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codeName="{1563B04E-AB91-75FE-B8BC-B18F01832D57}"/>
  <workbookPr codeName="ThisWorkbook"/>
  <mc:AlternateContent xmlns:mc="http://schemas.openxmlformats.org/markup-compatibility/2006">
    <mc:Choice Requires="x15">
      <x15ac:absPath xmlns:x15ac="http://schemas.microsoft.com/office/spreadsheetml/2010/11/ac" url="C:\Users\Notebook\Desktop\"/>
    </mc:Choice>
  </mc:AlternateContent>
  <workbookProtection workbookPassword="CDBE" lockStructure="1"/>
  <bookViews>
    <workbookView showSheetTabs="0" xWindow="-855" yWindow="-120" windowWidth="12120" windowHeight="9120" tabRatio="968" activeTab="18"/>
  </bookViews>
  <sheets>
    <sheet name="Úvod" sheetId="1" r:id="rId1"/>
    <sheet name="Start" sheetId="2" r:id="rId2"/>
    <sheet name="Kontakt" sheetId="23" r:id="rId3"/>
    <sheet name="4x100m" sheetId="3" r:id="rId4"/>
    <sheet name="4x100m - P" sheetId="32" r:id="rId5"/>
    <sheet name="PJ - S" sheetId="4" r:id="rId6"/>
    <sheet name="PJ - T" sheetId="5" r:id="rId7"/>
    <sheet name="PJ-T" sheetId="21" r:id="rId8"/>
    <sheet name="PJ-V" sheetId="6" r:id="rId9"/>
    <sheet name="PJ - P" sheetId="7" r:id="rId10"/>
    <sheet name="PJ-P" sheetId="22" r:id="rId11"/>
    <sheet name="PJ-C" sheetId="8" r:id="rId12"/>
    <sheet name="PÚ" sheetId="9" r:id="rId13"/>
    <sheet name="PÚ - P" sheetId="89" r:id="rId14"/>
    <sheet name="Výsledky" sheetId="10" r:id="rId15"/>
    <sheet name="Výsledky3" sheetId="31" r:id="rId16"/>
    <sheet name="Tisk-v1" sheetId="20" r:id="rId17"/>
    <sheet name="Tisk-v2" sheetId="13" r:id="rId18"/>
    <sheet name="Tisk-v3" sheetId="122" r:id="rId19"/>
    <sheet name="Pozn." sheetId="14" r:id="rId20"/>
    <sheet name="J" sheetId="15" r:id="rId21"/>
    <sheet name="POM" sheetId="140" r:id="rId22"/>
  </sheets>
  <definedNames>
    <definedName name="_xlnm._FilterDatabase" localSheetId="20" hidden="1">J!$A$1:$A$450</definedName>
    <definedName name="_xlnm._FilterDatabase" localSheetId="6" hidden="1">'PJ - T'!$B$4:$I$179</definedName>
    <definedName name="_xlnm._FilterDatabase" localSheetId="1" hidden="1">Start!#REF!</definedName>
    <definedName name="_xlnm.Extract" localSheetId="1">Start!#REF!</definedName>
    <definedName name="_xlnm.Print_Area" localSheetId="9">'PJ - P'!$A$1:$G$190</definedName>
    <definedName name="_xlnm.Print_Area" localSheetId="7">'PJ-T'!$A$1:$O$510</definedName>
    <definedName name="_xlnm.Print_Area" localSheetId="8">'PJ-V'!$A$1:$O$454</definedName>
    <definedName name="_xlnm.Print_Area" localSheetId="15">Výsledky3!$B$1:$S$56</definedName>
    <definedName name="solver_adj" localSheetId="12" hidden="1">PÚ!$G$5:$K$29</definedName>
    <definedName name="solver_cvg" localSheetId="12" hidden="1">0.001</definedName>
    <definedName name="solver_drv" localSheetId="12" hidden="1">1</definedName>
    <definedName name="solver_est" localSheetId="12" hidden="1">1</definedName>
    <definedName name="solver_itr" localSheetId="12" hidden="1">100</definedName>
    <definedName name="solver_lin" localSheetId="12" hidden="1">2</definedName>
    <definedName name="solver_neg" localSheetId="12" hidden="1">2</definedName>
    <definedName name="solver_num" localSheetId="12" hidden="1">0</definedName>
    <definedName name="solver_nwt" localSheetId="12" hidden="1">1</definedName>
    <definedName name="solver_opt" localSheetId="12" hidden="1">PÚ!#REF!</definedName>
    <definedName name="solver_pre" localSheetId="12" hidden="1">0.000001</definedName>
    <definedName name="solver_scl" localSheetId="12" hidden="1">2</definedName>
    <definedName name="solver_sho" localSheetId="12" hidden="1">2</definedName>
    <definedName name="solver_tim" localSheetId="12" hidden="1">100</definedName>
    <definedName name="solver_tol" localSheetId="12" hidden="1">0.05</definedName>
    <definedName name="solver_typ" localSheetId="12" hidden="1">1</definedName>
    <definedName name="solver_val" localSheetId="12" hidden="1">0</definedName>
    <definedName name="wrn.Výsledky." localSheetId="12" hidden="1">{#N/A,#N/A,FALSE,"Tisk"}</definedName>
    <definedName name="wrn.Výsledky." hidden="1">{#N/A,#N/A,FALSE,"Tisk"}</definedName>
    <definedName name="Z_B63A9C9F_CFE4_40C9_8381_5421B247D702_.wvu.Cols" localSheetId="9" hidden="1">'PJ - P'!#REF!</definedName>
    <definedName name="Z_B63A9C9F_CFE4_40C9_8381_5421B247D702_.wvu.Cols" localSheetId="8" hidden="1">'PJ-V'!$S:$U</definedName>
    <definedName name="Z_B63A9C9F_CFE4_40C9_8381_5421B247D702_.wvu.Cols" localSheetId="14" hidden="1">Výsledky!$F:$F,Výsledky!$G:$G,Výsledky!$O:$O,Výsledky!#REF!</definedName>
    <definedName name="Z_B63A9C9F_CFE4_40C9_8381_5421B247D702_.wvu.FilterData" localSheetId="20" hidden="1">J!$C$1:$C$105</definedName>
    <definedName name="Z_B63A9C9F_CFE4_40C9_8381_5421B247D702_.wvu.PrintArea" localSheetId="9" hidden="1">'PJ - P'!#REF!</definedName>
    <definedName name="Z_B63A9C9F_CFE4_40C9_8381_5421B247D702_.wvu.PrintArea" localSheetId="8" hidden="1">'PJ-V'!$A$2:$O$179</definedName>
    <definedName name="ZPVOblD">#REF!</definedName>
    <definedName name="ZPVOblN">#REF!</definedName>
    <definedName name="ZPVOblT">#REF!</definedName>
  </definedNames>
  <calcPr calcId="162913"/>
  <customWorkbookViews>
    <customWorkbookView name="1" guid="{C3481001-D93C-11D1-B18A-444553540000}" maximized="1" windowWidth="796" windowHeight="437" activeSheetId="3"/>
    <customWorkbookView name="Ing. Milan Hoffmann - vlastní pohled" guid="{C3481005-D93C-11D1-B18A-444553540000}" mergeInterval="0" personalView="1" maximized="1" windowWidth="796" windowHeight="437" activeSheetId="3" showComments="commIndAndComment"/>
    <customWorkbookView name="milan.hoffmann - vlastní pohled" guid="{B63A9C9F-CFE4-40C9-8381-5421B247D702}" mergeInterval="0" personalView="1" maximized="1" showHorizontalScroll="0" showSheetTabs="0" windowWidth="1148" windowHeight="718" tabRatio="968" activeSheetId="1" showStatusbar="0"/>
  </customWorkbookViews>
</workbook>
</file>

<file path=xl/calcChain.xml><?xml version="1.0" encoding="utf-8"?>
<calcChain xmlns="http://schemas.openxmlformats.org/spreadsheetml/2006/main">
  <c r="R50" i="140" l="1"/>
  <c r="Q50" i="140"/>
  <c r="R49" i="140"/>
  <c r="Q49" i="140"/>
  <c r="R48" i="140"/>
  <c r="Q48" i="140"/>
  <c r="R47" i="140"/>
  <c r="Q47" i="140"/>
  <c r="R46" i="140"/>
  <c r="Q46" i="140"/>
  <c r="R45" i="140"/>
  <c r="Q45" i="140"/>
  <c r="R44" i="140"/>
  <c r="Q44" i="140"/>
  <c r="R43" i="140"/>
  <c r="Q43" i="140"/>
  <c r="R42" i="140"/>
  <c r="Q42" i="140"/>
  <c r="R41" i="140"/>
  <c r="Q41" i="140"/>
  <c r="R40" i="140"/>
  <c r="Q40" i="140"/>
  <c r="R39" i="140"/>
  <c r="Q39" i="140"/>
  <c r="R38" i="140"/>
  <c r="Q38" i="140"/>
  <c r="R37" i="140"/>
  <c r="Q37" i="140"/>
  <c r="R36" i="140"/>
  <c r="Q36" i="140"/>
  <c r="R35" i="140"/>
  <c r="Q35" i="140"/>
  <c r="R34" i="140"/>
  <c r="Q34" i="140"/>
  <c r="R33" i="140"/>
  <c r="Q33" i="140"/>
  <c r="R32" i="140"/>
  <c r="Q32" i="140"/>
  <c r="R31" i="140"/>
  <c r="Q31" i="140"/>
  <c r="R30" i="140"/>
  <c r="Q30" i="140"/>
  <c r="R29" i="140"/>
  <c r="Q29" i="140"/>
  <c r="R28" i="140"/>
  <c r="Q28" i="140"/>
  <c r="R27" i="140"/>
  <c r="Q27" i="140"/>
  <c r="R26" i="140"/>
  <c r="Q26" i="140"/>
  <c r="R25" i="140"/>
  <c r="Q25" i="140"/>
  <c r="R24" i="140"/>
  <c r="Q24" i="140"/>
  <c r="R23" i="140"/>
  <c r="Q23" i="140"/>
  <c r="R22" i="140"/>
  <c r="Q22" i="140"/>
  <c r="R21" i="140"/>
  <c r="Q21" i="140"/>
  <c r="R20" i="140"/>
  <c r="Q20" i="140"/>
  <c r="R19" i="140"/>
  <c r="Q19" i="140"/>
  <c r="R18" i="140"/>
  <c r="Q18" i="140"/>
  <c r="R17" i="140"/>
  <c r="Q17" i="140"/>
  <c r="R16" i="140"/>
  <c r="Q16" i="140"/>
  <c r="R15" i="140"/>
  <c r="Q15" i="140"/>
  <c r="R14" i="140"/>
  <c r="Q14" i="140"/>
  <c r="R13" i="140"/>
  <c r="Q13" i="140"/>
  <c r="R12" i="140"/>
  <c r="Q12" i="140"/>
  <c r="R11" i="140"/>
  <c r="Q11" i="140"/>
  <c r="R10" i="140"/>
  <c r="Q10" i="140"/>
  <c r="R9" i="140"/>
  <c r="Q9" i="140"/>
  <c r="R8" i="140"/>
  <c r="Q8" i="140"/>
  <c r="R7" i="140"/>
  <c r="Q7" i="140"/>
  <c r="R6" i="140"/>
  <c r="Q6" i="140"/>
  <c r="R5" i="140"/>
  <c r="Q5" i="140"/>
  <c r="R4" i="140"/>
  <c r="Q4" i="140"/>
  <c r="R3" i="140"/>
  <c r="Q3" i="140"/>
  <c r="R2" i="140"/>
  <c r="Q2" i="140"/>
  <c r="W1" i="140"/>
  <c r="E112" i="20"/>
  <c r="F112" i="20" s="1"/>
  <c r="E111" i="20"/>
  <c r="J111" i="20" s="1"/>
  <c r="E110" i="20"/>
  <c r="J110" i="20" s="1"/>
  <c r="E109" i="20"/>
  <c r="J109" i="20" s="1"/>
  <c r="E108" i="20"/>
  <c r="E107" i="20"/>
  <c r="J107" i="20" s="1"/>
  <c r="E106" i="20"/>
  <c r="J106" i="20" s="1"/>
  <c r="E105" i="20"/>
  <c r="J105" i="20" s="1"/>
  <c r="E104" i="20"/>
  <c r="F104" i="20" s="1"/>
  <c r="E103" i="20"/>
  <c r="J103" i="20" s="1"/>
  <c r="E102" i="20"/>
  <c r="J102" i="20" s="1"/>
  <c r="E101" i="20"/>
  <c r="J101" i="20" s="1"/>
  <c r="E100" i="20"/>
  <c r="F100" i="20" s="1"/>
  <c r="E99" i="20"/>
  <c r="J99" i="20" s="1"/>
  <c r="E98" i="20"/>
  <c r="J98" i="20" s="1"/>
  <c r="E97" i="20"/>
  <c r="J97" i="20" s="1"/>
  <c r="E96" i="20"/>
  <c r="F96" i="20" s="1"/>
  <c r="E95" i="20"/>
  <c r="J95" i="20" s="1"/>
  <c r="E94" i="20"/>
  <c r="J94" i="20" s="1"/>
  <c r="E93" i="20"/>
  <c r="J93" i="20" s="1"/>
  <c r="E92" i="20"/>
  <c r="H92" i="20" s="1"/>
  <c r="E91" i="20"/>
  <c r="J91" i="20" s="1"/>
  <c r="E90" i="20"/>
  <c r="J90" i="20" s="1"/>
  <c r="E89" i="20"/>
  <c r="J89" i="20" s="1"/>
  <c r="E88" i="20"/>
  <c r="H88" i="20" s="1"/>
  <c r="E87" i="20"/>
  <c r="J87" i="20" s="1"/>
  <c r="E86" i="20"/>
  <c r="J86" i="20" s="1"/>
  <c r="E85" i="20"/>
  <c r="J85" i="20" s="1"/>
  <c r="E84" i="20"/>
  <c r="H84" i="20" s="1"/>
  <c r="E83" i="20"/>
  <c r="J83" i="20" s="1"/>
  <c r="E82" i="20"/>
  <c r="J82" i="20" s="1"/>
  <c r="E81" i="20"/>
  <c r="J81" i="20" s="1"/>
  <c r="E80" i="20"/>
  <c r="E79" i="20"/>
  <c r="J79" i="20" s="1"/>
  <c r="E78" i="20"/>
  <c r="J78" i="20" s="1"/>
  <c r="E77" i="20"/>
  <c r="J77" i="20" s="1"/>
  <c r="E76" i="20"/>
  <c r="H76" i="20" s="1"/>
  <c r="E75" i="20"/>
  <c r="J75" i="20" s="1"/>
  <c r="E74" i="20"/>
  <c r="J74" i="20" s="1"/>
  <c r="E73" i="20"/>
  <c r="J73" i="20" s="1"/>
  <c r="E72" i="20"/>
  <c r="F72" i="20" s="1"/>
  <c r="E71" i="20"/>
  <c r="J71" i="20" s="1"/>
  <c r="E70" i="20"/>
  <c r="J70" i="20" s="1"/>
  <c r="E69" i="20"/>
  <c r="J69" i="20" s="1"/>
  <c r="E68" i="20"/>
  <c r="E67" i="20"/>
  <c r="J67" i="20" s="1"/>
  <c r="E66" i="20"/>
  <c r="J66" i="20" s="1"/>
  <c r="E65" i="20"/>
  <c r="J65" i="20" s="1"/>
  <c r="E64" i="20"/>
  <c r="E63" i="20"/>
  <c r="J63" i="20" s="1"/>
  <c r="E56" i="20"/>
  <c r="J56" i="20" s="1"/>
  <c r="E55" i="20"/>
  <c r="J55" i="20" s="1"/>
  <c r="E54" i="20"/>
  <c r="H54" i="20" s="1"/>
  <c r="E53" i="20"/>
  <c r="J53" i="20" s="1"/>
  <c r="E52" i="20"/>
  <c r="J52" i="20" s="1"/>
  <c r="E51" i="20"/>
  <c r="J51" i="20" s="1"/>
  <c r="E50" i="20"/>
  <c r="H50" i="20" s="1"/>
  <c r="E49" i="20"/>
  <c r="J49" i="20" s="1"/>
  <c r="E48" i="20"/>
  <c r="J48" i="20" s="1"/>
  <c r="E47" i="20"/>
  <c r="G47" i="20" s="1"/>
  <c r="E46" i="20"/>
  <c r="J46" i="20" s="1"/>
  <c r="E45" i="20"/>
  <c r="J45" i="20" s="1"/>
  <c r="E44" i="20"/>
  <c r="J44" i="20" s="1"/>
  <c r="E43" i="20"/>
  <c r="J43" i="20" s="1"/>
  <c r="E42" i="20"/>
  <c r="J42" i="20" s="1"/>
  <c r="E41" i="20"/>
  <c r="J41" i="20" s="1"/>
  <c r="E40" i="20"/>
  <c r="J40" i="20" s="1"/>
  <c r="E39" i="20"/>
  <c r="J39" i="20" s="1"/>
  <c r="E38" i="20"/>
  <c r="J38" i="20" s="1"/>
  <c r="E37" i="20"/>
  <c r="J37" i="20" s="1"/>
  <c r="E36" i="20"/>
  <c r="E35" i="20"/>
  <c r="J35" i="20" s="1"/>
  <c r="E34" i="20"/>
  <c r="E33" i="20"/>
  <c r="J33" i="20" s="1"/>
  <c r="E32" i="20"/>
  <c r="J32" i="20" s="1"/>
  <c r="E31" i="20"/>
  <c r="E30" i="20"/>
  <c r="J30" i="20" s="1"/>
  <c r="E29" i="20"/>
  <c r="E28" i="20"/>
  <c r="J28" i="20" s="1"/>
  <c r="E27" i="20"/>
  <c r="J27" i="20" s="1"/>
  <c r="E26" i="20"/>
  <c r="J26" i="20" s="1"/>
  <c r="E25" i="20"/>
  <c r="J25" i="20" s="1"/>
  <c r="E24" i="20"/>
  <c r="J24" i="20" s="1"/>
  <c r="E23" i="20"/>
  <c r="J23" i="20" s="1"/>
  <c r="E22" i="20"/>
  <c r="J22" i="20" s="1"/>
  <c r="E21" i="20"/>
  <c r="J21" i="20" s="1"/>
  <c r="E20" i="20"/>
  <c r="J20" i="20" s="1"/>
  <c r="E19" i="20"/>
  <c r="J19" i="20" s="1"/>
  <c r="E18" i="20"/>
  <c r="F18" i="20" s="1"/>
  <c r="E17" i="20"/>
  <c r="J17" i="20" s="1"/>
  <c r="E16" i="20"/>
  <c r="J16" i="20" s="1"/>
  <c r="E15" i="20"/>
  <c r="E14" i="20"/>
  <c r="J14" i="20" s="1"/>
  <c r="E13" i="20"/>
  <c r="J13" i="20" s="1"/>
  <c r="E12" i="20"/>
  <c r="J12" i="20" s="1"/>
  <c r="E11" i="20"/>
  <c r="J11" i="20" s="1"/>
  <c r="E10" i="20"/>
  <c r="J10" i="20" s="1"/>
  <c r="E9" i="20"/>
  <c r="J9" i="20" s="1"/>
  <c r="E8" i="20"/>
  <c r="J8" i="20" s="1"/>
  <c r="E7" i="20"/>
  <c r="J7" i="20" s="1"/>
  <c r="C123" i="122"/>
  <c r="C121" i="122"/>
  <c r="C119" i="122"/>
  <c r="C117" i="122"/>
  <c r="C115" i="122"/>
  <c r="C113" i="122"/>
  <c r="M113" i="122" s="1"/>
  <c r="O113" i="122"/>
  <c r="C111" i="122"/>
  <c r="C109" i="122"/>
  <c r="C107" i="122"/>
  <c r="C105" i="122"/>
  <c r="C95" i="122"/>
  <c r="C93" i="122"/>
  <c r="C91" i="122"/>
  <c r="C89" i="122"/>
  <c r="C87" i="122"/>
  <c r="C85" i="122"/>
  <c r="C83" i="122"/>
  <c r="M83" i="122" s="1"/>
  <c r="C81" i="122"/>
  <c r="C79" i="122"/>
  <c r="C77" i="122"/>
  <c r="E77" i="122" s="1"/>
  <c r="C75" i="122"/>
  <c r="C73" i="122"/>
  <c r="O73" i="122"/>
  <c r="C71" i="122"/>
  <c r="C69" i="122"/>
  <c r="C67" i="122"/>
  <c r="C65" i="122"/>
  <c r="C63" i="122"/>
  <c r="E64" i="122" s="1"/>
  <c r="C61" i="122"/>
  <c r="M61" i="122" s="1"/>
  <c r="C59" i="122"/>
  <c r="C57" i="122"/>
  <c r="C47" i="122"/>
  <c r="C45" i="122"/>
  <c r="E46" i="122" s="1"/>
  <c r="C43" i="122"/>
  <c r="C41" i="122"/>
  <c r="C39" i="122"/>
  <c r="C37" i="122"/>
  <c r="O37" i="122" s="1"/>
  <c r="C35" i="122"/>
  <c r="C33" i="122"/>
  <c r="O33" i="122"/>
  <c r="C31" i="122"/>
  <c r="O31" i="122" s="1"/>
  <c r="C29" i="122"/>
  <c r="C27" i="122"/>
  <c r="C25" i="122"/>
  <c r="C23" i="122"/>
  <c r="C21" i="122"/>
  <c r="C19" i="122"/>
  <c r="F19" i="122" s="1"/>
  <c r="C17" i="122"/>
  <c r="C15" i="122"/>
  <c r="C13" i="122"/>
  <c r="C11" i="122"/>
  <c r="H11" i="122" s="1"/>
  <c r="C9" i="122"/>
  <c r="H9" i="122" s="1"/>
  <c r="T1" i="140"/>
  <c r="R1" i="140"/>
  <c r="Q1" i="140"/>
  <c r="M115" i="122"/>
  <c r="L113" i="122"/>
  <c r="M107" i="122"/>
  <c r="L87" i="122"/>
  <c r="L73" i="122"/>
  <c r="M65" i="122"/>
  <c r="C26" i="31"/>
  <c r="C66" i="8"/>
  <c r="E68" i="8"/>
  <c r="F68" i="8"/>
  <c r="G68" i="8"/>
  <c r="H68" i="8"/>
  <c r="I68" i="8"/>
  <c r="J68" i="8"/>
  <c r="K68" i="8"/>
  <c r="L68" i="8"/>
  <c r="M68" i="8"/>
  <c r="N66" i="8"/>
  <c r="O66" i="8"/>
  <c r="E5" i="2"/>
  <c r="F5" i="2" s="1"/>
  <c r="Q66" i="8"/>
  <c r="S66" i="8" s="1"/>
  <c r="C25" i="31"/>
  <c r="C63" i="8"/>
  <c r="G65" i="8" s="1"/>
  <c r="I65" i="8"/>
  <c r="O63" i="8"/>
  <c r="L45" i="122"/>
  <c r="C24" i="31"/>
  <c r="F24" i="31" s="1"/>
  <c r="C60" i="8"/>
  <c r="E24" i="31"/>
  <c r="I24" i="31"/>
  <c r="C23" i="31"/>
  <c r="C57" i="8"/>
  <c r="O57" i="8"/>
  <c r="C22" i="31"/>
  <c r="C54" i="8"/>
  <c r="U54" i="8" s="1"/>
  <c r="C21" i="31"/>
  <c r="C51" i="8"/>
  <c r="G53" i="8"/>
  <c r="I53" i="8"/>
  <c r="O51" i="8"/>
  <c r="M37" i="122"/>
  <c r="L37" i="122"/>
  <c r="C20" i="31"/>
  <c r="H20" i="31" s="1"/>
  <c r="C48" i="8"/>
  <c r="D20" i="31"/>
  <c r="C19" i="31"/>
  <c r="D19" i="31" s="1"/>
  <c r="C45" i="8"/>
  <c r="F47" i="8"/>
  <c r="H47" i="8"/>
  <c r="J47" i="8"/>
  <c r="L47" i="8"/>
  <c r="N45" i="8"/>
  <c r="Q45" i="8"/>
  <c r="S45" i="8" s="1"/>
  <c r="F19" i="31"/>
  <c r="C18" i="31"/>
  <c r="C42" i="8"/>
  <c r="M31" i="122"/>
  <c r="H18" i="31"/>
  <c r="L31" i="122"/>
  <c r="C17" i="31"/>
  <c r="D17" i="31" s="1"/>
  <c r="C39" i="8"/>
  <c r="H41" i="8"/>
  <c r="C16" i="31"/>
  <c r="C32" i="8"/>
  <c r="C15" i="31"/>
  <c r="C29" i="8"/>
  <c r="O29" i="8"/>
  <c r="C14" i="31"/>
  <c r="C26" i="8"/>
  <c r="J28" i="8"/>
  <c r="M23" i="122"/>
  <c r="L23" i="122"/>
  <c r="C13" i="31"/>
  <c r="D13" i="31" s="1"/>
  <c r="C23" i="8"/>
  <c r="G25" i="8"/>
  <c r="H25" i="8"/>
  <c r="I25" i="8"/>
  <c r="L25" i="8"/>
  <c r="M25" i="8"/>
  <c r="O23" i="8"/>
  <c r="L21" i="122"/>
  <c r="C12" i="31"/>
  <c r="C20" i="8"/>
  <c r="AB20" i="8" s="1"/>
  <c r="C11" i="31"/>
  <c r="C17" i="8"/>
  <c r="G19" i="8" s="1"/>
  <c r="C10" i="31"/>
  <c r="D10" i="31" s="1"/>
  <c r="C14" i="8"/>
  <c r="H16" i="8" s="1"/>
  <c r="C9" i="31"/>
  <c r="D9" i="31" s="1"/>
  <c r="C11" i="8"/>
  <c r="L13" i="8"/>
  <c r="C8" i="31"/>
  <c r="C8" i="8"/>
  <c r="C7" i="31"/>
  <c r="C5" i="8"/>
  <c r="F7" i="8" s="1"/>
  <c r="J123" i="122"/>
  <c r="D123" i="122"/>
  <c r="B123" i="122"/>
  <c r="E122" i="122"/>
  <c r="D121" i="122"/>
  <c r="B121" i="122"/>
  <c r="D119" i="122"/>
  <c r="B119" i="122"/>
  <c r="G118" i="122"/>
  <c r="E118" i="122"/>
  <c r="I117" i="122"/>
  <c r="D117" i="122"/>
  <c r="B117" i="122"/>
  <c r="D115" i="122"/>
  <c r="B115" i="122"/>
  <c r="G114" i="122"/>
  <c r="E114" i="122"/>
  <c r="J113" i="122"/>
  <c r="I113" i="122"/>
  <c r="H113" i="122"/>
  <c r="G113" i="122"/>
  <c r="F113" i="122"/>
  <c r="E113" i="122"/>
  <c r="D113" i="122"/>
  <c r="B113" i="122"/>
  <c r="J111" i="122"/>
  <c r="F111" i="122"/>
  <c r="D111" i="122"/>
  <c r="B111" i="122"/>
  <c r="D109" i="122"/>
  <c r="B109" i="122"/>
  <c r="G108" i="122"/>
  <c r="E108" i="122"/>
  <c r="J107" i="122"/>
  <c r="I107" i="122"/>
  <c r="H107" i="122"/>
  <c r="G107" i="122"/>
  <c r="F107" i="122"/>
  <c r="E107" i="122"/>
  <c r="D107" i="122"/>
  <c r="B107" i="122"/>
  <c r="D105" i="122"/>
  <c r="B105" i="122"/>
  <c r="D102" i="122"/>
  <c r="C101" i="122"/>
  <c r="G3" i="122"/>
  <c r="G51" i="122" s="1"/>
  <c r="G99" i="122" s="1"/>
  <c r="C3" i="122"/>
  <c r="C51" i="122" s="1"/>
  <c r="C99" i="122" s="1"/>
  <c r="I95" i="122"/>
  <c r="E95" i="122"/>
  <c r="D95" i="122"/>
  <c r="B95" i="122"/>
  <c r="I93" i="122"/>
  <c r="D93" i="122"/>
  <c r="B93" i="122"/>
  <c r="D91" i="122"/>
  <c r="B91" i="122"/>
  <c r="G90" i="122"/>
  <c r="E90" i="122"/>
  <c r="H89" i="122"/>
  <c r="G89" i="122"/>
  <c r="E89" i="122"/>
  <c r="D89" i="122"/>
  <c r="B89" i="122"/>
  <c r="G87" i="122"/>
  <c r="F87" i="122"/>
  <c r="D87" i="122"/>
  <c r="B87" i="122"/>
  <c r="D85" i="122"/>
  <c r="B85" i="122"/>
  <c r="G84" i="122"/>
  <c r="E84" i="122"/>
  <c r="J83" i="122"/>
  <c r="I83" i="122"/>
  <c r="H83" i="122"/>
  <c r="G83" i="122"/>
  <c r="F83" i="122"/>
  <c r="E83" i="122"/>
  <c r="D83" i="122"/>
  <c r="B83" i="122"/>
  <c r="E82" i="122"/>
  <c r="I81" i="122"/>
  <c r="D81" i="122"/>
  <c r="B81" i="122"/>
  <c r="I79" i="122"/>
  <c r="D79" i="122"/>
  <c r="B79" i="122"/>
  <c r="D77" i="122"/>
  <c r="B77" i="122"/>
  <c r="D75" i="122"/>
  <c r="B75" i="122"/>
  <c r="G74" i="122"/>
  <c r="E74" i="122"/>
  <c r="H73" i="122"/>
  <c r="G73" i="122"/>
  <c r="E73" i="122"/>
  <c r="D73" i="122"/>
  <c r="B73" i="122"/>
  <c r="J71" i="122"/>
  <c r="D71" i="122"/>
  <c r="B71" i="122"/>
  <c r="D69" i="122"/>
  <c r="B69" i="122"/>
  <c r="J67" i="122"/>
  <c r="I67" i="122"/>
  <c r="G67" i="122"/>
  <c r="E67" i="122"/>
  <c r="D67" i="122"/>
  <c r="B67" i="122"/>
  <c r="E65" i="122"/>
  <c r="D65" i="122"/>
  <c r="B65" i="122"/>
  <c r="D63" i="122"/>
  <c r="B63" i="122"/>
  <c r="G62" i="122"/>
  <c r="E62" i="122"/>
  <c r="J61" i="122"/>
  <c r="I61" i="122"/>
  <c r="H61" i="122"/>
  <c r="G61" i="122"/>
  <c r="F61" i="122"/>
  <c r="E61" i="122"/>
  <c r="D61" i="122"/>
  <c r="B61" i="122"/>
  <c r="G59" i="122"/>
  <c r="D59" i="122"/>
  <c r="B59" i="122"/>
  <c r="I57" i="122"/>
  <c r="E57" i="122"/>
  <c r="D57" i="122"/>
  <c r="B57" i="122"/>
  <c r="D54" i="122"/>
  <c r="C53" i="122"/>
  <c r="C24" i="3"/>
  <c r="K24" i="3" s="1"/>
  <c r="G48" i="122"/>
  <c r="C24" i="9"/>
  <c r="G24" i="3"/>
  <c r="D47" i="122"/>
  <c r="B47" i="122"/>
  <c r="C23" i="3"/>
  <c r="R23" i="3" s="1"/>
  <c r="C23" i="9"/>
  <c r="I45" i="122"/>
  <c r="F45" i="122"/>
  <c r="D45" i="122"/>
  <c r="B45" i="122"/>
  <c r="C22" i="3"/>
  <c r="K22" i="3" s="1"/>
  <c r="C22" i="9"/>
  <c r="P22" i="9" s="1"/>
  <c r="E44" i="122"/>
  <c r="I43" i="122"/>
  <c r="G22" i="3"/>
  <c r="F43" i="122"/>
  <c r="E43" i="122"/>
  <c r="D43" i="122"/>
  <c r="B43" i="122"/>
  <c r="C21" i="3"/>
  <c r="C21" i="9"/>
  <c r="D41" i="122"/>
  <c r="B41" i="122"/>
  <c r="C20" i="3"/>
  <c r="C20" i="9"/>
  <c r="Q20" i="9" s="1"/>
  <c r="D39" i="122"/>
  <c r="B39" i="122"/>
  <c r="C19" i="3"/>
  <c r="G38" i="122"/>
  <c r="C19" i="9"/>
  <c r="E38" i="122"/>
  <c r="J37" i="122"/>
  <c r="I37" i="122"/>
  <c r="H37" i="122"/>
  <c r="G37" i="122"/>
  <c r="F37" i="122"/>
  <c r="E37" i="122"/>
  <c r="D37" i="122"/>
  <c r="B37" i="122"/>
  <c r="C18" i="3"/>
  <c r="C18" i="9"/>
  <c r="P18" i="9" s="1"/>
  <c r="D35" i="122"/>
  <c r="B35" i="122"/>
  <c r="C17" i="3"/>
  <c r="G34" i="122"/>
  <c r="C17" i="9"/>
  <c r="E34" i="122"/>
  <c r="J33" i="122"/>
  <c r="I33" i="122"/>
  <c r="D33" i="122"/>
  <c r="B33" i="122"/>
  <c r="C16" i="3"/>
  <c r="G32" i="122"/>
  <c r="C16" i="9"/>
  <c r="S16" i="9" s="1"/>
  <c r="E32" i="122"/>
  <c r="J31" i="122"/>
  <c r="I31" i="122"/>
  <c r="H31" i="122"/>
  <c r="G31" i="122"/>
  <c r="F31" i="122"/>
  <c r="E31" i="122"/>
  <c r="D31" i="122"/>
  <c r="B31" i="122"/>
  <c r="C15" i="3"/>
  <c r="K15" i="3" s="1"/>
  <c r="C15" i="9"/>
  <c r="D29" i="122"/>
  <c r="B29" i="122"/>
  <c r="C14" i="3"/>
  <c r="K14" i="3" s="1"/>
  <c r="C14" i="9"/>
  <c r="E28" i="122"/>
  <c r="H27" i="122"/>
  <c r="G14" i="3"/>
  <c r="F27" i="122"/>
  <c r="D27" i="122"/>
  <c r="B27" i="122"/>
  <c r="C13" i="3"/>
  <c r="C13" i="9"/>
  <c r="D25" i="122"/>
  <c r="B25" i="122"/>
  <c r="C12" i="3"/>
  <c r="C12" i="9"/>
  <c r="Q12" i="9" s="1"/>
  <c r="J23" i="122"/>
  <c r="H23" i="122"/>
  <c r="G23" i="122"/>
  <c r="E23" i="122"/>
  <c r="D23" i="122"/>
  <c r="B23" i="122"/>
  <c r="C11" i="3"/>
  <c r="G22" i="122"/>
  <c r="C11" i="9"/>
  <c r="I21" i="122"/>
  <c r="H21" i="122"/>
  <c r="G21" i="122"/>
  <c r="E21" i="122"/>
  <c r="D21" i="122"/>
  <c r="B21" i="122"/>
  <c r="C10" i="3"/>
  <c r="C10" i="9"/>
  <c r="D19" i="122"/>
  <c r="B19" i="122"/>
  <c r="C9" i="3"/>
  <c r="K9" i="3" s="1"/>
  <c r="C9" i="9"/>
  <c r="D17" i="122"/>
  <c r="B17" i="122"/>
  <c r="C8" i="3"/>
  <c r="K8" i="3" s="1"/>
  <c r="C8" i="9"/>
  <c r="F15" i="122"/>
  <c r="D15" i="122"/>
  <c r="B15" i="122"/>
  <c r="C7" i="3"/>
  <c r="K7" i="3" s="1"/>
  <c r="R7" i="3" s="1"/>
  <c r="C7" i="9"/>
  <c r="G7" i="3"/>
  <c r="L7" i="3" s="1"/>
  <c r="D13" i="122"/>
  <c r="B13" i="122"/>
  <c r="C6" i="3"/>
  <c r="G6" i="3" s="1"/>
  <c r="G11" i="122" s="1"/>
  <c r="C6" i="9"/>
  <c r="D11" i="122"/>
  <c r="B11" i="122"/>
  <c r="C5" i="3"/>
  <c r="C5" i="9"/>
  <c r="D9" i="122"/>
  <c r="B9" i="122"/>
  <c r="D6" i="122"/>
  <c r="C5" i="122"/>
  <c r="P1" i="3"/>
  <c r="C54" i="3"/>
  <c r="C53" i="3"/>
  <c r="U53" i="3"/>
  <c r="C52" i="3"/>
  <c r="C51" i="3"/>
  <c r="C50" i="3"/>
  <c r="C49" i="3"/>
  <c r="U49" i="3"/>
  <c r="C48" i="3"/>
  <c r="U48" i="3" s="1"/>
  <c r="C47" i="3"/>
  <c r="L47" i="3" s="1"/>
  <c r="C46" i="3"/>
  <c r="C45" i="3"/>
  <c r="U45" i="3"/>
  <c r="C44" i="3"/>
  <c r="U44" i="3" s="1"/>
  <c r="C43" i="3"/>
  <c r="C42" i="3"/>
  <c r="C41" i="3"/>
  <c r="C40" i="3"/>
  <c r="U40" i="3" s="1"/>
  <c r="C39" i="3"/>
  <c r="U39" i="3"/>
  <c r="C38" i="3"/>
  <c r="C37" i="3"/>
  <c r="U37" i="3"/>
  <c r="C36" i="3"/>
  <c r="C35" i="3"/>
  <c r="C34" i="3"/>
  <c r="S34" i="3" s="1"/>
  <c r="C33" i="3"/>
  <c r="L33" i="3" s="1"/>
  <c r="U33" i="3"/>
  <c r="C32" i="3"/>
  <c r="U32" i="3" s="1"/>
  <c r="C31" i="3"/>
  <c r="P31" i="3" s="1"/>
  <c r="C30" i="3"/>
  <c r="C29" i="3"/>
  <c r="U29" i="3"/>
  <c r="C28" i="3"/>
  <c r="C27" i="3"/>
  <c r="C26" i="3"/>
  <c r="C25" i="3"/>
  <c r="U25" i="3" s="1"/>
  <c r="U24" i="3"/>
  <c r="U22" i="3"/>
  <c r="U21" i="3"/>
  <c r="U15" i="3"/>
  <c r="U11" i="3"/>
  <c r="U8" i="3"/>
  <c r="P53" i="3"/>
  <c r="P52" i="3"/>
  <c r="P49" i="3"/>
  <c r="P48" i="3"/>
  <c r="P45" i="3"/>
  <c r="P44" i="3"/>
  <c r="P43" i="3"/>
  <c r="P40" i="3"/>
  <c r="P39" i="3"/>
  <c r="P37" i="3"/>
  <c r="P33" i="3"/>
  <c r="P32" i="3"/>
  <c r="P29" i="3"/>
  <c r="P28" i="3"/>
  <c r="P27" i="3"/>
  <c r="L24" i="3"/>
  <c r="P24" i="3"/>
  <c r="L22" i="3"/>
  <c r="P22" i="3"/>
  <c r="P20" i="3"/>
  <c r="L18" i="3"/>
  <c r="L16" i="3"/>
  <c r="P16" i="3"/>
  <c r="L15" i="3"/>
  <c r="P15" i="3"/>
  <c r="L14" i="3"/>
  <c r="P14" i="3"/>
  <c r="P13" i="3"/>
  <c r="L12" i="3"/>
  <c r="P11" i="3"/>
  <c r="W53" i="3"/>
  <c r="W52" i="3"/>
  <c r="W50" i="3"/>
  <c r="W49" i="3"/>
  <c r="W48" i="3"/>
  <c r="W46" i="3"/>
  <c r="W45" i="3"/>
  <c r="W44" i="3"/>
  <c r="W40" i="3"/>
  <c r="W38" i="3"/>
  <c r="W37" i="3"/>
  <c r="W33" i="3"/>
  <c r="W32" i="3"/>
  <c r="W29" i="3"/>
  <c r="W28" i="3"/>
  <c r="W24" i="3"/>
  <c r="W23" i="3"/>
  <c r="W22" i="3"/>
  <c r="W19" i="3"/>
  <c r="W17" i="3"/>
  <c r="W16" i="3"/>
  <c r="W15" i="3"/>
  <c r="W14" i="3"/>
  <c r="W13" i="3"/>
  <c r="W12" i="3"/>
  <c r="L53" i="3"/>
  <c r="L52" i="3"/>
  <c r="L51" i="3"/>
  <c r="L49" i="3"/>
  <c r="L48" i="3"/>
  <c r="L45" i="3"/>
  <c r="L44" i="3"/>
  <c r="L43" i="3"/>
  <c r="L41" i="3"/>
  <c r="L40" i="3"/>
  <c r="L37" i="3"/>
  <c r="L36" i="3"/>
  <c r="L35" i="3"/>
  <c r="L32" i="3"/>
  <c r="L29" i="3"/>
  <c r="L27" i="3"/>
  <c r="L25" i="3"/>
  <c r="C168" i="8"/>
  <c r="C165" i="8"/>
  <c r="Q165" i="8" s="1"/>
  <c r="S165" i="8" s="1"/>
  <c r="C162" i="8"/>
  <c r="Q162" i="8" s="1"/>
  <c r="S162" i="8" s="1"/>
  <c r="C159" i="8"/>
  <c r="H161" i="8" s="1"/>
  <c r="C156" i="8"/>
  <c r="C153" i="8"/>
  <c r="Q153" i="8" s="1"/>
  <c r="S153" i="8" s="1"/>
  <c r="C150" i="8"/>
  <c r="Q150" i="8" s="1"/>
  <c r="S150" i="8" s="1"/>
  <c r="C147" i="8"/>
  <c r="C144" i="8"/>
  <c r="C141" i="8"/>
  <c r="Q141" i="8" s="1"/>
  <c r="S141" i="8" s="1"/>
  <c r="C134" i="8"/>
  <c r="Q134" i="8" s="1"/>
  <c r="S134" i="8" s="1"/>
  <c r="C131" i="8"/>
  <c r="E133" i="8" s="1"/>
  <c r="C128" i="8"/>
  <c r="C125" i="8"/>
  <c r="Q125" i="8" s="1"/>
  <c r="S125" i="8" s="1"/>
  <c r="C122" i="8"/>
  <c r="Q122" i="8" s="1"/>
  <c r="S122" i="8" s="1"/>
  <c r="C119" i="8"/>
  <c r="F121" i="8" s="1"/>
  <c r="C116" i="8"/>
  <c r="C113" i="8"/>
  <c r="Q113" i="8" s="1"/>
  <c r="S113" i="8" s="1"/>
  <c r="C110" i="8"/>
  <c r="Q110" i="8" s="1"/>
  <c r="S110" i="8" s="1"/>
  <c r="C107" i="8"/>
  <c r="C100" i="8"/>
  <c r="C97" i="8"/>
  <c r="Q97" i="8" s="1"/>
  <c r="S97" i="8" s="1"/>
  <c r="C94" i="8"/>
  <c r="Q94" i="8" s="1"/>
  <c r="S94" i="8" s="1"/>
  <c r="C91" i="8"/>
  <c r="I93" i="8" s="1"/>
  <c r="C88" i="8"/>
  <c r="C85" i="8"/>
  <c r="Q85" i="8" s="1"/>
  <c r="S85" i="8" s="1"/>
  <c r="C82" i="8"/>
  <c r="Q82" i="8" s="1"/>
  <c r="S82" i="8" s="1"/>
  <c r="C79" i="8"/>
  <c r="C76" i="8"/>
  <c r="C73" i="8"/>
  <c r="Q73" i="8" s="1"/>
  <c r="S73" i="8" s="1"/>
  <c r="C56" i="31"/>
  <c r="D56" i="31" s="1"/>
  <c r="C55" i="31"/>
  <c r="C54" i="31"/>
  <c r="F54" i="31" s="1"/>
  <c r="C53" i="31"/>
  <c r="F53" i="31" s="1"/>
  <c r="C52" i="31"/>
  <c r="D52" i="31" s="1"/>
  <c r="C51" i="31"/>
  <c r="C50" i="31"/>
  <c r="E50" i="31" s="1"/>
  <c r="C49" i="31"/>
  <c r="F49" i="31" s="1"/>
  <c r="C48" i="31"/>
  <c r="D48" i="31" s="1"/>
  <c r="C47" i="31"/>
  <c r="E47" i="31" s="1"/>
  <c r="C46" i="31"/>
  <c r="E46" i="31" s="1"/>
  <c r="C45" i="31"/>
  <c r="F45" i="31" s="1"/>
  <c r="C44" i="31"/>
  <c r="D44" i="31" s="1"/>
  <c r="C43" i="31"/>
  <c r="C42" i="31"/>
  <c r="F42" i="31" s="1"/>
  <c r="C41" i="31"/>
  <c r="C40" i="31"/>
  <c r="D40" i="31" s="1"/>
  <c r="C39" i="31"/>
  <c r="C38" i="31"/>
  <c r="E38" i="31" s="1"/>
  <c r="C37" i="31"/>
  <c r="F37" i="31" s="1"/>
  <c r="C36" i="31"/>
  <c r="F36" i="31" s="1"/>
  <c r="C35" i="31"/>
  <c r="C34" i="31"/>
  <c r="C33" i="31"/>
  <c r="F33" i="31" s="1"/>
  <c r="C32" i="31"/>
  <c r="D32" i="31" s="1"/>
  <c r="C31" i="31"/>
  <c r="C30" i="31"/>
  <c r="C29" i="31"/>
  <c r="C28" i="31"/>
  <c r="D28" i="31" s="1"/>
  <c r="C27" i="31"/>
  <c r="I27" i="31" s="1"/>
  <c r="E56" i="31"/>
  <c r="E53" i="31"/>
  <c r="E44" i="31"/>
  <c r="E41" i="31"/>
  <c r="E28" i="31"/>
  <c r="D51" i="31"/>
  <c r="D49" i="31"/>
  <c r="D45" i="31"/>
  <c r="D38" i="31"/>
  <c r="D35" i="31"/>
  <c r="D33" i="31"/>
  <c r="B54" i="89"/>
  <c r="B53" i="89"/>
  <c r="B52" i="89"/>
  <c r="B51" i="89"/>
  <c r="B50" i="89"/>
  <c r="B49" i="89"/>
  <c r="B48" i="89"/>
  <c r="B47" i="89"/>
  <c r="B46" i="89"/>
  <c r="B45" i="89"/>
  <c r="B44" i="89"/>
  <c r="B43" i="89"/>
  <c r="B42" i="89"/>
  <c r="B41" i="89"/>
  <c r="B40" i="89"/>
  <c r="B39" i="89"/>
  <c r="B38" i="89"/>
  <c r="B37" i="89"/>
  <c r="B36" i="89"/>
  <c r="B35" i="89"/>
  <c r="B34" i="89"/>
  <c r="B33" i="89"/>
  <c r="B32" i="89"/>
  <c r="B31" i="89"/>
  <c r="B30" i="89"/>
  <c r="B29" i="89"/>
  <c r="B28" i="89"/>
  <c r="B27" i="89"/>
  <c r="B26" i="89"/>
  <c r="B25" i="89"/>
  <c r="B24" i="89"/>
  <c r="B23" i="89"/>
  <c r="B22" i="89"/>
  <c r="B21" i="89"/>
  <c r="B20" i="89"/>
  <c r="B19" i="89"/>
  <c r="B18" i="89"/>
  <c r="B17" i="89"/>
  <c r="B16" i="89"/>
  <c r="B15" i="89"/>
  <c r="B14" i="89"/>
  <c r="B13" i="89"/>
  <c r="B12" i="89"/>
  <c r="B11" i="89"/>
  <c r="B10" i="89"/>
  <c r="B9" i="89"/>
  <c r="B8" i="89"/>
  <c r="B7" i="89"/>
  <c r="B6" i="89"/>
  <c r="B5" i="89"/>
  <c r="C3" i="89"/>
  <c r="C54" i="9"/>
  <c r="S54" i="9" s="1"/>
  <c r="B54" i="9"/>
  <c r="C53" i="9"/>
  <c r="L53" i="9"/>
  <c r="B53" i="9"/>
  <c r="C52" i="9"/>
  <c r="Q52" i="9" s="1"/>
  <c r="B52" i="9"/>
  <c r="C51" i="9"/>
  <c r="B51" i="9"/>
  <c r="C50" i="9"/>
  <c r="S50" i="9" s="1"/>
  <c r="P50" i="9"/>
  <c r="B50" i="9"/>
  <c r="C49" i="9"/>
  <c r="B49" i="9"/>
  <c r="C48" i="9"/>
  <c r="K48" i="9"/>
  <c r="G48" i="9"/>
  <c r="B48" i="9"/>
  <c r="C47" i="9"/>
  <c r="S47" i="9"/>
  <c r="R47" i="9"/>
  <c r="P47" i="9"/>
  <c r="L47" i="9"/>
  <c r="K47" i="9"/>
  <c r="B47" i="9"/>
  <c r="C46" i="9"/>
  <c r="S46" i="9" s="1"/>
  <c r="B46" i="9"/>
  <c r="C45" i="9"/>
  <c r="B45" i="9"/>
  <c r="C44" i="9"/>
  <c r="B44" i="9"/>
  <c r="C43" i="9"/>
  <c r="S43" i="9"/>
  <c r="P43" i="9"/>
  <c r="L43" i="9"/>
  <c r="G43" i="9"/>
  <c r="B43" i="9"/>
  <c r="C42" i="9"/>
  <c r="S42" i="9" s="1"/>
  <c r="B42" i="9"/>
  <c r="C41" i="9"/>
  <c r="L41" i="9"/>
  <c r="B41" i="9"/>
  <c r="C40" i="9"/>
  <c r="B40" i="9"/>
  <c r="C39" i="9"/>
  <c r="Q39" i="9" s="1"/>
  <c r="P39" i="9"/>
  <c r="G39" i="9"/>
  <c r="B39" i="9"/>
  <c r="C38" i="9"/>
  <c r="R38" i="9" s="1"/>
  <c r="L38" i="9"/>
  <c r="B38" i="9"/>
  <c r="C37" i="9"/>
  <c r="L37" i="9" s="1"/>
  <c r="B37" i="9"/>
  <c r="C36" i="9"/>
  <c r="R36" i="9"/>
  <c r="Q36" i="9"/>
  <c r="G36" i="9"/>
  <c r="B36" i="9"/>
  <c r="C35" i="9"/>
  <c r="S35" i="9" s="1"/>
  <c r="Q35" i="9"/>
  <c r="K35" i="9"/>
  <c r="B35" i="9"/>
  <c r="C34" i="9"/>
  <c r="S34" i="9"/>
  <c r="R34" i="9"/>
  <c r="P34" i="9"/>
  <c r="L34" i="9"/>
  <c r="K34" i="9"/>
  <c r="B34" i="9"/>
  <c r="C33" i="9"/>
  <c r="S33" i="9" s="1"/>
  <c r="B33" i="9"/>
  <c r="C32" i="9"/>
  <c r="P32" i="9"/>
  <c r="K32" i="9"/>
  <c r="B32" i="9"/>
  <c r="C31" i="9"/>
  <c r="L31" i="9" s="1"/>
  <c r="B31" i="9"/>
  <c r="C30" i="9"/>
  <c r="L30" i="9" s="1"/>
  <c r="K30" i="9"/>
  <c r="B30" i="9"/>
  <c r="C29" i="9"/>
  <c r="L29" i="9" s="1"/>
  <c r="B29" i="9"/>
  <c r="C28" i="9"/>
  <c r="P28" i="9"/>
  <c r="B28" i="9"/>
  <c r="C27" i="9"/>
  <c r="B27" i="9"/>
  <c r="C26" i="9"/>
  <c r="S26" i="9" s="1"/>
  <c r="P26" i="9"/>
  <c r="B26" i="9"/>
  <c r="C25" i="9"/>
  <c r="B25" i="9"/>
  <c r="Q24" i="9"/>
  <c r="S24" i="9"/>
  <c r="L24" i="9"/>
  <c r="P24" i="9"/>
  <c r="B24" i="9"/>
  <c r="Q23" i="9"/>
  <c r="L22" i="9"/>
  <c r="B23" i="9"/>
  <c r="S22" i="9"/>
  <c r="B22" i="9"/>
  <c r="B21" i="9"/>
  <c r="S20" i="9"/>
  <c r="B20" i="9"/>
  <c r="Q19" i="9"/>
  <c r="R19" i="9"/>
  <c r="S19" i="9"/>
  <c r="L19" i="9"/>
  <c r="P19" i="9"/>
  <c r="B19" i="9"/>
  <c r="B18" i="9"/>
  <c r="Q17" i="9"/>
  <c r="R17" i="9"/>
  <c r="S17" i="9"/>
  <c r="L17" i="9"/>
  <c r="P17" i="9"/>
  <c r="B17" i="9"/>
  <c r="B16" i="9"/>
  <c r="Q15" i="9"/>
  <c r="B15" i="9"/>
  <c r="Q14" i="9"/>
  <c r="R14" i="9"/>
  <c r="P14" i="9"/>
  <c r="B14" i="9"/>
  <c r="B13" i="9"/>
  <c r="R12" i="9"/>
  <c r="S12" i="9"/>
  <c r="L12" i="9"/>
  <c r="P12" i="9"/>
  <c r="B12" i="9"/>
  <c r="S11" i="9"/>
  <c r="P11" i="9"/>
  <c r="B11" i="9"/>
  <c r="B10" i="9"/>
  <c r="B9" i="9"/>
  <c r="B8" i="9"/>
  <c r="B7" i="9"/>
  <c r="B6" i="9"/>
  <c r="B5" i="9"/>
  <c r="C3" i="9"/>
  <c r="B54" i="32"/>
  <c r="B53" i="32"/>
  <c r="B52" i="32"/>
  <c r="B51" i="32"/>
  <c r="B50" i="32"/>
  <c r="B49" i="32"/>
  <c r="B48" i="32"/>
  <c r="B47" i="32"/>
  <c r="B46" i="32"/>
  <c r="B45" i="32"/>
  <c r="B44" i="32"/>
  <c r="B43" i="32"/>
  <c r="B42" i="32"/>
  <c r="B41" i="32"/>
  <c r="B40" i="32"/>
  <c r="B39" i="32"/>
  <c r="B38" i="32"/>
  <c r="B37" i="32"/>
  <c r="B36" i="32"/>
  <c r="B35" i="32"/>
  <c r="B34" i="32"/>
  <c r="B33" i="32"/>
  <c r="B32" i="32"/>
  <c r="B31" i="32"/>
  <c r="B30" i="32"/>
  <c r="B29" i="32"/>
  <c r="B28" i="32"/>
  <c r="B27" i="32"/>
  <c r="B26" i="32"/>
  <c r="B25" i="32"/>
  <c r="B24" i="32"/>
  <c r="B23" i="32"/>
  <c r="B22" i="32"/>
  <c r="B21" i="32"/>
  <c r="B20" i="32"/>
  <c r="B19" i="32"/>
  <c r="B18" i="32"/>
  <c r="B17" i="32"/>
  <c r="B16" i="32"/>
  <c r="B15" i="32"/>
  <c r="B14" i="32"/>
  <c r="B13" i="32"/>
  <c r="B12" i="32"/>
  <c r="B11" i="32"/>
  <c r="B10" i="32"/>
  <c r="B9" i="32"/>
  <c r="B8" i="32"/>
  <c r="B7" i="32"/>
  <c r="B6" i="32"/>
  <c r="B5" i="32"/>
  <c r="C3" i="32"/>
  <c r="R11" i="3"/>
  <c r="S11" i="3"/>
  <c r="Q12" i="3"/>
  <c r="S12" i="3"/>
  <c r="Q13" i="3"/>
  <c r="R13" i="3"/>
  <c r="Q14" i="3"/>
  <c r="R14" i="3"/>
  <c r="S14" i="3"/>
  <c r="Q15" i="3"/>
  <c r="R15" i="3"/>
  <c r="S15" i="3"/>
  <c r="Q16" i="3"/>
  <c r="R16" i="3"/>
  <c r="S16" i="3"/>
  <c r="R17" i="3"/>
  <c r="Q18" i="3"/>
  <c r="R18" i="3"/>
  <c r="R19" i="3"/>
  <c r="S19" i="3"/>
  <c r="Q20" i="3"/>
  <c r="Q21" i="3"/>
  <c r="R21" i="3"/>
  <c r="Q22" i="3"/>
  <c r="R22" i="3"/>
  <c r="S22" i="3"/>
  <c r="S23" i="3"/>
  <c r="Q24" i="3"/>
  <c r="R24" i="3"/>
  <c r="S24" i="3"/>
  <c r="S25" i="3"/>
  <c r="S26" i="3"/>
  <c r="S28" i="3"/>
  <c r="S29" i="3"/>
  <c r="S30" i="3"/>
  <c r="S32" i="3"/>
  <c r="S33" i="3"/>
  <c r="S35" i="3"/>
  <c r="S37" i="3"/>
  <c r="S38" i="3"/>
  <c r="S40" i="3"/>
  <c r="S42" i="3"/>
  <c r="S44" i="3"/>
  <c r="S45" i="3"/>
  <c r="S46" i="3"/>
  <c r="S48" i="3"/>
  <c r="S49" i="3"/>
  <c r="S50" i="3"/>
  <c r="S53" i="3"/>
  <c r="S54" i="3"/>
  <c r="Q54" i="3"/>
  <c r="R53" i="3"/>
  <c r="Q53" i="3"/>
  <c r="Q52" i="3"/>
  <c r="R51" i="3"/>
  <c r="R49" i="3"/>
  <c r="Q49" i="3"/>
  <c r="R48" i="3"/>
  <c r="Q48" i="3"/>
  <c r="Q47" i="3"/>
  <c r="Q46" i="3"/>
  <c r="R45" i="3"/>
  <c r="Q45" i="3"/>
  <c r="R44" i="3"/>
  <c r="Q44" i="3"/>
  <c r="R43" i="3"/>
  <c r="Q43" i="3"/>
  <c r="Q42" i="3"/>
  <c r="R40" i="3"/>
  <c r="Q40" i="3"/>
  <c r="R39" i="3"/>
  <c r="Q39" i="3"/>
  <c r="R38" i="3"/>
  <c r="Q38" i="3"/>
  <c r="R37" i="3"/>
  <c r="Q37" i="3"/>
  <c r="Q36" i="3"/>
  <c r="R35" i="3"/>
  <c r="Q35" i="3"/>
  <c r="R33" i="3"/>
  <c r="Q33" i="3"/>
  <c r="R32" i="3"/>
  <c r="Q32" i="3"/>
  <c r="Q31" i="3"/>
  <c r="R29" i="3"/>
  <c r="Q29" i="3"/>
  <c r="Q28" i="3"/>
  <c r="Q27" i="3"/>
  <c r="R26" i="3"/>
  <c r="Q26" i="3"/>
  <c r="I56" i="31"/>
  <c r="H56" i="31"/>
  <c r="B56" i="31"/>
  <c r="B55" i="31"/>
  <c r="I54" i="31"/>
  <c r="H54" i="31"/>
  <c r="B54" i="31"/>
  <c r="I53" i="31"/>
  <c r="H53" i="31"/>
  <c r="B53" i="31"/>
  <c r="I52" i="31"/>
  <c r="H52" i="31"/>
  <c r="B52" i="31"/>
  <c r="B51" i="31"/>
  <c r="I50" i="31"/>
  <c r="H50" i="31"/>
  <c r="B50" i="31"/>
  <c r="I49" i="31"/>
  <c r="H49" i="31"/>
  <c r="B49" i="31"/>
  <c r="I48" i="31"/>
  <c r="H48" i="31"/>
  <c r="B48" i="31"/>
  <c r="I47" i="31"/>
  <c r="B47" i="31"/>
  <c r="I46" i="31"/>
  <c r="H46" i="31"/>
  <c r="B46" i="31"/>
  <c r="I45" i="31"/>
  <c r="H45" i="31"/>
  <c r="B45" i="31"/>
  <c r="I44" i="31"/>
  <c r="H44" i="31"/>
  <c r="B44" i="31"/>
  <c r="B43" i="31"/>
  <c r="I42" i="31"/>
  <c r="H42" i="31"/>
  <c r="B42" i="31"/>
  <c r="I41" i="31"/>
  <c r="H41" i="31"/>
  <c r="B41" i="31"/>
  <c r="H40" i="31"/>
  <c r="B40" i="31"/>
  <c r="B39" i="31"/>
  <c r="I38" i="31"/>
  <c r="H38" i="31"/>
  <c r="B38" i="31"/>
  <c r="I37" i="31"/>
  <c r="H37" i="31"/>
  <c r="B37" i="31"/>
  <c r="H36" i="31"/>
  <c r="B36" i="31"/>
  <c r="I35" i="31"/>
  <c r="B35" i="31"/>
  <c r="H34" i="31"/>
  <c r="B34" i="31"/>
  <c r="I33" i="31"/>
  <c r="H33" i="31"/>
  <c r="B33" i="31"/>
  <c r="H32" i="31"/>
  <c r="B32" i="31"/>
  <c r="B31" i="31"/>
  <c r="I30" i="31"/>
  <c r="B30" i="31"/>
  <c r="I29" i="31"/>
  <c r="H29" i="31"/>
  <c r="B29" i="31"/>
  <c r="H28" i="31"/>
  <c r="B28" i="31"/>
  <c r="B27" i="31"/>
  <c r="B26" i="31"/>
  <c r="B25" i="31"/>
  <c r="B24" i="31"/>
  <c r="B23" i="31"/>
  <c r="B22" i="31"/>
  <c r="B21" i="31"/>
  <c r="B20" i="31"/>
  <c r="B19" i="31"/>
  <c r="B18" i="31"/>
  <c r="B17" i="31"/>
  <c r="B16" i="31"/>
  <c r="B15" i="31"/>
  <c r="B14" i="31"/>
  <c r="B13" i="31"/>
  <c r="B12" i="31"/>
  <c r="B11" i="31"/>
  <c r="B10" i="31"/>
  <c r="B9" i="31"/>
  <c r="B8" i="31"/>
  <c r="B7" i="31"/>
  <c r="C5" i="31"/>
  <c r="L3" i="31"/>
  <c r="C3" i="31"/>
  <c r="C56" i="10"/>
  <c r="C55" i="10"/>
  <c r="F55" i="10" s="1"/>
  <c r="C54" i="10"/>
  <c r="C53" i="10"/>
  <c r="C52" i="10"/>
  <c r="C51" i="10"/>
  <c r="F51" i="10" s="1"/>
  <c r="C50" i="10"/>
  <c r="C49" i="10"/>
  <c r="C48" i="10"/>
  <c r="I48" i="10" s="1"/>
  <c r="C47" i="10"/>
  <c r="F47" i="10" s="1"/>
  <c r="C46" i="10"/>
  <c r="C45" i="10"/>
  <c r="C44" i="10"/>
  <c r="I44" i="10" s="1"/>
  <c r="C43" i="10"/>
  <c r="F43" i="10" s="1"/>
  <c r="C42" i="10"/>
  <c r="C41" i="10"/>
  <c r="C40" i="10"/>
  <c r="D40" i="10" s="1"/>
  <c r="C39" i="10"/>
  <c r="F39" i="10" s="1"/>
  <c r="C38" i="10"/>
  <c r="C37" i="10"/>
  <c r="C36" i="10"/>
  <c r="C35" i="10"/>
  <c r="F35" i="10" s="1"/>
  <c r="C34" i="10"/>
  <c r="C33" i="10"/>
  <c r="C32" i="10"/>
  <c r="D32" i="10" s="1"/>
  <c r="C31" i="10"/>
  <c r="F31" i="10" s="1"/>
  <c r="C30" i="10"/>
  <c r="C29" i="10"/>
  <c r="C28" i="10"/>
  <c r="C27" i="10"/>
  <c r="F27" i="10" s="1"/>
  <c r="C26" i="10"/>
  <c r="C25" i="10"/>
  <c r="C24" i="10"/>
  <c r="I24" i="10" s="1"/>
  <c r="C23" i="10"/>
  <c r="F23" i="10" s="1"/>
  <c r="C22" i="10"/>
  <c r="C21" i="10"/>
  <c r="C20" i="10"/>
  <c r="D20" i="10" s="1"/>
  <c r="C19" i="10"/>
  <c r="F19" i="10" s="1"/>
  <c r="C18" i="10"/>
  <c r="C17" i="10"/>
  <c r="C16" i="10"/>
  <c r="I16" i="10" s="1"/>
  <c r="C15" i="10"/>
  <c r="F15" i="10" s="1"/>
  <c r="C14" i="10"/>
  <c r="C13" i="10"/>
  <c r="C12" i="10"/>
  <c r="C11" i="10"/>
  <c r="C10" i="10"/>
  <c r="C9" i="10"/>
  <c r="C8" i="10"/>
  <c r="C7" i="10"/>
  <c r="F54" i="10"/>
  <c r="F53" i="10"/>
  <c r="F50" i="10"/>
  <c r="F49" i="10"/>
  <c r="F46" i="10"/>
  <c r="F45" i="10"/>
  <c r="F42" i="10"/>
  <c r="F41" i="10"/>
  <c r="F38" i="10"/>
  <c r="F37" i="10"/>
  <c r="F34" i="10"/>
  <c r="F33" i="10"/>
  <c r="F30" i="10"/>
  <c r="F29" i="10"/>
  <c r="F26" i="10"/>
  <c r="F25" i="10"/>
  <c r="F22" i="10"/>
  <c r="F21" i="10"/>
  <c r="F18" i="10"/>
  <c r="F17" i="10"/>
  <c r="F14" i="10"/>
  <c r="F13" i="10"/>
  <c r="L3" i="10"/>
  <c r="B521" i="22"/>
  <c r="E3" i="22"/>
  <c r="E519" i="22" s="1"/>
  <c r="B519" i="22"/>
  <c r="B517" i="22"/>
  <c r="B478" i="22"/>
  <c r="B476" i="22"/>
  <c r="B474" i="22"/>
  <c r="B435" i="22"/>
  <c r="B433" i="22"/>
  <c r="B431" i="22"/>
  <c r="B392" i="22"/>
  <c r="B390" i="22"/>
  <c r="B388" i="22"/>
  <c r="B349" i="22"/>
  <c r="B347" i="22"/>
  <c r="B345" i="22"/>
  <c r="B306" i="22"/>
  <c r="B304" i="22"/>
  <c r="B302" i="22"/>
  <c r="B263" i="22"/>
  <c r="B261" i="22"/>
  <c r="B259" i="22"/>
  <c r="B220" i="22"/>
  <c r="B218" i="22"/>
  <c r="B216" i="22"/>
  <c r="B177" i="22"/>
  <c r="B175" i="22"/>
  <c r="B173" i="22"/>
  <c r="B134" i="22"/>
  <c r="B132" i="22"/>
  <c r="B130" i="22"/>
  <c r="B91" i="22"/>
  <c r="B89" i="22"/>
  <c r="B87" i="22"/>
  <c r="B48" i="22"/>
  <c r="B46" i="22"/>
  <c r="B44" i="22"/>
  <c r="I559" i="22"/>
  <c r="G559" i="22"/>
  <c r="F559" i="22"/>
  <c r="E559" i="22"/>
  <c r="D559" i="22"/>
  <c r="C559" i="22"/>
  <c r="B559" i="22"/>
  <c r="I558" i="22"/>
  <c r="G558" i="22"/>
  <c r="F558" i="22"/>
  <c r="E558" i="22"/>
  <c r="D558" i="22"/>
  <c r="C558" i="22"/>
  <c r="B558" i="22"/>
  <c r="I557" i="22"/>
  <c r="G557" i="22"/>
  <c r="F557" i="22"/>
  <c r="E557" i="22"/>
  <c r="D557" i="22"/>
  <c r="C557" i="22"/>
  <c r="B557" i="22"/>
  <c r="I556" i="22"/>
  <c r="G556" i="22"/>
  <c r="F556" i="22"/>
  <c r="E556" i="22"/>
  <c r="D556" i="22"/>
  <c r="C556" i="22"/>
  <c r="B556" i="22"/>
  <c r="I555" i="22"/>
  <c r="G555" i="22"/>
  <c r="F555" i="22"/>
  <c r="E555" i="22"/>
  <c r="D555" i="22"/>
  <c r="C555" i="22"/>
  <c r="B555" i="22"/>
  <c r="I554" i="22"/>
  <c r="G554" i="22"/>
  <c r="F554" i="22"/>
  <c r="E554" i="22"/>
  <c r="D554" i="22"/>
  <c r="C554" i="22"/>
  <c r="B554" i="22"/>
  <c r="I553" i="22"/>
  <c r="G553" i="22"/>
  <c r="F553" i="22"/>
  <c r="E553" i="22"/>
  <c r="D553" i="22"/>
  <c r="C553" i="22"/>
  <c r="B553" i="22"/>
  <c r="I552" i="22"/>
  <c r="G552" i="22"/>
  <c r="F552" i="22"/>
  <c r="E552" i="22"/>
  <c r="D552" i="22"/>
  <c r="C552" i="22"/>
  <c r="B552" i="22"/>
  <c r="I551" i="22"/>
  <c r="G551" i="22"/>
  <c r="F551" i="22"/>
  <c r="E551" i="22"/>
  <c r="D551" i="22"/>
  <c r="C551" i="22"/>
  <c r="B551" i="22"/>
  <c r="I550" i="22"/>
  <c r="G550" i="22"/>
  <c r="F550" i="22"/>
  <c r="E550" i="22"/>
  <c r="D550" i="22"/>
  <c r="C550" i="22"/>
  <c r="B550" i="22"/>
  <c r="I549" i="22"/>
  <c r="G549" i="22"/>
  <c r="F549" i="22"/>
  <c r="E549" i="22"/>
  <c r="D549" i="22"/>
  <c r="C549" i="22"/>
  <c r="B549" i="22"/>
  <c r="I548" i="22"/>
  <c r="G548" i="22"/>
  <c r="F548" i="22"/>
  <c r="E548" i="22"/>
  <c r="D548" i="22"/>
  <c r="C548" i="22"/>
  <c r="B548" i="22"/>
  <c r="I547" i="22"/>
  <c r="G547" i="22"/>
  <c r="F547" i="22"/>
  <c r="E547" i="22"/>
  <c r="D547" i="22"/>
  <c r="C547" i="22"/>
  <c r="B547" i="22"/>
  <c r="I546" i="22"/>
  <c r="G546" i="22"/>
  <c r="F546" i="22"/>
  <c r="E546" i="22"/>
  <c r="D546" i="22"/>
  <c r="C546" i="22"/>
  <c r="B546" i="22"/>
  <c r="I545" i="22"/>
  <c r="G545" i="22"/>
  <c r="F545" i="22"/>
  <c r="E545" i="22"/>
  <c r="D545" i="22"/>
  <c r="C545" i="22"/>
  <c r="B545" i="22"/>
  <c r="I544" i="22"/>
  <c r="G544" i="22"/>
  <c r="F544" i="22"/>
  <c r="E544" i="22"/>
  <c r="D544" i="22"/>
  <c r="C544" i="22"/>
  <c r="B544" i="22"/>
  <c r="I543" i="22"/>
  <c r="G543" i="22"/>
  <c r="F543" i="22"/>
  <c r="E543" i="22"/>
  <c r="D543" i="22"/>
  <c r="C543" i="22"/>
  <c r="B543" i="22"/>
  <c r="I542" i="22"/>
  <c r="G542" i="22"/>
  <c r="F542" i="22"/>
  <c r="E542" i="22"/>
  <c r="D542" i="22"/>
  <c r="C542" i="22"/>
  <c r="B542" i="22"/>
  <c r="I541" i="22"/>
  <c r="G541" i="22"/>
  <c r="F541" i="22"/>
  <c r="E541" i="22"/>
  <c r="D541" i="22"/>
  <c r="C541" i="22"/>
  <c r="B541" i="22"/>
  <c r="I540" i="22"/>
  <c r="G540" i="22"/>
  <c r="F540" i="22"/>
  <c r="E540" i="22"/>
  <c r="D540" i="22"/>
  <c r="C540" i="22"/>
  <c r="B540" i="22"/>
  <c r="I539" i="22"/>
  <c r="G539" i="22"/>
  <c r="F539" i="22"/>
  <c r="E539" i="22"/>
  <c r="D539" i="22"/>
  <c r="C539" i="22"/>
  <c r="B539" i="22"/>
  <c r="I538" i="22"/>
  <c r="G538" i="22"/>
  <c r="F538" i="22"/>
  <c r="E538" i="22"/>
  <c r="D538" i="22"/>
  <c r="C538" i="22"/>
  <c r="B538" i="22"/>
  <c r="I537" i="22"/>
  <c r="G537" i="22"/>
  <c r="F537" i="22"/>
  <c r="E537" i="22"/>
  <c r="D537" i="22"/>
  <c r="C537" i="22"/>
  <c r="B537" i="22"/>
  <c r="I536" i="22"/>
  <c r="G536" i="22"/>
  <c r="F536" i="22"/>
  <c r="E536" i="22"/>
  <c r="D536" i="22"/>
  <c r="C536" i="22"/>
  <c r="B536" i="22"/>
  <c r="I535" i="22"/>
  <c r="G535" i="22"/>
  <c r="F535" i="22"/>
  <c r="E535" i="22"/>
  <c r="D535" i="22"/>
  <c r="C535" i="22"/>
  <c r="B535" i="22"/>
  <c r="I534" i="22"/>
  <c r="G534" i="22"/>
  <c r="F534" i="22"/>
  <c r="E534" i="22"/>
  <c r="D534" i="22"/>
  <c r="C534" i="22"/>
  <c r="B534" i="22"/>
  <c r="I533" i="22"/>
  <c r="G533" i="22"/>
  <c r="F533" i="22"/>
  <c r="E533" i="22"/>
  <c r="D533" i="22"/>
  <c r="C533" i="22"/>
  <c r="B533" i="22"/>
  <c r="I532" i="22"/>
  <c r="G532" i="22"/>
  <c r="F532" i="22"/>
  <c r="E532" i="22"/>
  <c r="D532" i="22"/>
  <c r="C532" i="22"/>
  <c r="B532" i="22"/>
  <c r="I531" i="22"/>
  <c r="G531" i="22"/>
  <c r="F531" i="22"/>
  <c r="E531" i="22"/>
  <c r="D531" i="22"/>
  <c r="C531" i="22"/>
  <c r="B531" i="22"/>
  <c r="I530" i="22"/>
  <c r="G530" i="22"/>
  <c r="F530" i="22"/>
  <c r="E530" i="22"/>
  <c r="D530" i="22"/>
  <c r="C530" i="22"/>
  <c r="B530" i="22"/>
  <c r="I529" i="22"/>
  <c r="G529" i="22"/>
  <c r="F529" i="22"/>
  <c r="E529" i="22"/>
  <c r="D529" i="22"/>
  <c r="C529" i="22"/>
  <c r="B529" i="22"/>
  <c r="I528" i="22"/>
  <c r="G528" i="22"/>
  <c r="F528" i="22"/>
  <c r="E528" i="22"/>
  <c r="D528" i="22"/>
  <c r="C528" i="22"/>
  <c r="B528" i="22"/>
  <c r="I527" i="22"/>
  <c r="G527" i="22"/>
  <c r="F527" i="22"/>
  <c r="E527" i="22"/>
  <c r="D527" i="22"/>
  <c r="C527" i="22"/>
  <c r="B527" i="22"/>
  <c r="I526" i="22"/>
  <c r="G526" i="22"/>
  <c r="F526" i="22"/>
  <c r="E526" i="22"/>
  <c r="D526" i="22"/>
  <c r="C526" i="22"/>
  <c r="B526" i="22"/>
  <c r="I525" i="22"/>
  <c r="G525" i="22"/>
  <c r="F525" i="22"/>
  <c r="E525" i="22"/>
  <c r="D525" i="22"/>
  <c r="C525" i="22"/>
  <c r="B525" i="22"/>
  <c r="I524" i="22"/>
  <c r="G524" i="22"/>
  <c r="F524" i="22"/>
  <c r="E524" i="22"/>
  <c r="D524" i="22"/>
  <c r="C524" i="22"/>
  <c r="B524" i="22"/>
  <c r="I516" i="22"/>
  <c r="G516" i="22"/>
  <c r="F516" i="22"/>
  <c r="E516" i="22"/>
  <c r="D516" i="22"/>
  <c r="C516" i="22"/>
  <c r="B516" i="22"/>
  <c r="I515" i="22"/>
  <c r="G515" i="22"/>
  <c r="F515" i="22"/>
  <c r="E515" i="22"/>
  <c r="D515" i="22"/>
  <c r="C515" i="22"/>
  <c r="B515" i="22"/>
  <c r="I514" i="22"/>
  <c r="G514" i="22"/>
  <c r="F514" i="22"/>
  <c r="E514" i="22"/>
  <c r="D514" i="22"/>
  <c r="C514" i="22"/>
  <c r="B514" i="22"/>
  <c r="I513" i="22"/>
  <c r="G513" i="22"/>
  <c r="F513" i="22"/>
  <c r="E513" i="22"/>
  <c r="D513" i="22"/>
  <c r="C513" i="22"/>
  <c r="B513" i="22"/>
  <c r="I512" i="22"/>
  <c r="G512" i="22"/>
  <c r="F512" i="22"/>
  <c r="E512" i="22"/>
  <c r="D512" i="22"/>
  <c r="C512" i="22"/>
  <c r="B512" i="22"/>
  <c r="I511" i="22"/>
  <c r="G511" i="22"/>
  <c r="F511" i="22"/>
  <c r="E511" i="22"/>
  <c r="D511" i="22"/>
  <c r="C511" i="22"/>
  <c r="B511" i="22"/>
  <c r="I510" i="22"/>
  <c r="G510" i="22"/>
  <c r="F510" i="22"/>
  <c r="E510" i="22"/>
  <c r="D510" i="22"/>
  <c r="C510" i="22"/>
  <c r="B510" i="22"/>
  <c r="I509" i="22"/>
  <c r="G509" i="22"/>
  <c r="F509" i="22"/>
  <c r="E509" i="22"/>
  <c r="D509" i="22"/>
  <c r="C509" i="22"/>
  <c r="B509" i="22"/>
  <c r="I508" i="22"/>
  <c r="G508" i="22"/>
  <c r="F508" i="22"/>
  <c r="E508" i="22"/>
  <c r="D508" i="22"/>
  <c r="C508" i="22"/>
  <c r="B508" i="22"/>
  <c r="I507" i="22"/>
  <c r="G507" i="22"/>
  <c r="F507" i="22"/>
  <c r="E507" i="22"/>
  <c r="D507" i="22"/>
  <c r="C507" i="22"/>
  <c r="B507" i="22"/>
  <c r="I506" i="22"/>
  <c r="G506" i="22"/>
  <c r="F506" i="22"/>
  <c r="E506" i="22"/>
  <c r="D506" i="22"/>
  <c r="C506" i="22"/>
  <c r="B506" i="22"/>
  <c r="I505" i="22"/>
  <c r="G505" i="22"/>
  <c r="F505" i="22"/>
  <c r="E505" i="22"/>
  <c r="D505" i="22"/>
  <c r="C505" i="22"/>
  <c r="B505" i="22"/>
  <c r="I504" i="22"/>
  <c r="G504" i="22"/>
  <c r="F504" i="22"/>
  <c r="E504" i="22"/>
  <c r="D504" i="22"/>
  <c r="C504" i="22"/>
  <c r="B504" i="22"/>
  <c r="I503" i="22"/>
  <c r="G503" i="22"/>
  <c r="F503" i="22"/>
  <c r="E503" i="22"/>
  <c r="D503" i="22"/>
  <c r="C503" i="22"/>
  <c r="B503" i="22"/>
  <c r="I502" i="22"/>
  <c r="G502" i="22"/>
  <c r="F502" i="22"/>
  <c r="E502" i="22"/>
  <c r="D502" i="22"/>
  <c r="C502" i="22"/>
  <c r="B502" i="22"/>
  <c r="I501" i="22"/>
  <c r="G501" i="22"/>
  <c r="F501" i="22"/>
  <c r="E501" i="22"/>
  <c r="D501" i="22"/>
  <c r="C501" i="22"/>
  <c r="B501" i="22"/>
  <c r="I500" i="22"/>
  <c r="G500" i="22"/>
  <c r="F500" i="22"/>
  <c r="E500" i="22"/>
  <c r="D500" i="22"/>
  <c r="C500" i="22"/>
  <c r="B500" i="22"/>
  <c r="I499" i="22"/>
  <c r="G499" i="22"/>
  <c r="F499" i="22"/>
  <c r="E499" i="22"/>
  <c r="D499" i="22"/>
  <c r="C499" i="22"/>
  <c r="B499" i="22"/>
  <c r="I498" i="22"/>
  <c r="G498" i="22"/>
  <c r="F498" i="22"/>
  <c r="E498" i="22"/>
  <c r="D498" i="22"/>
  <c r="C498" i="22"/>
  <c r="B498" i="22"/>
  <c r="I497" i="22"/>
  <c r="G497" i="22"/>
  <c r="F497" i="22"/>
  <c r="E497" i="22"/>
  <c r="D497" i="22"/>
  <c r="C497" i="22"/>
  <c r="B497" i="22"/>
  <c r="I496" i="22"/>
  <c r="G496" i="22"/>
  <c r="F496" i="22"/>
  <c r="E496" i="22"/>
  <c r="D496" i="22"/>
  <c r="C496" i="22"/>
  <c r="B496" i="22"/>
  <c r="I495" i="22"/>
  <c r="G495" i="22"/>
  <c r="F495" i="22"/>
  <c r="E495" i="22"/>
  <c r="D495" i="22"/>
  <c r="C495" i="22"/>
  <c r="B495" i="22"/>
  <c r="I494" i="22"/>
  <c r="G494" i="22"/>
  <c r="F494" i="22"/>
  <c r="E494" i="22"/>
  <c r="D494" i="22"/>
  <c r="C494" i="22"/>
  <c r="B494" i="22"/>
  <c r="I493" i="22"/>
  <c r="G493" i="22"/>
  <c r="F493" i="22"/>
  <c r="E493" i="22"/>
  <c r="D493" i="22"/>
  <c r="C493" i="22"/>
  <c r="B493" i="22"/>
  <c r="I492" i="22"/>
  <c r="G492" i="22"/>
  <c r="F492" i="22"/>
  <c r="E492" i="22"/>
  <c r="D492" i="22"/>
  <c r="C492" i="22"/>
  <c r="B492" i="22"/>
  <c r="I491" i="22"/>
  <c r="G491" i="22"/>
  <c r="F491" i="22"/>
  <c r="E491" i="22"/>
  <c r="D491" i="22"/>
  <c r="C491" i="22"/>
  <c r="B491" i="22"/>
  <c r="I490" i="22"/>
  <c r="G490" i="22"/>
  <c r="F490" i="22"/>
  <c r="E490" i="22"/>
  <c r="D490" i="22"/>
  <c r="C490" i="22"/>
  <c r="B490" i="22"/>
  <c r="I489" i="22"/>
  <c r="G489" i="22"/>
  <c r="F489" i="22"/>
  <c r="E489" i="22"/>
  <c r="D489" i="22"/>
  <c r="C489" i="22"/>
  <c r="B489" i="22"/>
  <c r="I488" i="22"/>
  <c r="G488" i="22"/>
  <c r="F488" i="22"/>
  <c r="E488" i="22"/>
  <c r="D488" i="22"/>
  <c r="C488" i="22"/>
  <c r="B488" i="22"/>
  <c r="I487" i="22"/>
  <c r="G487" i="22"/>
  <c r="F487" i="22"/>
  <c r="E487" i="22"/>
  <c r="D487" i="22"/>
  <c r="C487" i="22"/>
  <c r="B487" i="22"/>
  <c r="I486" i="22"/>
  <c r="G486" i="22"/>
  <c r="F486" i="22"/>
  <c r="E486" i="22"/>
  <c r="D486" i="22"/>
  <c r="C486" i="22"/>
  <c r="B486" i="22"/>
  <c r="I485" i="22"/>
  <c r="G485" i="22"/>
  <c r="F485" i="22"/>
  <c r="E485" i="22"/>
  <c r="D485" i="22"/>
  <c r="C485" i="22"/>
  <c r="B485" i="22"/>
  <c r="I484" i="22"/>
  <c r="G484" i="22"/>
  <c r="F484" i="22"/>
  <c r="E484" i="22"/>
  <c r="D484" i="22"/>
  <c r="C484" i="22"/>
  <c r="B484" i="22"/>
  <c r="I483" i="22"/>
  <c r="G483" i="22"/>
  <c r="F483" i="22"/>
  <c r="E483" i="22"/>
  <c r="D483" i="22"/>
  <c r="C483" i="22"/>
  <c r="B483" i="22"/>
  <c r="I482" i="22"/>
  <c r="G482" i="22"/>
  <c r="F482" i="22"/>
  <c r="E482" i="22"/>
  <c r="D482" i="22"/>
  <c r="C482" i="22"/>
  <c r="B482" i="22"/>
  <c r="I481" i="22"/>
  <c r="G481" i="22"/>
  <c r="F481" i="22"/>
  <c r="E481" i="22"/>
  <c r="D481" i="22"/>
  <c r="C481" i="22"/>
  <c r="B481" i="22"/>
  <c r="I473" i="22"/>
  <c r="G473" i="22"/>
  <c r="F473" i="22"/>
  <c r="E473" i="22"/>
  <c r="D473" i="22"/>
  <c r="C473" i="22"/>
  <c r="B473" i="22"/>
  <c r="I472" i="22"/>
  <c r="G472" i="22"/>
  <c r="F472" i="22"/>
  <c r="E472" i="22"/>
  <c r="D472" i="22"/>
  <c r="C472" i="22"/>
  <c r="B472" i="22"/>
  <c r="I471" i="22"/>
  <c r="G471" i="22"/>
  <c r="F471" i="22"/>
  <c r="E471" i="22"/>
  <c r="D471" i="22"/>
  <c r="C471" i="22"/>
  <c r="B471" i="22"/>
  <c r="I470" i="22"/>
  <c r="G470" i="22"/>
  <c r="F470" i="22"/>
  <c r="E470" i="22"/>
  <c r="D470" i="22"/>
  <c r="C470" i="22"/>
  <c r="B470" i="22"/>
  <c r="I469" i="22"/>
  <c r="G469" i="22"/>
  <c r="F469" i="22"/>
  <c r="E469" i="22"/>
  <c r="D469" i="22"/>
  <c r="C469" i="22"/>
  <c r="B469" i="22"/>
  <c r="I468" i="22"/>
  <c r="G468" i="22"/>
  <c r="F468" i="22"/>
  <c r="E468" i="22"/>
  <c r="D468" i="22"/>
  <c r="C468" i="22"/>
  <c r="B468" i="22"/>
  <c r="I467" i="22"/>
  <c r="G467" i="22"/>
  <c r="F467" i="22"/>
  <c r="E467" i="22"/>
  <c r="D467" i="22"/>
  <c r="C467" i="22"/>
  <c r="B467" i="22"/>
  <c r="I466" i="22"/>
  <c r="G466" i="22"/>
  <c r="F466" i="22"/>
  <c r="E466" i="22"/>
  <c r="D466" i="22"/>
  <c r="C466" i="22"/>
  <c r="B466" i="22"/>
  <c r="I465" i="22"/>
  <c r="G465" i="22"/>
  <c r="F465" i="22"/>
  <c r="E465" i="22"/>
  <c r="D465" i="22"/>
  <c r="C465" i="22"/>
  <c r="B465" i="22"/>
  <c r="I464" i="22"/>
  <c r="G464" i="22"/>
  <c r="F464" i="22"/>
  <c r="E464" i="22"/>
  <c r="D464" i="22"/>
  <c r="C464" i="22"/>
  <c r="B464" i="22"/>
  <c r="I463" i="22"/>
  <c r="G463" i="22"/>
  <c r="F463" i="22"/>
  <c r="E463" i="22"/>
  <c r="D463" i="22"/>
  <c r="C463" i="22"/>
  <c r="B463" i="22"/>
  <c r="I462" i="22"/>
  <c r="G462" i="22"/>
  <c r="F462" i="22"/>
  <c r="E462" i="22"/>
  <c r="D462" i="22"/>
  <c r="C462" i="22"/>
  <c r="B462" i="22"/>
  <c r="I461" i="22"/>
  <c r="G461" i="22"/>
  <c r="F461" i="22"/>
  <c r="E461" i="22"/>
  <c r="D461" i="22"/>
  <c r="C461" i="22"/>
  <c r="B461" i="22"/>
  <c r="I460" i="22"/>
  <c r="G460" i="22"/>
  <c r="F460" i="22"/>
  <c r="E460" i="22"/>
  <c r="D460" i="22"/>
  <c r="C460" i="22"/>
  <c r="B460" i="22"/>
  <c r="I459" i="22"/>
  <c r="G459" i="22"/>
  <c r="F459" i="22"/>
  <c r="E459" i="22"/>
  <c r="D459" i="22"/>
  <c r="C459" i="22"/>
  <c r="B459" i="22"/>
  <c r="I458" i="22"/>
  <c r="G458" i="22"/>
  <c r="F458" i="22"/>
  <c r="E458" i="22"/>
  <c r="D458" i="22"/>
  <c r="C458" i="22"/>
  <c r="B458" i="22"/>
  <c r="I457" i="22"/>
  <c r="G457" i="22"/>
  <c r="F457" i="22"/>
  <c r="E457" i="22"/>
  <c r="D457" i="22"/>
  <c r="C457" i="22"/>
  <c r="B457" i="22"/>
  <c r="I456" i="22"/>
  <c r="G456" i="22"/>
  <c r="F456" i="22"/>
  <c r="E456" i="22"/>
  <c r="D456" i="22"/>
  <c r="C456" i="22"/>
  <c r="B456" i="22"/>
  <c r="I455" i="22"/>
  <c r="G455" i="22"/>
  <c r="F455" i="22"/>
  <c r="E455" i="22"/>
  <c r="D455" i="22"/>
  <c r="C455" i="22"/>
  <c r="B455" i="22"/>
  <c r="I454" i="22"/>
  <c r="G454" i="22"/>
  <c r="F454" i="22"/>
  <c r="E454" i="22"/>
  <c r="D454" i="22"/>
  <c r="C454" i="22"/>
  <c r="B454" i="22"/>
  <c r="I453" i="22"/>
  <c r="G453" i="22"/>
  <c r="F453" i="22"/>
  <c r="E453" i="22"/>
  <c r="D453" i="22"/>
  <c r="C453" i="22"/>
  <c r="B453" i="22"/>
  <c r="I452" i="22"/>
  <c r="G452" i="22"/>
  <c r="F452" i="22"/>
  <c r="E452" i="22"/>
  <c r="D452" i="22"/>
  <c r="C452" i="22"/>
  <c r="B452" i="22"/>
  <c r="I451" i="22"/>
  <c r="G451" i="22"/>
  <c r="F451" i="22"/>
  <c r="E451" i="22"/>
  <c r="D451" i="22"/>
  <c r="C451" i="22"/>
  <c r="B451" i="22"/>
  <c r="I450" i="22"/>
  <c r="G450" i="22"/>
  <c r="F450" i="22"/>
  <c r="E450" i="22"/>
  <c r="D450" i="22"/>
  <c r="C450" i="22"/>
  <c r="B450" i="22"/>
  <c r="I449" i="22"/>
  <c r="G449" i="22"/>
  <c r="F449" i="22"/>
  <c r="E449" i="22"/>
  <c r="D449" i="22"/>
  <c r="C449" i="22"/>
  <c r="B449" i="22"/>
  <c r="I448" i="22"/>
  <c r="G448" i="22"/>
  <c r="F448" i="22"/>
  <c r="E448" i="22"/>
  <c r="D448" i="22"/>
  <c r="C448" i="22"/>
  <c r="B448" i="22"/>
  <c r="I447" i="22"/>
  <c r="G447" i="22"/>
  <c r="F447" i="22"/>
  <c r="E447" i="22"/>
  <c r="D447" i="22"/>
  <c r="C447" i="22"/>
  <c r="B447" i="22"/>
  <c r="I446" i="22"/>
  <c r="G446" i="22"/>
  <c r="F446" i="22"/>
  <c r="E446" i="22"/>
  <c r="D446" i="22"/>
  <c r="C446" i="22"/>
  <c r="B446" i="22"/>
  <c r="I445" i="22"/>
  <c r="G445" i="22"/>
  <c r="F445" i="22"/>
  <c r="E445" i="22"/>
  <c r="D445" i="22"/>
  <c r="C445" i="22"/>
  <c r="B445" i="22"/>
  <c r="I444" i="22"/>
  <c r="G444" i="22"/>
  <c r="F444" i="22"/>
  <c r="E444" i="22"/>
  <c r="D444" i="22"/>
  <c r="C444" i="22"/>
  <c r="B444" i="22"/>
  <c r="I443" i="22"/>
  <c r="G443" i="22"/>
  <c r="F443" i="22"/>
  <c r="E443" i="22"/>
  <c r="D443" i="22"/>
  <c r="C443" i="22"/>
  <c r="B443" i="22"/>
  <c r="I442" i="22"/>
  <c r="G442" i="22"/>
  <c r="F442" i="22"/>
  <c r="E442" i="22"/>
  <c r="D442" i="22"/>
  <c r="C442" i="22"/>
  <c r="B442" i="22"/>
  <c r="I441" i="22"/>
  <c r="G441" i="22"/>
  <c r="F441" i="22"/>
  <c r="E441" i="22"/>
  <c r="D441" i="22"/>
  <c r="C441" i="22"/>
  <c r="B441" i="22"/>
  <c r="I440" i="22"/>
  <c r="G440" i="22"/>
  <c r="F440" i="22"/>
  <c r="E440" i="22"/>
  <c r="D440" i="22"/>
  <c r="C440" i="22"/>
  <c r="B440" i="22"/>
  <c r="I439" i="22"/>
  <c r="G439" i="22"/>
  <c r="F439" i="22"/>
  <c r="E439" i="22"/>
  <c r="D439" i="22"/>
  <c r="C439" i="22"/>
  <c r="B439" i="22"/>
  <c r="I438" i="22"/>
  <c r="G438" i="22"/>
  <c r="F438" i="22"/>
  <c r="E438" i="22"/>
  <c r="D438" i="22"/>
  <c r="C438" i="22"/>
  <c r="B438" i="22"/>
  <c r="I430" i="22"/>
  <c r="G430" i="22"/>
  <c r="F430" i="22"/>
  <c r="E430" i="22"/>
  <c r="D430" i="22"/>
  <c r="C430" i="22"/>
  <c r="B430" i="22"/>
  <c r="I429" i="22"/>
  <c r="G429" i="22"/>
  <c r="F429" i="22"/>
  <c r="E429" i="22"/>
  <c r="D429" i="22"/>
  <c r="C429" i="22"/>
  <c r="B429" i="22"/>
  <c r="I428" i="22"/>
  <c r="G428" i="22"/>
  <c r="F428" i="22"/>
  <c r="E428" i="22"/>
  <c r="D428" i="22"/>
  <c r="C428" i="22"/>
  <c r="B428" i="22"/>
  <c r="I427" i="22"/>
  <c r="G427" i="22"/>
  <c r="F427" i="22"/>
  <c r="E427" i="22"/>
  <c r="D427" i="22"/>
  <c r="C427" i="22"/>
  <c r="B427" i="22"/>
  <c r="I426" i="22"/>
  <c r="G426" i="22"/>
  <c r="F426" i="22"/>
  <c r="E426" i="22"/>
  <c r="D426" i="22"/>
  <c r="C426" i="22"/>
  <c r="B426" i="22"/>
  <c r="I425" i="22"/>
  <c r="G425" i="22"/>
  <c r="F425" i="22"/>
  <c r="E425" i="22"/>
  <c r="D425" i="22"/>
  <c r="C425" i="22"/>
  <c r="B425" i="22"/>
  <c r="I424" i="22"/>
  <c r="G424" i="22"/>
  <c r="F424" i="22"/>
  <c r="E424" i="22"/>
  <c r="D424" i="22"/>
  <c r="C424" i="22"/>
  <c r="B424" i="22"/>
  <c r="I423" i="22"/>
  <c r="G423" i="22"/>
  <c r="F423" i="22"/>
  <c r="E423" i="22"/>
  <c r="D423" i="22"/>
  <c r="C423" i="22"/>
  <c r="B423" i="22"/>
  <c r="I422" i="22"/>
  <c r="G422" i="22"/>
  <c r="F422" i="22"/>
  <c r="E422" i="22"/>
  <c r="D422" i="22"/>
  <c r="C422" i="22"/>
  <c r="B422" i="22"/>
  <c r="I421" i="22"/>
  <c r="G421" i="22"/>
  <c r="F421" i="22"/>
  <c r="E421" i="22"/>
  <c r="D421" i="22"/>
  <c r="C421" i="22"/>
  <c r="B421" i="22"/>
  <c r="I420" i="22"/>
  <c r="G420" i="22"/>
  <c r="F420" i="22"/>
  <c r="E420" i="22"/>
  <c r="D420" i="22"/>
  <c r="C420" i="22"/>
  <c r="B420" i="22"/>
  <c r="I419" i="22"/>
  <c r="G419" i="22"/>
  <c r="F419" i="22"/>
  <c r="E419" i="22"/>
  <c r="D419" i="22"/>
  <c r="C419" i="22"/>
  <c r="B419" i="22"/>
  <c r="I418" i="22"/>
  <c r="G418" i="22"/>
  <c r="F418" i="22"/>
  <c r="E418" i="22"/>
  <c r="D418" i="22"/>
  <c r="C418" i="22"/>
  <c r="B418" i="22"/>
  <c r="I417" i="22"/>
  <c r="G417" i="22"/>
  <c r="F417" i="22"/>
  <c r="E417" i="22"/>
  <c r="D417" i="22"/>
  <c r="C417" i="22"/>
  <c r="B417" i="22"/>
  <c r="I416" i="22"/>
  <c r="G416" i="22"/>
  <c r="F416" i="22"/>
  <c r="E416" i="22"/>
  <c r="D416" i="22"/>
  <c r="C416" i="22"/>
  <c r="B416" i="22"/>
  <c r="I415" i="22"/>
  <c r="G415" i="22"/>
  <c r="F415" i="22"/>
  <c r="E415" i="22"/>
  <c r="D415" i="22"/>
  <c r="C415" i="22"/>
  <c r="B415" i="22"/>
  <c r="I414" i="22"/>
  <c r="G414" i="22"/>
  <c r="F414" i="22"/>
  <c r="E414" i="22"/>
  <c r="D414" i="22"/>
  <c r="C414" i="22"/>
  <c r="B414" i="22"/>
  <c r="I413" i="22"/>
  <c r="G413" i="22"/>
  <c r="F413" i="22"/>
  <c r="E413" i="22"/>
  <c r="D413" i="22"/>
  <c r="C413" i="22"/>
  <c r="B413" i="22"/>
  <c r="I412" i="22"/>
  <c r="G412" i="22"/>
  <c r="F412" i="22"/>
  <c r="E412" i="22"/>
  <c r="D412" i="22"/>
  <c r="C412" i="22"/>
  <c r="B412" i="22"/>
  <c r="I411" i="22"/>
  <c r="G411" i="22"/>
  <c r="F411" i="22"/>
  <c r="E411" i="22"/>
  <c r="D411" i="22"/>
  <c r="C411" i="22"/>
  <c r="B411" i="22"/>
  <c r="I410" i="22"/>
  <c r="G410" i="22"/>
  <c r="F410" i="22"/>
  <c r="E410" i="22"/>
  <c r="D410" i="22"/>
  <c r="C410" i="22"/>
  <c r="B410" i="22"/>
  <c r="I409" i="22"/>
  <c r="G409" i="22"/>
  <c r="F409" i="22"/>
  <c r="E409" i="22"/>
  <c r="D409" i="22"/>
  <c r="C409" i="22"/>
  <c r="B409" i="22"/>
  <c r="I408" i="22"/>
  <c r="G408" i="22"/>
  <c r="F408" i="22"/>
  <c r="E408" i="22"/>
  <c r="D408" i="22"/>
  <c r="C408" i="22"/>
  <c r="B408" i="22"/>
  <c r="I407" i="22"/>
  <c r="G407" i="22"/>
  <c r="F407" i="22"/>
  <c r="E407" i="22"/>
  <c r="D407" i="22"/>
  <c r="C407" i="22"/>
  <c r="B407" i="22"/>
  <c r="I406" i="22"/>
  <c r="G406" i="22"/>
  <c r="F406" i="22"/>
  <c r="E406" i="22"/>
  <c r="D406" i="22"/>
  <c r="C406" i="22"/>
  <c r="B406" i="22"/>
  <c r="I405" i="22"/>
  <c r="G405" i="22"/>
  <c r="F405" i="22"/>
  <c r="E405" i="22"/>
  <c r="D405" i="22"/>
  <c r="C405" i="22"/>
  <c r="B405" i="22"/>
  <c r="I404" i="22"/>
  <c r="G404" i="22"/>
  <c r="F404" i="22"/>
  <c r="E404" i="22"/>
  <c r="D404" i="22"/>
  <c r="C404" i="22"/>
  <c r="B404" i="22"/>
  <c r="I403" i="22"/>
  <c r="G403" i="22"/>
  <c r="F403" i="22"/>
  <c r="E403" i="22"/>
  <c r="D403" i="22"/>
  <c r="C403" i="22"/>
  <c r="B403" i="22"/>
  <c r="I402" i="22"/>
  <c r="G402" i="22"/>
  <c r="F402" i="22"/>
  <c r="E402" i="22"/>
  <c r="D402" i="22"/>
  <c r="C402" i="22"/>
  <c r="B402" i="22"/>
  <c r="I401" i="22"/>
  <c r="G401" i="22"/>
  <c r="F401" i="22"/>
  <c r="E401" i="22"/>
  <c r="D401" i="22"/>
  <c r="C401" i="22"/>
  <c r="B401" i="22"/>
  <c r="I400" i="22"/>
  <c r="G400" i="22"/>
  <c r="F400" i="22"/>
  <c r="E400" i="22"/>
  <c r="D400" i="22"/>
  <c r="C400" i="22"/>
  <c r="B400" i="22"/>
  <c r="I399" i="22"/>
  <c r="G399" i="22"/>
  <c r="F399" i="22"/>
  <c r="E399" i="22"/>
  <c r="D399" i="22"/>
  <c r="C399" i="22"/>
  <c r="B399" i="22"/>
  <c r="I398" i="22"/>
  <c r="G398" i="22"/>
  <c r="F398" i="22"/>
  <c r="E398" i="22"/>
  <c r="D398" i="22"/>
  <c r="C398" i="22"/>
  <c r="B398" i="22"/>
  <c r="I397" i="22"/>
  <c r="G397" i="22"/>
  <c r="F397" i="22"/>
  <c r="E397" i="22"/>
  <c r="D397" i="22"/>
  <c r="C397" i="22"/>
  <c r="B397" i="22"/>
  <c r="I396" i="22"/>
  <c r="G396" i="22"/>
  <c r="F396" i="22"/>
  <c r="E396" i="22"/>
  <c r="D396" i="22"/>
  <c r="C396" i="22"/>
  <c r="B396" i="22"/>
  <c r="I395" i="22"/>
  <c r="G395" i="22"/>
  <c r="F395" i="22"/>
  <c r="E395" i="22"/>
  <c r="D395" i="22"/>
  <c r="C395" i="22"/>
  <c r="B395" i="22"/>
  <c r="I387" i="22"/>
  <c r="G387" i="22"/>
  <c r="F387" i="22"/>
  <c r="E387" i="22"/>
  <c r="D387" i="22"/>
  <c r="C387" i="22"/>
  <c r="B387" i="22"/>
  <c r="I386" i="22"/>
  <c r="G386" i="22"/>
  <c r="F386" i="22"/>
  <c r="E386" i="22"/>
  <c r="D386" i="22"/>
  <c r="C386" i="22"/>
  <c r="B386" i="22"/>
  <c r="I385" i="22"/>
  <c r="G385" i="22"/>
  <c r="F385" i="22"/>
  <c r="E385" i="22"/>
  <c r="D385" i="22"/>
  <c r="C385" i="22"/>
  <c r="B385" i="22"/>
  <c r="I384" i="22"/>
  <c r="G384" i="22"/>
  <c r="F384" i="22"/>
  <c r="E384" i="22"/>
  <c r="D384" i="22"/>
  <c r="C384" i="22"/>
  <c r="B384" i="22"/>
  <c r="I383" i="22"/>
  <c r="G383" i="22"/>
  <c r="F383" i="22"/>
  <c r="E383" i="22"/>
  <c r="D383" i="22"/>
  <c r="C383" i="22"/>
  <c r="B383" i="22"/>
  <c r="I382" i="22"/>
  <c r="G382" i="22"/>
  <c r="F382" i="22"/>
  <c r="E382" i="22"/>
  <c r="D382" i="22"/>
  <c r="C382" i="22"/>
  <c r="B382" i="22"/>
  <c r="I381" i="22"/>
  <c r="G381" i="22"/>
  <c r="F381" i="22"/>
  <c r="E381" i="22"/>
  <c r="D381" i="22"/>
  <c r="C381" i="22"/>
  <c r="B381" i="22"/>
  <c r="I380" i="22"/>
  <c r="G380" i="22"/>
  <c r="F380" i="22"/>
  <c r="E380" i="22"/>
  <c r="D380" i="22"/>
  <c r="C380" i="22"/>
  <c r="B380" i="22"/>
  <c r="I379" i="22"/>
  <c r="G379" i="22"/>
  <c r="F379" i="22"/>
  <c r="E379" i="22"/>
  <c r="D379" i="22"/>
  <c r="C379" i="22"/>
  <c r="B379" i="22"/>
  <c r="I378" i="22"/>
  <c r="G378" i="22"/>
  <c r="F378" i="22"/>
  <c r="E378" i="22"/>
  <c r="D378" i="22"/>
  <c r="C378" i="22"/>
  <c r="B378" i="22"/>
  <c r="I377" i="22"/>
  <c r="G377" i="22"/>
  <c r="F377" i="22"/>
  <c r="E377" i="22"/>
  <c r="D377" i="22"/>
  <c r="C377" i="22"/>
  <c r="B377" i="22"/>
  <c r="I376" i="22"/>
  <c r="G376" i="22"/>
  <c r="F376" i="22"/>
  <c r="E376" i="22"/>
  <c r="D376" i="22"/>
  <c r="C376" i="22"/>
  <c r="B376" i="22"/>
  <c r="I375" i="22"/>
  <c r="G375" i="22"/>
  <c r="F375" i="22"/>
  <c r="E375" i="22"/>
  <c r="D375" i="22"/>
  <c r="C375" i="22"/>
  <c r="B375" i="22"/>
  <c r="I374" i="22"/>
  <c r="G374" i="22"/>
  <c r="F374" i="22"/>
  <c r="E374" i="22"/>
  <c r="D374" i="22"/>
  <c r="C374" i="22"/>
  <c r="B374" i="22"/>
  <c r="I373" i="22"/>
  <c r="G373" i="22"/>
  <c r="F373" i="22"/>
  <c r="E373" i="22"/>
  <c r="D373" i="22"/>
  <c r="C373" i="22"/>
  <c r="B373" i="22"/>
  <c r="I372" i="22"/>
  <c r="G372" i="22"/>
  <c r="F372" i="22"/>
  <c r="E372" i="22"/>
  <c r="D372" i="22"/>
  <c r="C372" i="22"/>
  <c r="B372" i="22"/>
  <c r="I371" i="22"/>
  <c r="G371" i="22"/>
  <c r="F371" i="22"/>
  <c r="E371" i="22"/>
  <c r="D371" i="22"/>
  <c r="C371" i="22"/>
  <c r="B371" i="22"/>
  <c r="I370" i="22"/>
  <c r="G370" i="22"/>
  <c r="F370" i="22"/>
  <c r="E370" i="22"/>
  <c r="D370" i="22"/>
  <c r="C370" i="22"/>
  <c r="B370" i="22"/>
  <c r="I369" i="22"/>
  <c r="G369" i="22"/>
  <c r="F369" i="22"/>
  <c r="E369" i="22"/>
  <c r="D369" i="22"/>
  <c r="C369" i="22"/>
  <c r="B369" i="22"/>
  <c r="I368" i="22"/>
  <c r="G368" i="22"/>
  <c r="F368" i="22"/>
  <c r="E368" i="22"/>
  <c r="D368" i="22"/>
  <c r="C368" i="22"/>
  <c r="B368" i="22"/>
  <c r="I367" i="22"/>
  <c r="G367" i="22"/>
  <c r="F367" i="22"/>
  <c r="E367" i="22"/>
  <c r="D367" i="22"/>
  <c r="C367" i="22"/>
  <c r="B367" i="22"/>
  <c r="I366" i="22"/>
  <c r="G366" i="22"/>
  <c r="F366" i="22"/>
  <c r="E366" i="22"/>
  <c r="D366" i="22"/>
  <c r="C366" i="22"/>
  <c r="B366" i="22"/>
  <c r="I365" i="22"/>
  <c r="G365" i="22"/>
  <c r="F365" i="22"/>
  <c r="E365" i="22"/>
  <c r="D365" i="22"/>
  <c r="C365" i="22"/>
  <c r="B365" i="22"/>
  <c r="I364" i="22"/>
  <c r="G364" i="22"/>
  <c r="F364" i="22"/>
  <c r="E364" i="22"/>
  <c r="D364" i="22"/>
  <c r="C364" i="22"/>
  <c r="B364" i="22"/>
  <c r="I363" i="22"/>
  <c r="G363" i="22"/>
  <c r="F363" i="22"/>
  <c r="E363" i="22"/>
  <c r="D363" i="22"/>
  <c r="C363" i="22"/>
  <c r="B363" i="22"/>
  <c r="I362" i="22"/>
  <c r="G362" i="22"/>
  <c r="F362" i="22"/>
  <c r="E362" i="22"/>
  <c r="D362" i="22"/>
  <c r="C362" i="22"/>
  <c r="B362" i="22"/>
  <c r="I361" i="22"/>
  <c r="G361" i="22"/>
  <c r="F361" i="22"/>
  <c r="E361" i="22"/>
  <c r="D361" i="22"/>
  <c r="C361" i="22"/>
  <c r="B361" i="22"/>
  <c r="I360" i="22"/>
  <c r="G360" i="22"/>
  <c r="F360" i="22"/>
  <c r="E360" i="22"/>
  <c r="D360" i="22"/>
  <c r="C360" i="22"/>
  <c r="B360" i="22"/>
  <c r="I359" i="22"/>
  <c r="G359" i="22"/>
  <c r="F359" i="22"/>
  <c r="E359" i="22"/>
  <c r="D359" i="22"/>
  <c r="C359" i="22"/>
  <c r="B359" i="22"/>
  <c r="I358" i="22"/>
  <c r="G358" i="22"/>
  <c r="F358" i="22"/>
  <c r="E358" i="22"/>
  <c r="D358" i="22"/>
  <c r="C358" i="22"/>
  <c r="B358" i="22"/>
  <c r="I357" i="22"/>
  <c r="G357" i="22"/>
  <c r="F357" i="22"/>
  <c r="E357" i="22"/>
  <c r="D357" i="22"/>
  <c r="C357" i="22"/>
  <c r="B357" i="22"/>
  <c r="I356" i="22"/>
  <c r="G356" i="22"/>
  <c r="F356" i="22"/>
  <c r="E356" i="22"/>
  <c r="D356" i="22"/>
  <c r="C356" i="22"/>
  <c r="B356" i="22"/>
  <c r="I355" i="22"/>
  <c r="G355" i="22"/>
  <c r="F355" i="22"/>
  <c r="E355" i="22"/>
  <c r="D355" i="22"/>
  <c r="C355" i="22"/>
  <c r="B355" i="22"/>
  <c r="I354" i="22"/>
  <c r="G354" i="22"/>
  <c r="F354" i="22"/>
  <c r="E354" i="22"/>
  <c r="D354" i="22"/>
  <c r="C354" i="22"/>
  <c r="B354" i="22"/>
  <c r="I353" i="22"/>
  <c r="G353" i="22"/>
  <c r="F353" i="22"/>
  <c r="E353" i="22"/>
  <c r="D353" i="22"/>
  <c r="C353" i="22"/>
  <c r="B353" i="22"/>
  <c r="I352" i="22"/>
  <c r="G352" i="22"/>
  <c r="F352" i="22"/>
  <c r="E352" i="22"/>
  <c r="D352" i="22"/>
  <c r="C352" i="22"/>
  <c r="B352" i="22"/>
  <c r="I344" i="22"/>
  <c r="G344" i="22"/>
  <c r="F344" i="22"/>
  <c r="E344" i="22"/>
  <c r="D344" i="22"/>
  <c r="C344" i="22"/>
  <c r="B344" i="22"/>
  <c r="I343" i="22"/>
  <c r="G343" i="22"/>
  <c r="F343" i="22"/>
  <c r="E343" i="22"/>
  <c r="D343" i="22"/>
  <c r="C343" i="22"/>
  <c r="B343" i="22"/>
  <c r="I342" i="22"/>
  <c r="G342" i="22"/>
  <c r="F342" i="22"/>
  <c r="E342" i="22"/>
  <c r="D342" i="22"/>
  <c r="C342" i="22"/>
  <c r="B342" i="22"/>
  <c r="I341" i="22"/>
  <c r="G341" i="22"/>
  <c r="F341" i="22"/>
  <c r="E341" i="22"/>
  <c r="D341" i="22"/>
  <c r="C341" i="22"/>
  <c r="B341" i="22"/>
  <c r="I340" i="22"/>
  <c r="G340" i="22"/>
  <c r="F340" i="22"/>
  <c r="E340" i="22"/>
  <c r="D340" i="22"/>
  <c r="C340" i="22"/>
  <c r="B340" i="22"/>
  <c r="I339" i="22"/>
  <c r="G339" i="22"/>
  <c r="F339" i="22"/>
  <c r="E339" i="22"/>
  <c r="D339" i="22"/>
  <c r="C339" i="22"/>
  <c r="B339" i="22"/>
  <c r="I338" i="22"/>
  <c r="G338" i="22"/>
  <c r="F338" i="22"/>
  <c r="E338" i="22"/>
  <c r="D338" i="22"/>
  <c r="C338" i="22"/>
  <c r="B338" i="22"/>
  <c r="I337" i="22"/>
  <c r="G337" i="22"/>
  <c r="F337" i="22"/>
  <c r="E337" i="22"/>
  <c r="D337" i="22"/>
  <c r="C337" i="22"/>
  <c r="B337" i="22"/>
  <c r="I336" i="22"/>
  <c r="G336" i="22"/>
  <c r="F336" i="22"/>
  <c r="E336" i="22"/>
  <c r="D336" i="22"/>
  <c r="C336" i="22"/>
  <c r="B336" i="22"/>
  <c r="I335" i="22"/>
  <c r="G335" i="22"/>
  <c r="F335" i="22"/>
  <c r="E335" i="22"/>
  <c r="D335" i="22"/>
  <c r="C335" i="22"/>
  <c r="B335" i="22"/>
  <c r="I334" i="22"/>
  <c r="G334" i="22"/>
  <c r="F334" i="22"/>
  <c r="E334" i="22"/>
  <c r="D334" i="22"/>
  <c r="C334" i="22"/>
  <c r="B334" i="22"/>
  <c r="I333" i="22"/>
  <c r="G333" i="22"/>
  <c r="F333" i="22"/>
  <c r="E333" i="22"/>
  <c r="D333" i="22"/>
  <c r="C333" i="22"/>
  <c r="B333" i="22"/>
  <c r="I332" i="22"/>
  <c r="G332" i="22"/>
  <c r="F332" i="22"/>
  <c r="E332" i="22"/>
  <c r="D332" i="22"/>
  <c r="C332" i="22"/>
  <c r="B332" i="22"/>
  <c r="I331" i="22"/>
  <c r="G331" i="22"/>
  <c r="F331" i="22"/>
  <c r="E331" i="22"/>
  <c r="D331" i="22"/>
  <c r="C331" i="22"/>
  <c r="B331" i="22"/>
  <c r="I330" i="22"/>
  <c r="G330" i="22"/>
  <c r="F330" i="22"/>
  <c r="E330" i="22"/>
  <c r="D330" i="22"/>
  <c r="C330" i="22"/>
  <c r="B330" i="22"/>
  <c r="I329" i="22"/>
  <c r="G329" i="22"/>
  <c r="F329" i="22"/>
  <c r="E329" i="22"/>
  <c r="D329" i="22"/>
  <c r="C329" i="22"/>
  <c r="B329" i="22"/>
  <c r="I328" i="22"/>
  <c r="G328" i="22"/>
  <c r="F328" i="22"/>
  <c r="E328" i="22"/>
  <c r="D328" i="22"/>
  <c r="C328" i="22"/>
  <c r="B328" i="22"/>
  <c r="I327" i="22"/>
  <c r="G327" i="22"/>
  <c r="F327" i="22"/>
  <c r="E327" i="22"/>
  <c r="D327" i="22"/>
  <c r="C327" i="22"/>
  <c r="B327" i="22"/>
  <c r="I326" i="22"/>
  <c r="G326" i="22"/>
  <c r="F326" i="22"/>
  <c r="E326" i="22"/>
  <c r="D326" i="22"/>
  <c r="C326" i="22"/>
  <c r="B326" i="22"/>
  <c r="I325" i="22"/>
  <c r="G325" i="22"/>
  <c r="F325" i="22"/>
  <c r="E325" i="22"/>
  <c r="D325" i="22"/>
  <c r="C325" i="22"/>
  <c r="B325" i="22"/>
  <c r="I324" i="22"/>
  <c r="G324" i="22"/>
  <c r="F324" i="22"/>
  <c r="E324" i="22"/>
  <c r="D324" i="22"/>
  <c r="C324" i="22"/>
  <c r="B324" i="22"/>
  <c r="I323" i="22"/>
  <c r="G323" i="22"/>
  <c r="F323" i="22"/>
  <c r="E323" i="22"/>
  <c r="D323" i="22"/>
  <c r="C323" i="22"/>
  <c r="B323" i="22"/>
  <c r="I322" i="22"/>
  <c r="G322" i="22"/>
  <c r="F322" i="22"/>
  <c r="E322" i="22"/>
  <c r="D322" i="22"/>
  <c r="C322" i="22"/>
  <c r="B322" i="22"/>
  <c r="I321" i="22"/>
  <c r="G321" i="22"/>
  <c r="F321" i="22"/>
  <c r="E321" i="22"/>
  <c r="D321" i="22"/>
  <c r="C321" i="22"/>
  <c r="B321" i="22"/>
  <c r="I320" i="22"/>
  <c r="G320" i="22"/>
  <c r="F320" i="22"/>
  <c r="E320" i="22"/>
  <c r="D320" i="22"/>
  <c r="C320" i="22"/>
  <c r="B320" i="22"/>
  <c r="I319" i="22"/>
  <c r="G319" i="22"/>
  <c r="F319" i="22"/>
  <c r="E319" i="22"/>
  <c r="D319" i="22"/>
  <c r="C319" i="22"/>
  <c r="B319" i="22"/>
  <c r="I318" i="22"/>
  <c r="G318" i="22"/>
  <c r="F318" i="22"/>
  <c r="E318" i="22"/>
  <c r="D318" i="22"/>
  <c r="C318" i="22"/>
  <c r="B318" i="22"/>
  <c r="I317" i="22"/>
  <c r="G317" i="22"/>
  <c r="F317" i="22"/>
  <c r="E317" i="22"/>
  <c r="D317" i="22"/>
  <c r="C317" i="22"/>
  <c r="B317" i="22"/>
  <c r="I316" i="22"/>
  <c r="G316" i="22"/>
  <c r="F316" i="22"/>
  <c r="E316" i="22"/>
  <c r="D316" i="22"/>
  <c r="C316" i="22"/>
  <c r="B316" i="22"/>
  <c r="I315" i="22"/>
  <c r="G315" i="22"/>
  <c r="F315" i="22"/>
  <c r="E315" i="22"/>
  <c r="D315" i="22"/>
  <c r="C315" i="22"/>
  <c r="B315" i="22"/>
  <c r="I314" i="22"/>
  <c r="G314" i="22"/>
  <c r="F314" i="22"/>
  <c r="E314" i="22"/>
  <c r="D314" i="22"/>
  <c r="C314" i="22"/>
  <c r="B314" i="22"/>
  <c r="I313" i="22"/>
  <c r="G313" i="22"/>
  <c r="F313" i="22"/>
  <c r="E313" i="22"/>
  <c r="D313" i="22"/>
  <c r="C313" i="22"/>
  <c r="B313" i="22"/>
  <c r="I312" i="22"/>
  <c r="G312" i="22"/>
  <c r="F312" i="22"/>
  <c r="E312" i="22"/>
  <c r="D312" i="22"/>
  <c r="C312" i="22"/>
  <c r="B312" i="22"/>
  <c r="I311" i="22"/>
  <c r="G311" i="22"/>
  <c r="F311" i="22"/>
  <c r="E311" i="22"/>
  <c r="D311" i="22"/>
  <c r="C311" i="22"/>
  <c r="B311" i="22"/>
  <c r="I310" i="22"/>
  <c r="G310" i="22"/>
  <c r="F310" i="22"/>
  <c r="E310" i="22"/>
  <c r="D310" i="22"/>
  <c r="C310" i="22"/>
  <c r="B310" i="22"/>
  <c r="I309" i="22"/>
  <c r="G309" i="22"/>
  <c r="F309" i="22"/>
  <c r="E309" i="22"/>
  <c r="D309" i="22"/>
  <c r="C309" i="22"/>
  <c r="B309" i="22"/>
  <c r="I301" i="22"/>
  <c r="G301" i="22"/>
  <c r="F301" i="22"/>
  <c r="E301" i="22"/>
  <c r="D301" i="22"/>
  <c r="C301" i="22"/>
  <c r="B301" i="22"/>
  <c r="I300" i="22"/>
  <c r="G300" i="22"/>
  <c r="F300" i="22"/>
  <c r="E300" i="22"/>
  <c r="D300" i="22"/>
  <c r="C300" i="22"/>
  <c r="B300" i="22"/>
  <c r="I299" i="22"/>
  <c r="G299" i="22"/>
  <c r="F299" i="22"/>
  <c r="E299" i="22"/>
  <c r="D299" i="22"/>
  <c r="C299" i="22"/>
  <c r="B299" i="22"/>
  <c r="I298" i="22"/>
  <c r="G298" i="22"/>
  <c r="F298" i="22"/>
  <c r="E298" i="22"/>
  <c r="D298" i="22"/>
  <c r="C298" i="22"/>
  <c r="B298" i="22"/>
  <c r="I297" i="22"/>
  <c r="G297" i="22"/>
  <c r="F297" i="22"/>
  <c r="E297" i="22"/>
  <c r="D297" i="22"/>
  <c r="C297" i="22"/>
  <c r="B297" i="22"/>
  <c r="I296" i="22"/>
  <c r="G296" i="22"/>
  <c r="F296" i="22"/>
  <c r="E296" i="22"/>
  <c r="D296" i="22"/>
  <c r="C296" i="22"/>
  <c r="B296" i="22"/>
  <c r="I295" i="22"/>
  <c r="G295" i="22"/>
  <c r="F295" i="22"/>
  <c r="E295" i="22"/>
  <c r="D295" i="22"/>
  <c r="C295" i="22"/>
  <c r="B295" i="22"/>
  <c r="I294" i="22"/>
  <c r="G294" i="22"/>
  <c r="F294" i="22"/>
  <c r="E294" i="22"/>
  <c r="D294" i="22"/>
  <c r="C294" i="22"/>
  <c r="B294" i="22"/>
  <c r="I293" i="22"/>
  <c r="G293" i="22"/>
  <c r="F293" i="22"/>
  <c r="E293" i="22"/>
  <c r="D293" i="22"/>
  <c r="C293" i="22"/>
  <c r="B293" i="22"/>
  <c r="I292" i="22"/>
  <c r="G292" i="22"/>
  <c r="F292" i="22"/>
  <c r="E292" i="22"/>
  <c r="D292" i="22"/>
  <c r="C292" i="22"/>
  <c r="B292" i="22"/>
  <c r="I291" i="22"/>
  <c r="G291" i="22"/>
  <c r="F291" i="22"/>
  <c r="E291" i="22"/>
  <c r="D291" i="22"/>
  <c r="C291" i="22"/>
  <c r="B291" i="22"/>
  <c r="I290" i="22"/>
  <c r="G290" i="22"/>
  <c r="F290" i="22"/>
  <c r="E290" i="22"/>
  <c r="D290" i="22"/>
  <c r="C290" i="22"/>
  <c r="B290" i="22"/>
  <c r="I289" i="22"/>
  <c r="G289" i="22"/>
  <c r="F289" i="22"/>
  <c r="E289" i="22"/>
  <c r="D289" i="22"/>
  <c r="C289" i="22"/>
  <c r="B289" i="22"/>
  <c r="I288" i="22"/>
  <c r="G288" i="22"/>
  <c r="F288" i="22"/>
  <c r="E288" i="22"/>
  <c r="D288" i="22"/>
  <c r="C288" i="22"/>
  <c r="B288" i="22"/>
  <c r="I287" i="22"/>
  <c r="G287" i="22"/>
  <c r="F287" i="22"/>
  <c r="E287" i="22"/>
  <c r="D287" i="22"/>
  <c r="C287" i="22"/>
  <c r="B287" i="22"/>
  <c r="I286" i="22"/>
  <c r="G286" i="22"/>
  <c r="F286" i="22"/>
  <c r="E286" i="22"/>
  <c r="D286" i="22"/>
  <c r="C286" i="22"/>
  <c r="B286" i="22"/>
  <c r="I285" i="22"/>
  <c r="G285" i="22"/>
  <c r="F285" i="22"/>
  <c r="E285" i="22"/>
  <c r="D285" i="22"/>
  <c r="C285" i="22"/>
  <c r="B285" i="22"/>
  <c r="I284" i="22"/>
  <c r="G284" i="22"/>
  <c r="F284" i="22"/>
  <c r="E284" i="22"/>
  <c r="D284" i="22"/>
  <c r="C284" i="22"/>
  <c r="B284" i="22"/>
  <c r="I283" i="22"/>
  <c r="G283" i="22"/>
  <c r="F283" i="22"/>
  <c r="E283" i="22"/>
  <c r="D283" i="22"/>
  <c r="C283" i="22"/>
  <c r="B283" i="22"/>
  <c r="I282" i="22"/>
  <c r="G282" i="22"/>
  <c r="F282" i="22"/>
  <c r="E282" i="22"/>
  <c r="D282" i="22"/>
  <c r="C282" i="22"/>
  <c r="B282" i="22"/>
  <c r="I281" i="22"/>
  <c r="G281" i="22"/>
  <c r="F281" i="22"/>
  <c r="E281" i="22"/>
  <c r="D281" i="22"/>
  <c r="C281" i="22"/>
  <c r="B281" i="22"/>
  <c r="I280" i="22"/>
  <c r="G280" i="22"/>
  <c r="F280" i="22"/>
  <c r="E280" i="22"/>
  <c r="D280" i="22"/>
  <c r="C280" i="22"/>
  <c r="B280" i="22"/>
  <c r="I279" i="22"/>
  <c r="G279" i="22"/>
  <c r="F279" i="22"/>
  <c r="E279" i="22"/>
  <c r="D279" i="22"/>
  <c r="C279" i="22"/>
  <c r="B279" i="22"/>
  <c r="I278" i="22"/>
  <c r="G278" i="22"/>
  <c r="F278" i="22"/>
  <c r="E278" i="22"/>
  <c r="D278" i="22"/>
  <c r="C278" i="22"/>
  <c r="B278" i="22"/>
  <c r="I277" i="22"/>
  <c r="G277" i="22"/>
  <c r="F277" i="22"/>
  <c r="E277" i="22"/>
  <c r="D277" i="22"/>
  <c r="C277" i="22"/>
  <c r="B277" i="22"/>
  <c r="I276" i="22"/>
  <c r="G276" i="22"/>
  <c r="F276" i="22"/>
  <c r="E276" i="22"/>
  <c r="D276" i="22"/>
  <c r="C276" i="22"/>
  <c r="B276" i="22"/>
  <c r="I275" i="22"/>
  <c r="G275" i="22"/>
  <c r="F275" i="22"/>
  <c r="E275" i="22"/>
  <c r="D275" i="22"/>
  <c r="C275" i="22"/>
  <c r="B275" i="22"/>
  <c r="I274" i="22"/>
  <c r="G274" i="22"/>
  <c r="F274" i="22"/>
  <c r="E274" i="22"/>
  <c r="D274" i="22"/>
  <c r="C274" i="22"/>
  <c r="B274" i="22"/>
  <c r="I273" i="22"/>
  <c r="G273" i="22"/>
  <c r="F273" i="22"/>
  <c r="E273" i="22"/>
  <c r="D273" i="22"/>
  <c r="C273" i="22"/>
  <c r="B273" i="22"/>
  <c r="I272" i="22"/>
  <c r="G272" i="22"/>
  <c r="F272" i="22"/>
  <c r="E272" i="22"/>
  <c r="D272" i="22"/>
  <c r="C272" i="22"/>
  <c r="B272" i="22"/>
  <c r="I271" i="22"/>
  <c r="G271" i="22"/>
  <c r="F271" i="22"/>
  <c r="E271" i="22"/>
  <c r="D271" i="22"/>
  <c r="C271" i="22"/>
  <c r="B271" i="22"/>
  <c r="I270" i="22"/>
  <c r="G270" i="22"/>
  <c r="F270" i="22"/>
  <c r="E270" i="22"/>
  <c r="D270" i="22"/>
  <c r="C270" i="22"/>
  <c r="B270" i="22"/>
  <c r="I269" i="22"/>
  <c r="G269" i="22"/>
  <c r="F269" i="22"/>
  <c r="E269" i="22"/>
  <c r="D269" i="22"/>
  <c r="C269" i="22"/>
  <c r="B269" i="22"/>
  <c r="I268" i="22"/>
  <c r="G268" i="22"/>
  <c r="F268" i="22"/>
  <c r="E268" i="22"/>
  <c r="D268" i="22"/>
  <c r="C268" i="22"/>
  <c r="B268" i="22"/>
  <c r="I267" i="22"/>
  <c r="G267" i="22"/>
  <c r="F267" i="22"/>
  <c r="E267" i="22"/>
  <c r="D267" i="22"/>
  <c r="C267" i="22"/>
  <c r="B267" i="22"/>
  <c r="I266" i="22"/>
  <c r="G266" i="22"/>
  <c r="F266" i="22"/>
  <c r="E266" i="22"/>
  <c r="D266" i="22"/>
  <c r="C266" i="22"/>
  <c r="B266" i="22"/>
  <c r="I258" i="22"/>
  <c r="G258" i="22"/>
  <c r="F258" i="22"/>
  <c r="E258" i="22"/>
  <c r="D258" i="22"/>
  <c r="C258" i="22"/>
  <c r="B258" i="22"/>
  <c r="I257" i="22"/>
  <c r="G257" i="22"/>
  <c r="F257" i="22"/>
  <c r="E257" i="22"/>
  <c r="D257" i="22"/>
  <c r="C257" i="22"/>
  <c r="B257" i="22"/>
  <c r="I256" i="22"/>
  <c r="G256" i="22"/>
  <c r="F256" i="22"/>
  <c r="E256" i="22"/>
  <c r="D256" i="22"/>
  <c r="C256" i="22"/>
  <c r="B256" i="22"/>
  <c r="I255" i="22"/>
  <c r="G255" i="22"/>
  <c r="F255" i="22"/>
  <c r="E255" i="22"/>
  <c r="D255" i="22"/>
  <c r="C255" i="22"/>
  <c r="B255" i="22"/>
  <c r="I254" i="22"/>
  <c r="G254" i="22"/>
  <c r="F254" i="22"/>
  <c r="E254" i="22"/>
  <c r="D254" i="22"/>
  <c r="C254" i="22"/>
  <c r="B254" i="22"/>
  <c r="I253" i="22"/>
  <c r="G253" i="22"/>
  <c r="F253" i="22"/>
  <c r="E253" i="22"/>
  <c r="D253" i="22"/>
  <c r="C253" i="22"/>
  <c r="B253" i="22"/>
  <c r="I252" i="22"/>
  <c r="G252" i="22"/>
  <c r="F252" i="22"/>
  <c r="E252" i="22"/>
  <c r="D252" i="22"/>
  <c r="C252" i="22"/>
  <c r="B252" i="22"/>
  <c r="I251" i="22"/>
  <c r="G251" i="22"/>
  <c r="F251" i="22"/>
  <c r="E251" i="22"/>
  <c r="D251" i="22"/>
  <c r="C251" i="22"/>
  <c r="B251" i="22"/>
  <c r="I250" i="22"/>
  <c r="G250" i="22"/>
  <c r="F250" i="22"/>
  <c r="E250" i="22"/>
  <c r="D250" i="22"/>
  <c r="C250" i="22"/>
  <c r="B250" i="22"/>
  <c r="I249" i="22"/>
  <c r="G249" i="22"/>
  <c r="F249" i="22"/>
  <c r="E249" i="22"/>
  <c r="D249" i="22"/>
  <c r="C249" i="22"/>
  <c r="B249" i="22"/>
  <c r="I248" i="22"/>
  <c r="G248" i="22"/>
  <c r="F248" i="22"/>
  <c r="E248" i="22"/>
  <c r="D248" i="22"/>
  <c r="C248" i="22"/>
  <c r="B248" i="22"/>
  <c r="I247" i="22"/>
  <c r="G247" i="22"/>
  <c r="F247" i="22"/>
  <c r="E247" i="22"/>
  <c r="D247" i="22"/>
  <c r="C247" i="22"/>
  <c r="B247" i="22"/>
  <c r="I246" i="22"/>
  <c r="G246" i="22"/>
  <c r="F246" i="22"/>
  <c r="E246" i="22"/>
  <c r="D246" i="22"/>
  <c r="C246" i="22"/>
  <c r="B246" i="22"/>
  <c r="I245" i="22"/>
  <c r="G245" i="22"/>
  <c r="F245" i="22"/>
  <c r="E245" i="22"/>
  <c r="D245" i="22"/>
  <c r="C245" i="22"/>
  <c r="B245" i="22"/>
  <c r="I244" i="22"/>
  <c r="G244" i="22"/>
  <c r="F244" i="22"/>
  <c r="E244" i="22"/>
  <c r="D244" i="22"/>
  <c r="C244" i="22"/>
  <c r="B244" i="22"/>
  <c r="I243" i="22"/>
  <c r="G243" i="22"/>
  <c r="F243" i="22"/>
  <c r="E243" i="22"/>
  <c r="D243" i="22"/>
  <c r="C243" i="22"/>
  <c r="B243" i="22"/>
  <c r="I242" i="22"/>
  <c r="G242" i="22"/>
  <c r="F242" i="22"/>
  <c r="E242" i="22"/>
  <c r="D242" i="22"/>
  <c r="C242" i="22"/>
  <c r="B242" i="22"/>
  <c r="I241" i="22"/>
  <c r="G241" i="22"/>
  <c r="F241" i="22"/>
  <c r="E241" i="22"/>
  <c r="D241" i="22"/>
  <c r="C241" i="22"/>
  <c r="B241" i="22"/>
  <c r="I240" i="22"/>
  <c r="G240" i="22"/>
  <c r="F240" i="22"/>
  <c r="E240" i="22"/>
  <c r="D240" i="22"/>
  <c r="C240" i="22"/>
  <c r="B240" i="22"/>
  <c r="I239" i="22"/>
  <c r="G239" i="22"/>
  <c r="F239" i="22"/>
  <c r="E239" i="22"/>
  <c r="D239" i="22"/>
  <c r="C239" i="22"/>
  <c r="B239" i="22"/>
  <c r="I238" i="22"/>
  <c r="G238" i="22"/>
  <c r="F238" i="22"/>
  <c r="E238" i="22"/>
  <c r="D238" i="22"/>
  <c r="C238" i="22"/>
  <c r="B238" i="22"/>
  <c r="I237" i="22"/>
  <c r="G237" i="22"/>
  <c r="F237" i="22"/>
  <c r="E237" i="22"/>
  <c r="D237" i="22"/>
  <c r="C237" i="22"/>
  <c r="B237" i="22"/>
  <c r="I236" i="22"/>
  <c r="G236" i="22"/>
  <c r="F236" i="22"/>
  <c r="E236" i="22"/>
  <c r="D236" i="22"/>
  <c r="C236" i="22"/>
  <c r="B236" i="22"/>
  <c r="I235" i="22"/>
  <c r="G235" i="22"/>
  <c r="F235" i="22"/>
  <c r="E235" i="22"/>
  <c r="D235" i="22"/>
  <c r="C235" i="22"/>
  <c r="B235" i="22"/>
  <c r="I234" i="22"/>
  <c r="G234" i="22"/>
  <c r="F234" i="22"/>
  <c r="E234" i="22"/>
  <c r="D234" i="22"/>
  <c r="C234" i="22"/>
  <c r="B234" i="22"/>
  <c r="I233" i="22"/>
  <c r="G233" i="22"/>
  <c r="F233" i="22"/>
  <c r="E233" i="22"/>
  <c r="D233" i="22"/>
  <c r="C233" i="22"/>
  <c r="B233" i="22"/>
  <c r="I232" i="22"/>
  <c r="G232" i="22"/>
  <c r="F232" i="22"/>
  <c r="E232" i="22"/>
  <c r="D232" i="22"/>
  <c r="C232" i="22"/>
  <c r="B232" i="22"/>
  <c r="I231" i="22"/>
  <c r="G231" i="22"/>
  <c r="F231" i="22"/>
  <c r="E231" i="22"/>
  <c r="D231" i="22"/>
  <c r="C231" i="22"/>
  <c r="B231" i="22"/>
  <c r="I230" i="22"/>
  <c r="G230" i="22"/>
  <c r="F230" i="22"/>
  <c r="E230" i="22"/>
  <c r="D230" i="22"/>
  <c r="C230" i="22"/>
  <c r="B230" i="22"/>
  <c r="I229" i="22"/>
  <c r="G229" i="22"/>
  <c r="F229" i="22"/>
  <c r="E229" i="22"/>
  <c r="D229" i="22"/>
  <c r="C229" i="22"/>
  <c r="B229" i="22"/>
  <c r="I228" i="22"/>
  <c r="G228" i="22"/>
  <c r="F228" i="22"/>
  <c r="E228" i="22"/>
  <c r="D228" i="22"/>
  <c r="C228" i="22"/>
  <c r="B228" i="22"/>
  <c r="I227" i="22"/>
  <c r="G227" i="22"/>
  <c r="F227" i="22"/>
  <c r="E227" i="22"/>
  <c r="D227" i="22"/>
  <c r="C227" i="22"/>
  <c r="B227" i="22"/>
  <c r="I226" i="22"/>
  <c r="G226" i="22"/>
  <c r="F226" i="22"/>
  <c r="E226" i="22"/>
  <c r="D226" i="22"/>
  <c r="C226" i="22"/>
  <c r="B226" i="22"/>
  <c r="I225" i="22"/>
  <c r="G225" i="22"/>
  <c r="F225" i="22"/>
  <c r="E225" i="22"/>
  <c r="D225" i="22"/>
  <c r="C225" i="22"/>
  <c r="B225" i="22"/>
  <c r="I224" i="22"/>
  <c r="G224" i="22"/>
  <c r="F224" i="22"/>
  <c r="E224" i="22"/>
  <c r="D224" i="22"/>
  <c r="C224" i="22"/>
  <c r="B224" i="22"/>
  <c r="I223" i="22"/>
  <c r="G223" i="22"/>
  <c r="F223" i="22"/>
  <c r="E223" i="22"/>
  <c r="D223" i="22"/>
  <c r="C223" i="22"/>
  <c r="B223" i="22"/>
  <c r="I215" i="22"/>
  <c r="G215" i="22"/>
  <c r="F215" i="22"/>
  <c r="E215" i="22"/>
  <c r="D215" i="22"/>
  <c r="C215" i="22"/>
  <c r="B215" i="22"/>
  <c r="I214" i="22"/>
  <c r="G214" i="22"/>
  <c r="F214" i="22"/>
  <c r="E214" i="22"/>
  <c r="D214" i="22"/>
  <c r="C214" i="22"/>
  <c r="B214" i="22"/>
  <c r="I213" i="22"/>
  <c r="G213" i="22"/>
  <c r="F213" i="22"/>
  <c r="E213" i="22"/>
  <c r="D213" i="22"/>
  <c r="C213" i="22"/>
  <c r="B213" i="22"/>
  <c r="I212" i="22"/>
  <c r="G212" i="22"/>
  <c r="F212" i="22"/>
  <c r="E212" i="22"/>
  <c r="D212" i="22"/>
  <c r="C212" i="22"/>
  <c r="B212" i="22"/>
  <c r="I211" i="22"/>
  <c r="G211" i="22"/>
  <c r="F211" i="22"/>
  <c r="E211" i="22"/>
  <c r="D211" i="22"/>
  <c r="C211" i="22"/>
  <c r="B211" i="22"/>
  <c r="I210" i="22"/>
  <c r="G210" i="22"/>
  <c r="F210" i="22"/>
  <c r="E210" i="22"/>
  <c r="D210" i="22"/>
  <c r="C210" i="22"/>
  <c r="B210" i="22"/>
  <c r="I209" i="22"/>
  <c r="G209" i="22"/>
  <c r="F209" i="22"/>
  <c r="E209" i="22"/>
  <c r="D209" i="22"/>
  <c r="C209" i="22"/>
  <c r="B209" i="22"/>
  <c r="I208" i="22"/>
  <c r="G208" i="22"/>
  <c r="F208" i="22"/>
  <c r="E208" i="22"/>
  <c r="D208" i="22"/>
  <c r="C208" i="22"/>
  <c r="B208" i="22"/>
  <c r="I207" i="22"/>
  <c r="G207" i="22"/>
  <c r="F207" i="22"/>
  <c r="E207" i="22"/>
  <c r="D207" i="22"/>
  <c r="C207" i="22"/>
  <c r="B207" i="22"/>
  <c r="I206" i="22"/>
  <c r="G206" i="22"/>
  <c r="F206" i="22"/>
  <c r="E206" i="22"/>
  <c r="D206" i="22"/>
  <c r="C206" i="22"/>
  <c r="B206" i="22"/>
  <c r="I205" i="22"/>
  <c r="G205" i="22"/>
  <c r="F205" i="22"/>
  <c r="E205" i="22"/>
  <c r="D205" i="22"/>
  <c r="C205" i="22"/>
  <c r="B205" i="22"/>
  <c r="I204" i="22"/>
  <c r="G204" i="22"/>
  <c r="F204" i="22"/>
  <c r="E204" i="22"/>
  <c r="D204" i="22"/>
  <c r="C204" i="22"/>
  <c r="B204" i="22"/>
  <c r="I203" i="22"/>
  <c r="G203" i="22"/>
  <c r="F203" i="22"/>
  <c r="E203" i="22"/>
  <c r="D203" i="22"/>
  <c r="C203" i="22"/>
  <c r="B203" i="22"/>
  <c r="I202" i="22"/>
  <c r="G202" i="22"/>
  <c r="F202" i="22"/>
  <c r="E202" i="22"/>
  <c r="D202" i="22"/>
  <c r="C202" i="22"/>
  <c r="B202" i="22"/>
  <c r="I201" i="22"/>
  <c r="G201" i="22"/>
  <c r="F201" i="22"/>
  <c r="E201" i="22"/>
  <c r="D201" i="22"/>
  <c r="C201" i="22"/>
  <c r="B201" i="22"/>
  <c r="I200" i="22"/>
  <c r="G200" i="22"/>
  <c r="F200" i="22"/>
  <c r="E200" i="22"/>
  <c r="D200" i="22"/>
  <c r="C200" i="22"/>
  <c r="B200" i="22"/>
  <c r="I199" i="22"/>
  <c r="G199" i="22"/>
  <c r="F199" i="22"/>
  <c r="E199" i="22"/>
  <c r="D199" i="22"/>
  <c r="C199" i="22"/>
  <c r="B199" i="22"/>
  <c r="I198" i="22"/>
  <c r="G198" i="22"/>
  <c r="F198" i="22"/>
  <c r="E198" i="22"/>
  <c r="D198" i="22"/>
  <c r="C198" i="22"/>
  <c r="B198" i="22"/>
  <c r="I197" i="22"/>
  <c r="G197" i="22"/>
  <c r="F197" i="22"/>
  <c r="E197" i="22"/>
  <c r="D197" i="22"/>
  <c r="C197" i="22"/>
  <c r="B197" i="22"/>
  <c r="I196" i="22"/>
  <c r="G196" i="22"/>
  <c r="F196" i="22"/>
  <c r="E196" i="22"/>
  <c r="D196" i="22"/>
  <c r="C196" i="22"/>
  <c r="B196" i="22"/>
  <c r="I195" i="22"/>
  <c r="G195" i="22"/>
  <c r="F195" i="22"/>
  <c r="E195" i="22"/>
  <c r="D195" i="22"/>
  <c r="C195" i="22"/>
  <c r="B195" i="22"/>
  <c r="I194" i="22"/>
  <c r="G194" i="22"/>
  <c r="F194" i="22"/>
  <c r="E194" i="22"/>
  <c r="D194" i="22"/>
  <c r="C194" i="22"/>
  <c r="B194" i="22"/>
  <c r="I193" i="22"/>
  <c r="G193" i="22"/>
  <c r="F193" i="22"/>
  <c r="E193" i="22"/>
  <c r="D193" i="22"/>
  <c r="C193" i="22"/>
  <c r="B193" i="22"/>
  <c r="I192" i="22"/>
  <c r="G192" i="22"/>
  <c r="F192" i="22"/>
  <c r="E192" i="22"/>
  <c r="D192" i="22"/>
  <c r="C192" i="22"/>
  <c r="B192" i="22"/>
  <c r="I191" i="22"/>
  <c r="G191" i="22"/>
  <c r="F191" i="22"/>
  <c r="E191" i="22"/>
  <c r="D191" i="22"/>
  <c r="C191" i="22"/>
  <c r="B191" i="22"/>
  <c r="I190" i="22"/>
  <c r="G190" i="22"/>
  <c r="F190" i="22"/>
  <c r="E190" i="22"/>
  <c r="D190" i="22"/>
  <c r="C190" i="22"/>
  <c r="B190" i="22"/>
  <c r="I189" i="22"/>
  <c r="G189" i="22"/>
  <c r="F189" i="22"/>
  <c r="E189" i="22"/>
  <c r="D189" i="22"/>
  <c r="C189" i="22"/>
  <c r="B189" i="22"/>
  <c r="I188" i="22"/>
  <c r="G188" i="22"/>
  <c r="F188" i="22"/>
  <c r="E188" i="22"/>
  <c r="D188" i="22"/>
  <c r="C188" i="22"/>
  <c r="B188" i="22"/>
  <c r="I187" i="22"/>
  <c r="G187" i="22"/>
  <c r="F187" i="22"/>
  <c r="E187" i="22"/>
  <c r="D187" i="22"/>
  <c r="C187" i="22"/>
  <c r="B187" i="22"/>
  <c r="I186" i="22"/>
  <c r="G186" i="22"/>
  <c r="F186" i="22"/>
  <c r="E186" i="22"/>
  <c r="D186" i="22"/>
  <c r="C186" i="22"/>
  <c r="B186" i="22"/>
  <c r="I185" i="22"/>
  <c r="G185" i="22"/>
  <c r="F185" i="22"/>
  <c r="E185" i="22"/>
  <c r="D185" i="22"/>
  <c r="C185" i="22"/>
  <c r="B185" i="22"/>
  <c r="I184" i="22"/>
  <c r="G184" i="22"/>
  <c r="F184" i="22"/>
  <c r="E184" i="22"/>
  <c r="D184" i="22"/>
  <c r="C184" i="22"/>
  <c r="B184" i="22"/>
  <c r="I183" i="22"/>
  <c r="G183" i="22"/>
  <c r="F183" i="22"/>
  <c r="E183" i="22"/>
  <c r="D183" i="22"/>
  <c r="C183" i="22"/>
  <c r="B183" i="22"/>
  <c r="I182" i="22"/>
  <c r="G182" i="22"/>
  <c r="F182" i="22"/>
  <c r="E182" i="22"/>
  <c r="D182" i="22"/>
  <c r="C182" i="22"/>
  <c r="B182" i="22"/>
  <c r="I181" i="22"/>
  <c r="G181" i="22"/>
  <c r="F181" i="22"/>
  <c r="E181" i="22"/>
  <c r="D181" i="22"/>
  <c r="C181" i="22"/>
  <c r="B181" i="22"/>
  <c r="I180" i="22"/>
  <c r="G180" i="22"/>
  <c r="F180" i="22"/>
  <c r="E180" i="22"/>
  <c r="D180" i="22"/>
  <c r="C180" i="22"/>
  <c r="B180" i="22"/>
  <c r="I172" i="22"/>
  <c r="G172" i="22"/>
  <c r="F172" i="22"/>
  <c r="E172" i="22"/>
  <c r="D172" i="22"/>
  <c r="C172" i="22"/>
  <c r="B172" i="22"/>
  <c r="I171" i="22"/>
  <c r="G171" i="22"/>
  <c r="F171" i="22"/>
  <c r="E171" i="22"/>
  <c r="D171" i="22"/>
  <c r="C171" i="22"/>
  <c r="B171" i="22"/>
  <c r="I170" i="22"/>
  <c r="G170" i="22"/>
  <c r="F170" i="22"/>
  <c r="E170" i="22"/>
  <c r="D170" i="22"/>
  <c r="C170" i="22"/>
  <c r="B170" i="22"/>
  <c r="I169" i="22"/>
  <c r="G169" i="22"/>
  <c r="F169" i="22"/>
  <c r="E169" i="22"/>
  <c r="D169" i="22"/>
  <c r="C169" i="22"/>
  <c r="B169" i="22"/>
  <c r="I168" i="22"/>
  <c r="G168" i="22"/>
  <c r="F168" i="22"/>
  <c r="E168" i="22"/>
  <c r="D168" i="22"/>
  <c r="C168" i="22"/>
  <c r="B168" i="22"/>
  <c r="I167" i="22"/>
  <c r="G167" i="22"/>
  <c r="F167" i="22"/>
  <c r="E167" i="22"/>
  <c r="D167" i="22"/>
  <c r="C167" i="22"/>
  <c r="B167" i="22"/>
  <c r="I166" i="22"/>
  <c r="G166" i="22"/>
  <c r="F166" i="22"/>
  <c r="E166" i="22"/>
  <c r="D166" i="22"/>
  <c r="C166" i="22"/>
  <c r="B166" i="22"/>
  <c r="I165" i="22"/>
  <c r="G165" i="22"/>
  <c r="F165" i="22"/>
  <c r="E165" i="22"/>
  <c r="D165" i="22"/>
  <c r="C165" i="22"/>
  <c r="B165" i="22"/>
  <c r="I164" i="22"/>
  <c r="G164" i="22"/>
  <c r="F164" i="22"/>
  <c r="E164" i="22"/>
  <c r="D164" i="22"/>
  <c r="C164" i="22"/>
  <c r="B164" i="22"/>
  <c r="I163" i="22"/>
  <c r="G163" i="22"/>
  <c r="F163" i="22"/>
  <c r="E163" i="22"/>
  <c r="D163" i="22"/>
  <c r="C163" i="22"/>
  <c r="B163" i="22"/>
  <c r="I162" i="22"/>
  <c r="G162" i="22"/>
  <c r="F162" i="22"/>
  <c r="E162" i="22"/>
  <c r="D162" i="22"/>
  <c r="C162" i="22"/>
  <c r="B162" i="22"/>
  <c r="I161" i="22"/>
  <c r="G161" i="22"/>
  <c r="F161" i="22"/>
  <c r="E161" i="22"/>
  <c r="D161" i="22"/>
  <c r="C161" i="22"/>
  <c r="B161" i="22"/>
  <c r="I160" i="22"/>
  <c r="G160" i="22"/>
  <c r="F160" i="22"/>
  <c r="E160" i="22"/>
  <c r="D160" i="22"/>
  <c r="C160" i="22"/>
  <c r="B160" i="22"/>
  <c r="I159" i="22"/>
  <c r="G159" i="22"/>
  <c r="F159" i="22"/>
  <c r="E159" i="22"/>
  <c r="D159" i="22"/>
  <c r="C159" i="22"/>
  <c r="B159" i="22"/>
  <c r="I158" i="22"/>
  <c r="G158" i="22"/>
  <c r="F158" i="22"/>
  <c r="E158" i="22"/>
  <c r="D158" i="22"/>
  <c r="C158" i="22"/>
  <c r="B158" i="22"/>
  <c r="I157" i="22"/>
  <c r="G157" i="22"/>
  <c r="F157" i="22"/>
  <c r="E157" i="22"/>
  <c r="D157" i="22"/>
  <c r="C157" i="22"/>
  <c r="B157" i="22"/>
  <c r="I156" i="22"/>
  <c r="G156" i="22"/>
  <c r="F156" i="22"/>
  <c r="E156" i="22"/>
  <c r="D156" i="22"/>
  <c r="C156" i="22"/>
  <c r="B156" i="22"/>
  <c r="I155" i="22"/>
  <c r="G155" i="22"/>
  <c r="F155" i="22"/>
  <c r="E155" i="22"/>
  <c r="D155" i="22"/>
  <c r="C155" i="22"/>
  <c r="B155" i="22"/>
  <c r="I154" i="22"/>
  <c r="G154" i="22"/>
  <c r="F154" i="22"/>
  <c r="E154" i="22"/>
  <c r="D154" i="22"/>
  <c r="C154" i="22"/>
  <c r="B154" i="22"/>
  <c r="I153" i="22"/>
  <c r="G153" i="22"/>
  <c r="F153" i="22"/>
  <c r="E153" i="22"/>
  <c r="D153" i="22"/>
  <c r="C153" i="22"/>
  <c r="B153" i="22"/>
  <c r="I152" i="22"/>
  <c r="G152" i="22"/>
  <c r="F152" i="22"/>
  <c r="E152" i="22"/>
  <c r="D152" i="22"/>
  <c r="C152" i="22"/>
  <c r="B152" i="22"/>
  <c r="I151" i="22"/>
  <c r="G151" i="22"/>
  <c r="F151" i="22"/>
  <c r="E151" i="22"/>
  <c r="D151" i="22"/>
  <c r="C151" i="22"/>
  <c r="B151" i="22"/>
  <c r="I150" i="22"/>
  <c r="G150" i="22"/>
  <c r="F150" i="22"/>
  <c r="E150" i="22"/>
  <c r="D150" i="22"/>
  <c r="C150" i="22"/>
  <c r="B150" i="22"/>
  <c r="I149" i="22"/>
  <c r="G149" i="22"/>
  <c r="F149" i="22"/>
  <c r="E149" i="22"/>
  <c r="D149" i="22"/>
  <c r="C149" i="22"/>
  <c r="B149" i="22"/>
  <c r="I148" i="22"/>
  <c r="G148" i="22"/>
  <c r="F148" i="22"/>
  <c r="E148" i="22"/>
  <c r="D148" i="22"/>
  <c r="C148" i="22"/>
  <c r="B148" i="22"/>
  <c r="I147" i="22"/>
  <c r="G147" i="22"/>
  <c r="F147" i="22"/>
  <c r="E147" i="22"/>
  <c r="D147" i="22"/>
  <c r="C147" i="22"/>
  <c r="B147" i="22"/>
  <c r="I146" i="22"/>
  <c r="G146" i="22"/>
  <c r="F146" i="22"/>
  <c r="E146" i="22"/>
  <c r="D146" i="22"/>
  <c r="C146" i="22"/>
  <c r="B146" i="22"/>
  <c r="I145" i="22"/>
  <c r="G145" i="22"/>
  <c r="F145" i="22"/>
  <c r="E145" i="22"/>
  <c r="D145" i="22"/>
  <c r="C145" i="22"/>
  <c r="B145" i="22"/>
  <c r="I144" i="22"/>
  <c r="G144" i="22"/>
  <c r="F144" i="22"/>
  <c r="E144" i="22"/>
  <c r="D144" i="22"/>
  <c r="C144" i="22"/>
  <c r="B144" i="22"/>
  <c r="I143" i="22"/>
  <c r="G143" i="22"/>
  <c r="F143" i="22"/>
  <c r="E143" i="22"/>
  <c r="D143" i="22"/>
  <c r="C143" i="22"/>
  <c r="B143" i="22"/>
  <c r="I142" i="22"/>
  <c r="G142" i="22"/>
  <c r="F142" i="22"/>
  <c r="E142" i="22"/>
  <c r="D142" i="22"/>
  <c r="C142" i="22"/>
  <c r="B142" i="22"/>
  <c r="I141" i="22"/>
  <c r="G141" i="22"/>
  <c r="F141" i="22"/>
  <c r="E141" i="22"/>
  <c r="D141" i="22"/>
  <c r="C141" i="22"/>
  <c r="B141" i="22"/>
  <c r="I140" i="22"/>
  <c r="G140" i="22"/>
  <c r="F140" i="22"/>
  <c r="E140" i="22"/>
  <c r="D140" i="22"/>
  <c r="C140" i="22"/>
  <c r="B140" i="22"/>
  <c r="I139" i="22"/>
  <c r="G139" i="22"/>
  <c r="F139" i="22"/>
  <c r="E139" i="22"/>
  <c r="D139" i="22"/>
  <c r="C139" i="22"/>
  <c r="B139" i="22"/>
  <c r="I138" i="22"/>
  <c r="G138" i="22"/>
  <c r="F138" i="22"/>
  <c r="E138" i="22"/>
  <c r="D138" i="22"/>
  <c r="C138" i="22"/>
  <c r="B138" i="22"/>
  <c r="I137" i="22"/>
  <c r="G137" i="22"/>
  <c r="F137" i="22"/>
  <c r="E137" i="22"/>
  <c r="D137" i="22"/>
  <c r="C137" i="22"/>
  <c r="B137" i="22"/>
  <c r="I129" i="22"/>
  <c r="G129" i="22"/>
  <c r="F129" i="22"/>
  <c r="E129" i="22"/>
  <c r="D129" i="22"/>
  <c r="C129" i="22"/>
  <c r="B129" i="22"/>
  <c r="I128" i="22"/>
  <c r="G128" i="22"/>
  <c r="F128" i="22"/>
  <c r="E128" i="22"/>
  <c r="D128" i="22"/>
  <c r="C128" i="22"/>
  <c r="B128" i="22"/>
  <c r="I127" i="22"/>
  <c r="G127" i="22"/>
  <c r="F127" i="22"/>
  <c r="E127" i="22"/>
  <c r="D127" i="22"/>
  <c r="C127" i="22"/>
  <c r="B127" i="22"/>
  <c r="I126" i="22"/>
  <c r="G126" i="22"/>
  <c r="F126" i="22"/>
  <c r="E126" i="22"/>
  <c r="D126" i="22"/>
  <c r="C126" i="22"/>
  <c r="B126" i="22"/>
  <c r="I125" i="22"/>
  <c r="G125" i="22"/>
  <c r="F125" i="22"/>
  <c r="E125" i="22"/>
  <c r="D125" i="22"/>
  <c r="C125" i="22"/>
  <c r="B125" i="22"/>
  <c r="I124" i="22"/>
  <c r="G124" i="22"/>
  <c r="F124" i="22"/>
  <c r="E124" i="22"/>
  <c r="D124" i="22"/>
  <c r="C124" i="22"/>
  <c r="B124" i="22"/>
  <c r="I123" i="22"/>
  <c r="G123" i="22"/>
  <c r="F123" i="22"/>
  <c r="E123" i="22"/>
  <c r="D123" i="22"/>
  <c r="C123" i="22"/>
  <c r="B123" i="22"/>
  <c r="I122" i="22"/>
  <c r="G122" i="22"/>
  <c r="F122" i="22"/>
  <c r="E122" i="22"/>
  <c r="D122" i="22"/>
  <c r="C122" i="22"/>
  <c r="B122" i="22"/>
  <c r="I121" i="22"/>
  <c r="G121" i="22"/>
  <c r="F121" i="22"/>
  <c r="E121" i="22"/>
  <c r="D121" i="22"/>
  <c r="C121" i="22"/>
  <c r="B121" i="22"/>
  <c r="I120" i="22"/>
  <c r="G120" i="22"/>
  <c r="F120" i="22"/>
  <c r="E120" i="22"/>
  <c r="D120" i="22"/>
  <c r="C120" i="22"/>
  <c r="B120" i="22"/>
  <c r="I119" i="22"/>
  <c r="G119" i="22"/>
  <c r="F119" i="22"/>
  <c r="E119" i="22"/>
  <c r="D119" i="22"/>
  <c r="C119" i="22"/>
  <c r="B119" i="22"/>
  <c r="I118" i="22"/>
  <c r="G118" i="22"/>
  <c r="F118" i="22"/>
  <c r="E118" i="22"/>
  <c r="D118" i="22"/>
  <c r="C118" i="22"/>
  <c r="B118" i="22"/>
  <c r="I117" i="22"/>
  <c r="G117" i="22"/>
  <c r="F117" i="22"/>
  <c r="E117" i="22"/>
  <c r="D117" i="22"/>
  <c r="C117" i="22"/>
  <c r="B117" i="22"/>
  <c r="I116" i="22"/>
  <c r="G116" i="22"/>
  <c r="F116" i="22"/>
  <c r="E116" i="22"/>
  <c r="D116" i="22"/>
  <c r="C116" i="22"/>
  <c r="B116" i="22"/>
  <c r="I115" i="22"/>
  <c r="G115" i="22"/>
  <c r="F115" i="22"/>
  <c r="E115" i="22"/>
  <c r="D115" i="22"/>
  <c r="C115" i="22"/>
  <c r="B115" i="22"/>
  <c r="I114" i="22"/>
  <c r="G114" i="22"/>
  <c r="F114" i="22"/>
  <c r="E114" i="22"/>
  <c r="D114" i="22"/>
  <c r="C114" i="22"/>
  <c r="B114" i="22"/>
  <c r="I113" i="22"/>
  <c r="G113" i="22"/>
  <c r="F113" i="22"/>
  <c r="E113" i="22"/>
  <c r="D113" i="22"/>
  <c r="C113" i="22"/>
  <c r="B113" i="22"/>
  <c r="I112" i="22"/>
  <c r="G112" i="22"/>
  <c r="F112" i="22"/>
  <c r="E112" i="22"/>
  <c r="D112" i="22"/>
  <c r="C112" i="22"/>
  <c r="B112" i="22"/>
  <c r="I111" i="22"/>
  <c r="G111" i="22"/>
  <c r="F111" i="22"/>
  <c r="E111" i="22"/>
  <c r="D111" i="22"/>
  <c r="C111" i="22"/>
  <c r="B111" i="22"/>
  <c r="I110" i="22"/>
  <c r="G110" i="22"/>
  <c r="F110" i="22"/>
  <c r="E110" i="22"/>
  <c r="D110" i="22"/>
  <c r="C110" i="22"/>
  <c r="B110" i="22"/>
  <c r="I109" i="22"/>
  <c r="G109" i="22"/>
  <c r="F109" i="22"/>
  <c r="E109" i="22"/>
  <c r="D109" i="22"/>
  <c r="C109" i="22"/>
  <c r="B109" i="22"/>
  <c r="I108" i="22"/>
  <c r="G108" i="22"/>
  <c r="F108" i="22"/>
  <c r="E108" i="22"/>
  <c r="D108" i="22"/>
  <c r="C108" i="22"/>
  <c r="B108" i="22"/>
  <c r="I107" i="22"/>
  <c r="G107" i="22"/>
  <c r="F107" i="22"/>
  <c r="E107" i="22"/>
  <c r="D107" i="22"/>
  <c r="C107" i="22"/>
  <c r="B107" i="22"/>
  <c r="I106" i="22"/>
  <c r="G106" i="22"/>
  <c r="F106" i="22"/>
  <c r="E106" i="22"/>
  <c r="D106" i="22"/>
  <c r="C106" i="22"/>
  <c r="B106" i="22"/>
  <c r="I105" i="22"/>
  <c r="G105" i="22"/>
  <c r="F105" i="22"/>
  <c r="E105" i="22"/>
  <c r="D105" i="22"/>
  <c r="C105" i="22"/>
  <c r="B105" i="22"/>
  <c r="I104" i="22"/>
  <c r="G104" i="22"/>
  <c r="F104" i="22"/>
  <c r="E104" i="22"/>
  <c r="D104" i="22"/>
  <c r="C104" i="22"/>
  <c r="B104" i="22"/>
  <c r="I103" i="22"/>
  <c r="G103" i="22"/>
  <c r="F103" i="22"/>
  <c r="E103" i="22"/>
  <c r="D103" i="22"/>
  <c r="C103" i="22"/>
  <c r="B103" i="22"/>
  <c r="I102" i="22"/>
  <c r="G102" i="22"/>
  <c r="F102" i="22"/>
  <c r="E102" i="22"/>
  <c r="D102" i="22"/>
  <c r="C102" i="22"/>
  <c r="B102" i="22"/>
  <c r="I101" i="22"/>
  <c r="G101" i="22"/>
  <c r="F101" i="22"/>
  <c r="E101" i="22"/>
  <c r="D101" i="22"/>
  <c r="C101" i="22"/>
  <c r="B101" i="22"/>
  <c r="I100" i="22"/>
  <c r="G100" i="22"/>
  <c r="F100" i="22"/>
  <c r="E100" i="22"/>
  <c r="D100" i="22"/>
  <c r="C100" i="22"/>
  <c r="B100" i="22"/>
  <c r="I99" i="22"/>
  <c r="G99" i="22"/>
  <c r="F99" i="22"/>
  <c r="E99" i="22"/>
  <c r="D99" i="22"/>
  <c r="C99" i="22"/>
  <c r="B99" i="22"/>
  <c r="I98" i="22"/>
  <c r="G98" i="22"/>
  <c r="F98" i="22"/>
  <c r="E98" i="22"/>
  <c r="D98" i="22"/>
  <c r="C98" i="22"/>
  <c r="B98" i="22"/>
  <c r="I97" i="22"/>
  <c r="G97" i="22"/>
  <c r="F97" i="22"/>
  <c r="E97" i="22"/>
  <c r="D97" i="22"/>
  <c r="C97" i="22"/>
  <c r="B97" i="22"/>
  <c r="I96" i="22"/>
  <c r="G96" i="22"/>
  <c r="F96" i="22"/>
  <c r="E96" i="22"/>
  <c r="D96" i="22"/>
  <c r="C96" i="22"/>
  <c r="B96" i="22"/>
  <c r="I95" i="22"/>
  <c r="G95" i="22"/>
  <c r="F95" i="22"/>
  <c r="E95" i="22"/>
  <c r="D95" i="22"/>
  <c r="C95" i="22"/>
  <c r="B95" i="22"/>
  <c r="I94" i="22"/>
  <c r="G94" i="22"/>
  <c r="F94" i="22"/>
  <c r="E94" i="22"/>
  <c r="D94" i="22"/>
  <c r="C94" i="22"/>
  <c r="B94" i="22"/>
  <c r="I86" i="22"/>
  <c r="G86" i="22"/>
  <c r="F86" i="22"/>
  <c r="E86" i="22"/>
  <c r="D86" i="22"/>
  <c r="C86" i="22"/>
  <c r="B86" i="22"/>
  <c r="I85" i="22"/>
  <c r="G85" i="22"/>
  <c r="F85" i="22"/>
  <c r="E85" i="22"/>
  <c r="D85" i="22"/>
  <c r="C85" i="22"/>
  <c r="B85" i="22"/>
  <c r="I84" i="22"/>
  <c r="G84" i="22"/>
  <c r="F84" i="22"/>
  <c r="E84" i="22"/>
  <c r="D84" i="22"/>
  <c r="C84" i="22"/>
  <c r="B84" i="22"/>
  <c r="I83" i="22"/>
  <c r="G83" i="22"/>
  <c r="F83" i="22"/>
  <c r="E83" i="22"/>
  <c r="D83" i="22"/>
  <c r="C83" i="22"/>
  <c r="B83" i="22"/>
  <c r="I82" i="22"/>
  <c r="G82" i="22"/>
  <c r="F82" i="22"/>
  <c r="E82" i="22"/>
  <c r="D82" i="22"/>
  <c r="C82" i="22"/>
  <c r="B82" i="22"/>
  <c r="I81" i="22"/>
  <c r="G81" i="22"/>
  <c r="F81" i="22"/>
  <c r="E81" i="22"/>
  <c r="D81" i="22"/>
  <c r="C81" i="22"/>
  <c r="B81" i="22"/>
  <c r="I80" i="22"/>
  <c r="G80" i="22"/>
  <c r="F80" i="22"/>
  <c r="E80" i="22"/>
  <c r="D80" i="22"/>
  <c r="C80" i="22"/>
  <c r="B80" i="22"/>
  <c r="I79" i="22"/>
  <c r="G79" i="22"/>
  <c r="F79" i="22"/>
  <c r="E79" i="22"/>
  <c r="D79" i="22"/>
  <c r="C79" i="22"/>
  <c r="B79" i="22"/>
  <c r="I78" i="22"/>
  <c r="G78" i="22"/>
  <c r="F78" i="22"/>
  <c r="E78" i="22"/>
  <c r="D78" i="22"/>
  <c r="C78" i="22"/>
  <c r="B78" i="22"/>
  <c r="I77" i="22"/>
  <c r="G77" i="22"/>
  <c r="F77" i="22"/>
  <c r="E77" i="22"/>
  <c r="D77" i="22"/>
  <c r="C77" i="22"/>
  <c r="B77" i="22"/>
  <c r="I76" i="22"/>
  <c r="G76" i="22"/>
  <c r="F76" i="22"/>
  <c r="E76" i="22"/>
  <c r="D76" i="22"/>
  <c r="C76" i="22"/>
  <c r="B76" i="22"/>
  <c r="I75" i="22"/>
  <c r="G75" i="22"/>
  <c r="F75" i="22"/>
  <c r="E75" i="22"/>
  <c r="D75" i="22"/>
  <c r="C75" i="22"/>
  <c r="B75" i="22"/>
  <c r="I74" i="22"/>
  <c r="G74" i="22"/>
  <c r="F74" i="22"/>
  <c r="E74" i="22"/>
  <c r="D74" i="22"/>
  <c r="C74" i="22"/>
  <c r="B74" i="22"/>
  <c r="I73" i="22"/>
  <c r="G73" i="22"/>
  <c r="F73" i="22"/>
  <c r="E73" i="22"/>
  <c r="D73" i="22"/>
  <c r="C73" i="22"/>
  <c r="B73" i="22"/>
  <c r="I72" i="22"/>
  <c r="G72" i="22"/>
  <c r="F72" i="22"/>
  <c r="E72" i="22"/>
  <c r="D72" i="22"/>
  <c r="C72" i="22"/>
  <c r="B72" i="22"/>
  <c r="I71" i="22"/>
  <c r="G71" i="22"/>
  <c r="F71" i="22"/>
  <c r="E71" i="22"/>
  <c r="D71" i="22"/>
  <c r="C71" i="22"/>
  <c r="B71" i="22"/>
  <c r="I70" i="22"/>
  <c r="G70" i="22"/>
  <c r="F70" i="22"/>
  <c r="E70" i="22"/>
  <c r="D70" i="22"/>
  <c r="C70" i="22"/>
  <c r="B70" i="22"/>
  <c r="I69" i="22"/>
  <c r="G69" i="22"/>
  <c r="F69" i="22"/>
  <c r="E69" i="22"/>
  <c r="D69" i="22"/>
  <c r="C69" i="22"/>
  <c r="B69" i="22"/>
  <c r="I68" i="22"/>
  <c r="G68" i="22"/>
  <c r="F68" i="22"/>
  <c r="E68" i="22"/>
  <c r="D68" i="22"/>
  <c r="C68" i="22"/>
  <c r="B68" i="22"/>
  <c r="I67" i="22"/>
  <c r="G67" i="22"/>
  <c r="F67" i="22"/>
  <c r="E67" i="22"/>
  <c r="D67" i="22"/>
  <c r="C67" i="22"/>
  <c r="B67" i="22"/>
  <c r="I66" i="22"/>
  <c r="G66" i="22"/>
  <c r="F66" i="22"/>
  <c r="E66" i="22"/>
  <c r="D66" i="22"/>
  <c r="C66" i="22"/>
  <c r="B66" i="22"/>
  <c r="I65" i="22"/>
  <c r="G65" i="22"/>
  <c r="F65" i="22"/>
  <c r="E65" i="22"/>
  <c r="D65" i="22"/>
  <c r="C65" i="22"/>
  <c r="B65" i="22"/>
  <c r="I64" i="22"/>
  <c r="G64" i="22"/>
  <c r="F64" i="22"/>
  <c r="E64" i="22"/>
  <c r="D64" i="22"/>
  <c r="C64" i="22"/>
  <c r="B64" i="22"/>
  <c r="I63" i="22"/>
  <c r="G63" i="22"/>
  <c r="F63" i="22"/>
  <c r="E63" i="22"/>
  <c r="D63" i="22"/>
  <c r="C63" i="22"/>
  <c r="B63" i="22"/>
  <c r="I62" i="22"/>
  <c r="G62" i="22"/>
  <c r="F62" i="22"/>
  <c r="E62" i="22"/>
  <c r="D62" i="22"/>
  <c r="C62" i="22"/>
  <c r="B62" i="22"/>
  <c r="I61" i="22"/>
  <c r="G61" i="22"/>
  <c r="F61" i="22"/>
  <c r="E61" i="22"/>
  <c r="D61" i="22"/>
  <c r="C61" i="22"/>
  <c r="B61" i="22"/>
  <c r="I60" i="22"/>
  <c r="G60" i="22"/>
  <c r="F60" i="22"/>
  <c r="E60" i="22"/>
  <c r="D60" i="22"/>
  <c r="C60" i="22"/>
  <c r="B60" i="22"/>
  <c r="I59" i="22"/>
  <c r="G59" i="22"/>
  <c r="F59" i="22"/>
  <c r="E59" i="22"/>
  <c r="D59" i="22"/>
  <c r="C59" i="22"/>
  <c r="B59" i="22"/>
  <c r="I58" i="22"/>
  <c r="G58" i="22"/>
  <c r="F58" i="22"/>
  <c r="E58" i="22"/>
  <c r="D58" i="22"/>
  <c r="C58" i="22"/>
  <c r="B58" i="22"/>
  <c r="I57" i="22"/>
  <c r="G57" i="22"/>
  <c r="F57" i="22"/>
  <c r="E57" i="22"/>
  <c r="D57" i="22"/>
  <c r="C57" i="22"/>
  <c r="B57" i="22"/>
  <c r="I56" i="22"/>
  <c r="G56" i="22"/>
  <c r="F56" i="22"/>
  <c r="E56" i="22"/>
  <c r="D56" i="22"/>
  <c r="C56" i="22"/>
  <c r="B56" i="22"/>
  <c r="I55" i="22"/>
  <c r="G55" i="22"/>
  <c r="F55" i="22"/>
  <c r="E55" i="22"/>
  <c r="D55" i="22"/>
  <c r="C55" i="22"/>
  <c r="B55" i="22"/>
  <c r="I54" i="22"/>
  <c r="G54" i="22"/>
  <c r="F54" i="22"/>
  <c r="E54" i="22"/>
  <c r="D54" i="22"/>
  <c r="C54" i="22"/>
  <c r="B54" i="22"/>
  <c r="I53" i="22"/>
  <c r="G53" i="22"/>
  <c r="F53" i="22"/>
  <c r="E53" i="22"/>
  <c r="D53" i="22"/>
  <c r="C53" i="22"/>
  <c r="B53" i="22"/>
  <c r="I52" i="22"/>
  <c r="G52" i="22"/>
  <c r="F52" i="22"/>
  <c r="E52" i="22"/>
  <c r="D52" i="22"/>
  <c r="C52" i="22"/>
  <c r="B52" i="22"/>
  <c r="I51" i="22"/>
  <c r="G51" i="22"/>
  <c r="F51" i="22"/>
  <c r="E51" i="22"/>
  <c r="D51" i="22"/>
  <c r="C51" i="22"/>
  <c r="B51" i="22"/>
  <c r="I43" i="22"/>
  <c r="G43" i="22"/>
  <c r="F43" i="22"/>
  <c r="E43" i="22"/>
  <c r="D43" i="22"/>
  <c r="C43" i="22"/>
  <c r="B43" i="22"/>
  <c r="I42" i="22"/>
  <c r="G42" i="22"/>
  <c r="F42" i="22"/>
  <c r="E42" i="22"/>
  <c r="D42" i="22"/>
  <c r="C42" i="22"/>
  <c r="B42" i="22"/>
  <c r="I41" i="22"/>
  <c r="G41" i="22"/>
  <c r="F41" i="22"/>
  <c r="E41" i="22"/>
  <c r="D41" i="22"/>
  <c r="C41" i="22"/>
  <c r="B41" i="22"/>
  <c r="I40" i="22"/>
  <c r="G40" i="22"/>
  <c r="F40" i="22"/>
  <c r="E40" i="22"/>
  <c r="D40" i="22"/>
  <c r="C40" i="22"/>
  <c r="B40" i="22"/>
  <c r="I39" i="22"/>
  <c r="G39" i="22"/>
  <c r="F39" i="22"/>
  <c r="E39" i="22"/>
  <c r="D39" i="22"/>
  <c r="C39" i="22"/>
  <c r="B39" i="22"/>
  <c r="I38" i="22"/>
  <c r="G38" i="22"/>
  <c r="F38" i="22"/>
  <c r="E38" i="22"/>
  <c r="D38" i="22"/>
  <c r="C38" i="22"/>
  <c r="B38" i="22"/>
  <c r="I37" i="22"/>
  <c r="G37" i="22"/>
  <c r="F37" i="22"/>
  <c r="E37" i="22"/>
  <c r="D37" i="22"/>
  <c r="C37" i="22"/>
  <c r="B37" i="22"/>
  <c r="I36" i="22"/>
  <c r="G36" i="22"/>
  <c r="F36" i="22"/>
  <c r="E36" i="22"/>
  <c r="D36" i="22"/>
  <c r="C36" i="22"/>
  <c r="B36" i="22"/>
  <c r="I35" i="22"/>
  <c r="G35" i="22"/>
  <c r="F35" i="22"/>
  <c r="E35" i="22"/>
  <c r="D35" i="22"/>
  <c r="C35" i="22"/>
  <c r="B35" i="22"/>
  <c r="I34" i="22"/>
  <c r="G34" i="22"/>
  <c r="F34" i="22"/>
  <c r="E34" i="22"/>
  <c r="D34" i="22"/>
  <c r="C34" i="22"/>
  <c r="B34" i="22"/>
  <c r="I33" i="22"/>
  <c r="G33" i="22"/>
  <c r="F33" i="22"/>
  <c r="E33" i="22"/>
  <c r="D33" i="22"/>
  <c r="C33" i="22"/>
  <c r="B33" i="22"/>
  <c r="I32" i="22"/>
  <c r="G32" i="22"/>
  <c r="F32" i="22"/>
  <c r="E32" i="22"/>
  <c r="D32" i="22"/>
  <c r="C32" i="22"/>
  <c r="B32" i="22"/>
  <c r="I31" i="22"/>
  <c r="G31" i="22"/>
  <c r="F31" i="22"/>
  <c r="E31" i="22"/>
  <c r="D31" i="22"/>
  <c r="C31" i="22"/>
  <c r="B31" i="22"/>
  <c r="I30" i="22"/>
  <c r="G30" i="22"/>
  <c r="F30" i="22"/>
  <c r="E30" i="22"/>
  <c r="D30" i="22"/>
  <c r="C30" i="22"/>
  <c r="B30" i="22"/>
  <c r="I29" i="22"/>
  <c r="G29" i="22"/>
  <c r="F29" i="22"/>
  <c r="E29" i="22"/>
  <c r="D29" i="22"/>
  <c r="C29" i="22"/>
  <c r="B29" i="22"/>
  <c r="I28" i="22"/>
  <c r="G28" i="22"/>
  <c r="F28" i="22"/>
  <c r="E28" i="22"/>
  <c r="D28" i="22"/>
  <c r="C28" i="22"/>
  <c r="B28" i="22"/>
  <c r="I27" i="22"/>
  <c r="G27" i="22"/>
  <c r="F27" i="22"/>
  <c r="E27" i="22"/>
  <c r="D27" i="22"/>
  <c r="C27" i="22"/>
  <c r="B27" i="22"/>
  <c r="I26" i="22"/>
  <c r="G26" i="22"/>
  <c r="F26" i="22"/>
  <c r="E26" i="22"/>
  <c r="D26" i="22"/>
  <c r="C26" i="22"/>
  <c r="B26" i="22"/>
  <c r="I25" i="22"/>
  <c r="G25" i="22"/>
  <c r="F25" i="22"/>
  <c r="E25" i="22"/>
  <c r="D25" i="22"/>
  <c r="C25" i="22"/>
  <c r="B25" i="22"/>
  <c r="I24" i="22"/>
  <c r="G24" i="22"/>
  <c r="F24" i="22"/>
  <c r="E24" i="22"/>
  <c r="D24" i="22"/>
  <c r="C24" i="22"/>
  <c r="B24" i="22"/>
  <c r="I23" i="22"/>
  <c r="G23" i="22"/>
  <c r="F23" i="22"/>
  <c r="E23" i="22"/>
  <c r="D23" i="22"/>
  <c r="C23" i="22"/>
  <c r="B23" i="22"/>
  <c r="I22" i="22"/>
  <c r="G22" i="22"/>
  <c r="F22" i="22"/>
  <c r="E22" i="22"/>
  <c r="D22" i="22"/>
  <c r="C22" i="22"/>
  <c r="B22" i="22"/>
  <c r="I21" i="22"/>
  <c r="G21" i="22"/>
  <c r="F21" i="22"/>
  <c r="E21" i="22"/>
  <c r="D21" i="22"/>
  <c r="C21" i="22"/>
  <c r="B21" i="22"/>
  <c r="I20" i="22"/>
  <c r="G20" i="22"/>
  <c r="F20" i="22"/>
  <c r="E20" i="22"/>
  <c r="D20" i="22"/>
  <c r="C20" i="22"/>
  <c r="B20" i="22"/>
  <c r="I19" i="22"/>
  <c r="G19" i="22"/>
  <c r="F19" i="22"/>
  <c r="E19" i="22"/>
  <c r="D19" i="22"/>
  <c r="C19" i="22"/>
  <c r="B19" i="22"/>
  <c r="I18" i="22"/>
  <c r="G18" i="22"/>
  <c r="F18" i="22"/>
  <c r="E18" i="22"/>
  <c r="D18" i="22"/>
  <c r="C18" i="22"/>
  <c r="B18" i="22"/>
  <c r="I17" i="22"/>
  <c r="G17" i="22"/>
  <c r="F17" i="22"/>
  <c r="E17" i="22"/>
  <c r="D17" i="22"/>
  <c r="C17" i="22"/>
  <c r="B17" i="22"/>
  <c r="I16" i="22"/>
  <c r="G16" i="22"/>
  <c r="F16" i="22"/>
  <c r="E16" i="22"/>
  <c r="D16" i="22"/>
  <c r="C16" i="22"/>
  <c r="B16" i="22"/>
  <c r="I15" i="22"/>
  <c r="G15" i="22"/>
  <c r="F15" i="22"/>
  <c r="E15" i="22"/>
  <c r="D15" i="22"/>
  <c r="C15" i="22"/>
  <c r="B15" i="22"/>
  <c r="I14" i="22"/>
  <c r="G14" i="22"/>
  <c r="F14" i="22"/>
  <c r="E14" i="22"/>
  <c r="D14" i="22"/>
  <c r="C14" i="22"/>
  <c r="B14" i="22"/>
  <c r="I13" i="22"/>
  <c r="G13" i="22"/>
  <c r="F13" i="22"/>
  <c r="E13" i="22"/>
  <c r="D13" i="22"/>
  <c r="C13" i="22"/>
  <c r="B13" i="22"/>
  <c r="I12" i="22"/>
  <c r="G12" i="22"/>
  <c r="F12" i="22"/>
  <c r="E12" i="22"/>
  <c r="D12" i="22"/>
  <c r="C12" i="22"/>
  <c r="B12" i="22"/>
  <c r="I11" i="22"/>
  <c r="G11" i="22"/>
  <c r="F11" i="22"/>
  <c r="E11" i="22"/>
  <c r="D11" i="22"/>
  <c r="C11" i="22"/>
  <c r="B11" i="22"/>
  <c r="I10" i="22"/>
  <c r="G10" i="22"/>
  <c r="F10" i="22"/>
  <c r="E10" i="22"/>
  <c r="D10" i="22"/>
  <c r="C10" i="22"/>
  <c r="B10" i="22"/>
  <c r="I9" i="22"/>
  <c r="G9" i="22"/>
  <c r="F9" i="22"/>
  <c r="E9" i="22"/>
  <c r="D9" i="22"/>
  <c r="C9" i="22"/>
  <c r="B9" i="22"/>
  <c r="C509" i="21"/>
  <c r="G3" i="21"/>
  <c r="G507" i="21" s="1"/>
  <c r="C3" i="21"/>
  <c r="C507" i="21" s="1"/>
  <c r="B505" i="21"/>
  <c r="C467" i="21"/>
  <c r="B463" i="21"/>
  <c r="C425" i="21"/>
  <c r="B421" i="21"/>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C416" i="6"/>
  <c r="C5" i="6"/>
  <c r="H5" i="6" s="1"/>
  <c r="C6" i="6"/>
  <c r="C7" i="6"/>
  <c r="H7" i="6" s="1"/>
  <c r="C8" i="6"/>
  <c r="C9" i="6"/>
  <c r="C10" i="6"/>
  <c r="H10" i="6" s="1"/>
  <c r="C11" i="6"/>
  <c r="M11" i="6" s="1"/>
  <c r="C12" i="6"/>
  <c r="C13" i="6"/>
  <c r="H13" i="6" s="1"/>
  <c r="C14" i="6"/>
  <c r="C15" i="6"/>
  <c r="C16" i="6"/>
  <c r="C17" i="6"/>
  <c r="C18" i="6"/>
  <c r="H18" i="6" s="1"/>
  <c r="C19" i="6"/>
  <c r="M19" i="6" s="1"/>
  <c r="C20" i="6"/>
  <c r="C21" i="6"/>
  <c r="H21" i="6" s="1"/>
  <c r="C22" i="6"/>
  <c r="C23" i="6"/>
  <c r="M23" i="6" s="1"/>
  <c r="C24" i="6"/>
  <c r="C25" i="6"/>
  <c r="C26" i="6"/>
  <c r="H26" i="6" s="1"/>
  <c r="C27" i="6"/>
  <c r="C28" i="6"/>
  <c r="C29" i="6"/>
  <c r="H29" i="6" s="1"/>
  <c r="C30" i="6"/>
  <c r="C31" i="6"/>
  <c r="M31" i="6" s="1"/>
  <c r="C32" i="6"/>
  <c r="C33" i="6"/>
  <c r="C34" i="6"/>
  <c r="C35" i="6"/>
  <c r="H35" i="6" s="1"/>
  <c r="C36" i="6"/>
  <c r="C37" i="6"/>
  <c r="C38" i="6"/>
  <c r="C39" i="6"/>
  <c r="C40" i="6"/>
  <c r="C41" i="6"/>
  <c r="C42" i="6"/>
  <c r="C43" i="6"/>
  <c r="H43" i="6" s="1"/>
  <c r="C44" i="6"/>
  <c r="C45" i="6"/>
  <c r="H45" i="6" s="1"/>
  <c r="C46" i="6"/>
  <c r="M46" i="6" s="1"/>
  <c r="C47" i="6"/>
  <c r="C48" i="6"/>
  <c r="C49" i="6"/>
  <c r="C50" i="6"/>
  <c r="C51" i="6"/>
  <c r="C52" i="6"/>
  <c r="C53" i="6"/>
  <c r="C54" i="6"/>
  <c r="C55" i="6"/>
  <c r="C56" i="6"/>
  <c r="C57" i="6"/>
  <c r="C58" i="6"/>
  <c r="H58" i="6" s="1"/>
  <c r="C59" i="6"/>
  <c r="M59" i="6" s="1"/>
  <c r="C60" i="6"/>
  <c r="C61" i="6"/>
  <c r="H61" i="6" s="1"/>
  <c r="C62" i="6"/>
  <c r="H62" i="6" s="1"/>
  <c r="C63" i="6"/>
  <c r="Q63" i="6" s="1"/>
  <c r="C64" i="6"/>
  <c r="Q64" i="6" s="1"/>
  <c r="C65" i="6"/>
  <c r="C66" i="6"/>
  <c r="H66" i="6" s="1"/>
  <c r="C67" i="6"/>
  <c r="U67" i="6" s="1"/>
  <c r="C68" i="6"/>
  <c r="C69" i="6"/>
  <c r="Q69" i="6" s="1"/>
  <c r="C70" i="6"/>
  <c r="S70" i="6" s="1"/>
  <c r="C71" i="6"/>
  <c r="H71" i="6" s="1"/>
  <c r="C72" i="6"/>
  <c r="U72" i="6" s="1"/>
  <c r="C73" i="6"/>
  <c r="S73" i="6" s="1"/>
  <c r="C74" i="6"/>
  <c r="U74" i="6" s="1"/>
  <c r="C75" i="6"/>
  <c r="S75" i="6" s="1"/>
  <c r="C76" i="6"/>
  <c r="U76" i="6" s="1"/>
  <c r="C77" i="6"/>
  <c r="S77" i="6" s="1"/>
  <c r="C78" i="6"/>
  <c r="M78" i="6" s="1"/>
  <c r="C79" i="6"/>
  <c r="U79" i="6" s="1"/>
  <c r="C80" i="6"/>
  <c r="S80" i="6" s="1"/>
  <c r="C81" i="6"/>
  <c r="C82" i="6"/>
  <c r="U82" i="6" s="1"/>
  <c r="C83" i="6"/>
  <c r="U83" i="6" s="1"/>
  <c r="C84" i="6"/>
  <c r="U84" i="6" s="1"/>
  <c r="C85" i="6"/>
  <c r="H85" i="6" s="1"/>
  <c r="C86" i="6"/>
  <c r="M86" i="6" s="1"/>
  <c r="C87" i="6"/>
  <c r="S87" i="6" s="1"/>
  <c r="C88" i="6"/>
  <c r="C89" i="6"/>
  <c r="S89" i="6" s="1"/>
  <c r="C90" i="6"/>
  <c r="S90" i="6" s="1"/>
  <c r="C91" i="6"/>
  <c r="S91" i="6" s="1"/>
  <c r="C92" i="6"/>
  <c r="C93" i="6"/>
  <c r="U93" i="6" s="1"/>
  <c r="C94" i="6"/>
  <c r="U94" i="6" s="1"/>
  <c r="C95" i="6"/>
  <c r="U95" i="6" s="1"/>
  <c r="C96" i="6"/>
  <c r="Q96" i="6" s="1"/>
  <c r="C97" i="6"/>
  <c r="C98" i="6"/>
  <c r="C99" i="6"/>
  <c r="S99" i="6" s="1"/>
  <c r="C100" i="6"/>
  <c r="U100" i="6" s="1"/>
  <c r="C101" i="6"/>
  <c r="C102" i="6"/>
  <c r="U102" i="6" s="1"/>
  <c r="C103" i="6"/>
  <c r="S103" i="6" s="1"/>
  <c r="C104" i="6"/>
  <c r="C105" i="6"/>
  <c r="S105" i="6" s="1"/>
  <c r="C106" i="6"/>
  <c r="U106" i="6" s="1"/>
  <c r="C107" i="6"/>
  <c r="H107" i="6" s="1"/>
  <c r="C108" i="6"/>
  <c r="U108" i="6" s="1"/>
  <c r="C109" i="6"/>
  <c r="H109" i="6" s="1"/>
  <c r="C110" i="6"/>
  <c r="M110" i="6" s="1"/>
  <c r="C111" i="6"/>
  <c r="U111" i="6" s="1"/>
  <c r="C112" i="6"/>
  <c r="Q112" i="6" s="1"/>
  <c r="C113" i="6"/>
  <c r="C114" i="6"/>
  <c r="C115" i="6"/>
  <c r="S115" i="6" s="1"/>
  <c r="C116" i="6"/>
  <c r="U116" i="6" s="1"/>
  <c r="C117" i="6"/>
  <c r="S117" i="6" s="1"/>
  <c r="C118" i="6"/>
  <c r="S118" i="6" s="1"/>
  <c r="C119" i="6"/>
  <c r="S119" i="6" s="1"/>
  <c r="C120" i="6"/>
  <c r="U120" i="6" s="1"/>
  <c r="C121" i="6"/>
  <c r="S121" i="6" s="1"/>
  <c r="C122" i="6"/>
  <c r="U122" i="6" s="1"/>
  <c r="C123" i="6"/>
  <c r="Q123" i="6" s="1"/>
  <c r="C124" i="6"/>
  <c r="C125" i="6"/>
  <c r="H125" i="6" s="1"/>
  <c r="C126" i="6"/>
  <c r="C127" i="6"/>
  <c r="U127" i="6" s="1"/>
  <c r="C128" i="6"/>
  <c r="S128" i="6" s="1"/>
  <c r="C129" i="6"/>
  <c r="U129" i="6" s="1"/>
  <c r="C130" i="6"/>
  <c r="O130" i="6" s="1"/>
  <c r="C131" i="6"/>
  <c r="S131" i="6" s="1"/>
  <c r="C132" i="6"/>
  <c r="C133" i="6"/>
  <c r="U133" i="6" s="1"/>
  <c r="C134" i="6"/>
  <c r="U134" i="6" s="1"/>
  <c r="C135" i="6"/>
  <c r="Q135" i="6" s="1"/>
  <c r="C136" i="6"/>
  <c r="Q136" i="6" s="1"/>
  <c r="C137" i="6"/>
  <c r="Q137" i="6" s="1"/>
  <c r="C138" i="6"/>
  <c r="C139" i="6"/>
  <c r="S139" i="6" s="1"/>
  <c r="C140" i="6"/>
  <c r="C141" i="6"/>
  <c r="O141" i="6" s="1"/>
  <c r="C142" i="6"/>
  <c r="O142" i="6" s="1"/>
  <c r="C143" i="6"/>
  <c r="S143" i="6" s="1"/>
  <c r="C144" i="6"/>
  <c r="S144" i="6" s="1"/>
  <c r="C145" i="6"/>
  <c r="S145" i="6" s="1"/>
  <c r="C146" i="6"/>
  <c r="U146" i="6" s="1"/>
  <c r="C147" i="6"/>
  <c r="C148" i="6"/>
  <c r="Q148" i="6" s="1"/>
  <c r="C149" i="6"/>
  <c r="U149" i="6" s="1"/>
  <c r="C150" i="6"/>
  <c r="C151" i="6"/>
  <c r="S151" i="6" s="1"/>
  <c r="C152" i="6"/>
  <c r="C153" i="6"/>
  <c r="C154" i="6"/>
  <c r="U154" i="6" s="1"/>
  <c r="C155" i="6"/>
  <c r="C156" i="6"/>
  <c r="U156" i="6" s="1"/>
  <c r="C157" i="6"/>
  <c r="C158" i="6"/>
  <c r="C159" i="6"/>
  <c r="S159" i="6" s="1"/>
  <c r="C160" i="6"/>
  <c r="Q160" i="6" s="1"/>
  <c r="C161" i="6"/>
  <c r="S161" i="6" s="1"/>
  <c r="C162" i="6"/>
  <c r="U162" i="6" s="1"/>
  <c r="C163" i="6"/>
  <c r="C164" i="6"/>
  <c r="U164" i="6" s="1"/>
  <c r="C165" i="6"/>
  <c r="O165" i="6" s="1"/>
  <c r="C166" i="6"/>
  <c r="C167" i="6"/>
  <c r="S167" i="6" s="1"/>
  <c r="C168" i="6"/>
  <c r="C169" i="6"/>
  <c r="S169" i="6" s="1"/>
  <c r="C170" i="6"/>
  <c r="U170" i="6" s="1"/>
  <c r="C171" i="6"/>
  <c r="C172" i="6"/>
  <c r="O172" i="6" s="1"/>
  <c r="C173" i="6"/>
  <c r="O173" i="6" s="1"/>
  <c r="C174" i="6"/>
  <c r="C175" i="6"/>
  <c r="S175" i="6" s="1"/>
  <c r="C176" i="6"/>
  <c r="Q176" i="6" s="1"/>
  <c r="C177" i="6"/>
  <c r="U177" i="6" s="1"/>
  <c r="C178" i="6"/>
  <c r="U178" i="6" s="1"/>
  <c r="C179" i="6"/>
  <c r="Q72" i="6"/>
  <c r="Q77" i="6"/>
  <c r="D416" i="6"/>
  <c r="C415" i="6"/>
  <c r="D415" i="6"/>
  <c r="C414" i="6"/>
  <c r="M414" i="6" s="1"/>
  <c r="D414" i="6"/>
  <c r="C413" i="6"/>
  <c r="M413" i="6" s="1"/>
  <c r="D413" i="6"/>
  <c r="C412" i="6"/>
  <c r="S412" i="6" s="1"/>
  <c r="D412" i="6"/>
  <c r="C411" i="6"/>
  <c r="S411" i="6" s="1"/>
  <c r="D411" i="6"/>
  <c r="C410" i="6"/>
  <c r="O410" i="6" s="1"/>
  <c r="D410" i="6"/>
  <c r="C409" i="6"/>
  <c r="D409" i="6"/>
  <c r="C408" i="6"/>
  <c r="S408" i="6" s="1"/>
  <c r="D408" i="6"/>
  <c r="C407" i="6"/>
  <c r="S407" i="6" s="1"/>
  <c r="D407" i="6"/>
  <c r="C406" i="6"/>
  <c r="O406" i="6" s="1"/>
  <c r="D406" i="6"/>
  <c r="C405" i="6"/>
  <c r="S405" i="6" s="1"/>
  <c r="D405" i="6"/>
  <c r="C404" i="6"/>
  <c r="O404" i="6" s="1"/>
  <c r="D404" i="6"/>
  <c r="C403" i="6"/>
  <c r="M403" i="6" s="1"/>
  <c r="D403" i="6"/>
  <c r="C402" i="6"/>
  <c r="D402" i="6"/>
  <c r="C401" i="6"/>
  <c r="D401" i="6"/>
  <c r="C400" i="6"/>
  <c r="D400" i="6"/>
  <c r="C399" i="6"/>
  <c r="M399" i="6" s="1"/>
  <c r="D399" i="6"/>
  <c r="C398" i="6"/>
  <c r="D398" i="6"/>
  <c r="C397" i="6"/>
  <c r="M397" i="6" s="1"/>
  <c r="D397" i="6"/>
  <c r="C396" i="6"/>
  <c r="H396" i="6" s="1"/>
  <c r="D396" i="6"/>
  <c r="C395" i="6"/>
  <c r="S395" i="6" s="1"/>
  <c r="D395" i="6"/>
  <c r="C394" i="6"/>
  <c r="M394" i="6" s="1"/>
  <c r="D394" i="6"/>
  <c r="C393" i="6"/>
  <c r="D393" i="6"/>
  <c r="C353" i="6"/>
  <c r="Q353" i="6" s="1"/>
  <c r="D353" i="6"/>
  <c r="C453" i="6"/>
  <c r="S453" i="6" s="1"/>
  <c r="D453" i="6"/>
  <c r="C452" i="6"/>
  <c r="S452" i="6" s="1"/>
  <c r="D452" i="6"/>
  <c r="C451" i="6"/>
  <c r="S451" i="6" s="1"/>
  <c r="D451" i="6"/>
  <c r="C450" i="6"/>
  <c r="D450" i="6"/>
  <c r="C449" i="6"/>
  <c r="M449" i="6" s="1"/>
  <c r="D449" i="6"/>
  <c r="C448" i="6"/>
  <c r="Q448" i="6" s="1"/>
  <c r="D448" i="6"/>
  <c r="C447" i="6"/>
  <c r="S447" i="6" s="1"/>
  <c r="D447" i="6"/>
  <c r="C446" i="6"/>
  <c r="Q446" i="6" s="1"/>
  <c r="D446" i="6"/>
  <c r="C445" i="6"/>
  <c r="D445" i="6"/>
  <c r="C444" i="6"/>
  <c r="D444" i="6"/>
  <c r="C443" i="6"/>
  <c r="M443" i="6" s="1"/>
  <c r="D443" i="6"/>
  <c r="C442" i="6"/>
  <c r="S442" i="6" s="1"/>
  <c r="D442" i="6"/>
  <c r="C441" i="6"/>
  <c r="S441" i="6" s="1"/>
  <c r="D441" i="6"/>
  <c r="C440" i="6"/>
  <c r="O440" i="6" s="1"/>
  <c r="D440" i="6"/>
  <c r="C439" i="6"/>
  <c r="S439" i="6" s="1"/>
  <c r="D439" i="6"/>
  <c r="C438" i="6"/>
  <c r="S438" i="6" s="1"/>
  <c r="D438" i="6"/>
  <c r="C437" i="6"/>
  <c r="D437" i="6"/>
  <c r="C436" i="6"/>
  <c r="O436" i="6" s="1"/>
  <c r="D436" i="6"/>
  <c r="C435" i="6"/>
  <c r="S435" i="6" s="1"/>
  <c r="D435" i="6"/>
  <c r="C434" i="6"/>
  <c r="O434" i="6" s="1"/>
  <c r="D434" i="6"/>
  <c r="C433" i="6"/>
  <c r="M433" i="6" s="1"/>
  <c r="D433" i="6"/>
  <c r="C432" i="6"/>
  <c r="H432" i="6" s="1"/>
  <c r="D432" i="6"/>
  <c r="C431" i="6"/>
  <c r="D431" i="6"/>
  <c r="C430" i="6"/>
  <c r="S430" i="6" s="1"/>
  <c r="D430" i="6"/>
  <c r="C429" i="6"/>
  <c r="D429" i="6"/>
  <c r="C428" i="6"/>
  <c r="D428" i="6"/>
  <c r="C427" i="6"/>
  <c r="M427" i="6" s="1"/>
  <c r="D427" i="6"/>
  <c r="C426" i="6"/>
  <c r="D426" i="6"/>
  <c r="C425" i="6"/>
  <c r="S425" i="6" s="1"/>
  <c r="D425" i="6"/>
  <c r="C424" i="6"/>
  <c r="D424" i="6"/>
  <c r="C423" i="6"/>
  <c r="D423" i="6"/>
  <c r="C422" i="6"/>
  <c r="H422" i="6" s="1"/>
  <c r="D422" i="6"/>
  <c r="C421" i="6"/>
  <c r="S421" i="6" s="1"/>
  <c r="D421" i="6"/>
  <c r="C420" i="6"/>
  <c r="D420" i="6"/>
  <c r="C419" i="6"/>
  <c r="S419" i="6" s="1"/>
  <c r="D419" i="6"/>
  <c r="C418" i="6"/>
  <c r="Q418" i="6" s="1"/>
  <c r="D418" i="6"/>
  <c r="C417" i="6"/>
  <c r="M417" i="6" s="1"/>
  <c r="D417" i="6"/>
  <c r="C392" i="6"/>
  <c r="Q392" i="6" s="1"/>
  <c r="D392" i="6"/>
  <c r="C391" i="6"/>
  <c r="S391" i="6" s="1"/>
  <c r="D391" i="6"/>
  <c r="C390" i="6"/>
  <c r="O390" i="6" s="1"/>
  <c r="D390" i="6"/>
  <c r="C389" i="6"/>
  <c r="M389" i="6" s="1"/>
  <c r="D389" i="6"/>
  <c r="C388" i="6"/>
  <c r="Q388" i="6" s="1"/>
  <c r="D388" i="6"/>
  <c r="C387" i="6"/>
  <c r="M387" i="6" s="1"/>
  <c r="D387" i="6"/>
  <c r="C386" i="6"/>
  <c r="D386" i="6"/>
  <c r="C385" i="6"/>
  <c r="S385" i="6" s="1"/>
  <c r="D385" i="6"/>
  <c r="C384" i="6"/>
  <c r="D384" i="6"/>
  <c r="C383" i="6"/>
  <c r="S383" i="6" s="1"/>
  <c r="D383" i="6"/>
  <c r="C382" i="6"/>
  <c r="D382" i="6"/>
  <c r="C381" i="6"/>
  <c r="D381" i="6"/>
  <c r="C380" i="6"/>
  <c r="D380" i="6"/>
  <c r="C379" i="6"/>
  <c r="S379" i="6" s="1"/>
  <c r="D379" i="6"/>
  <c r="C378" i="6"/>
  <c r="D378" i="6"/>
  <c r="C377" i="6"/>
  <c r="M377" i="6" s="1"/>
  <c r="D377" i="6"/>
  <c r="C376" i="6"/>
  <c r="S376" i="6" s="1"/>
  <c r="D376" i="6"/>
  <c r="C375" i="6"/>
  <c r="D375" i="6"/>
  <c r="C374" i="6"/>
  <c r="S374" i="6" s="1"/>
  <c r="D374" i="6"/>
  <c r="C373" i="6"/>
  <c r="M373" i="6" s="1"/>
  <c r="D373" i="6"/>
  <c r="C372" i="6"/>
  <c r="H372" i="6" s="1"/>
  <c r="D372" i="6"/>
  <c r="C371" i="6"/>
  <c r="M371" i="6" s="1"/>
  <c r="D371" i="6"/>
  <c r="C370" i="6"/>
  <c r="D370" i="6"/>
  <c r="C369" i="6"/>
  <c r="S369" i="6" s="1"/>
  <c r="D369" i="6"/>
  <c r="C368" i="6"/>
  <c r="M368" i="6" s="1"/>
  <c r="D368" i="6"/>
  <c r="C367" i="6"/>
  <c r="D367" i="6"/>
  <c r="C366" i="6"/>
  <c r="D366" i="6"/>
  <c r="C365" i="6"/>
  <c r="S365" i="6" s="1"/>
  <c r="D365" i="6"/>
  <c r="C364" i="6"/>
  <c r="S364" i="6" s="1"/>
  <c r="D364" i="6"/>
  <c r="C363" i="6"/>
  <c r="S363" i="6" s="1"/>
  <c r="D363" i="6"/>
  <c r="C362" i="6"/>
  <c r="H362" i="6" s="1"/>
  <c r="D362" i="6"/>
  <c r="C361" i="6"/>
  <c r="M361" i="6" s="1"/>
  <c r="D361" i="6"/>
  <c r="C360" i="6"/>
  <c r="M360" i="6" s="1"/>
  <c r="D360" i="6"/>
  <c r="C359" i="6"/>
  <c r="S359" i="6" s="1"/>
  <c r="D359" i="6"/>
  <c r="C358" i="6"/>
  <c r="D358" i="6"/>
  <c r="C357" i="6"/>
  <c r="M357" i="6" s="1"/>
  <c r="D357" i="6"/>
  <c r="C356" i="6"/>
  <c r="Q356" i="6" s="1"/>
  <c r="D356" i="6"/>
  <c r="C355" i="6"/>
  <c r="M355" i="6" s="1"/>
  <c r="D355" i="6"/>
  <c r="C354" i="6"/>
  <c r="D354" i="6"/>
  <c r="E170" i="8"/>
  <c r="F170" i="8"/>
  <c r="G170" i="8"/>
  <c r="I170" i="8"/>
  <c r="J170" i="8"/>
  <c r="K170" i="8"/>
  <c r="M170" i="8"/>
  <c r="N168" i="8"/>
  <c r="O168" i="8"/>
  <c r="E167" i="8"/>
  <c r="F167" i="8"/>
  <c r="G167" i="8"/>
  <c r="H167" i="8"/>
  <c r="I167" i="8"/>
  <c r="J167" i="8"/>
  <c r="K167" i="8"/>
  <c r="L167" i="8"/>
  <c r="M167" i="8"/>
  <c r="N165" i="8"/>
  <c r="O165" i="8"/>
  <c r="E164" i="8"/>
  <c r="F164" i="8"/>
  <c r="G164" i="8"/>
  <c r="H164" i="8"/>
  <c r="I164" i="8"/>
  <c r="J164" i="8"/>
  <c r="K164" i="8"/>
  <c r="L164" i="8"/>
  <c r="M164" i="8"/>
  <c r="N162" i="8"/>
  <c r="O162" i="8"/>
  <c r="E161" i="8"/>
  <c r="I161" i="8"/>
  <c r="J161" i="8"/>
  <c r="N159" i="8"/>
  <c r="E158" i="8"/>
  <c r="F158" i="8"/>
  <c r="G158" i="8"/>
  <c r="I158" i="8"/>
  <c r="J158" i="8"/>
  <c r="K158" i="8"/>
  <c r="M158" i="8"/>
  <c r="N156" i="8"/>
  <c r="O156" i="8"/>
  <c r="E155" i="8"/>
  <c r="F155" i="8"/>
  <c r="G155" i="8"/>
  <c r="H155" i="8"/>
  <c r="I155" i="8"/>
  <c r="J155" i="8"/>
  <c r="K155" i="8"/>
  <c r="L155" i="8"/>
  <c r="M155" i="8"/>
  <c r="N153" i="8"/>
  <c r="O153" i="8"/>
  <c r="E152" i="8"/>
  <c r="F152" i="8"/>
  <c r="G152" i="8"/>
  <c r="H152" i="8"/>
  <c r="I152" i="8"/>
  <c r="J152" i="8"/>
  <c r="K152" i="8"/>
  <c r="L152" i="8"/>
  <c r="M152" i="8"/>
  <c r="N150" i="8"/>
  <c r="O150" i="8"/>
  <c r="E149" i="8"/>
  <c r="F149" i="8"/>
  <c r="J149" i="8"/>
  <c r="L149" i="8"/>
  <c r="E146" i="8"/>
  <c r="F146" i="8"/>
  <c r="G146" i="8"/>
  <c r="I146" i="8"/>
  <c r="J146" i="8"/>
  <c r="K146" i="8"/>
  <c r="M146" i="8"/>
  <c r="N144" i="8"/>
  <c r="O144" i="8"/>
  <c r="E143" i="8"/>
  <c r="F143" i="8"/>
  <c r="G143" i="8"/>
  <c r="H143" i="8"/>
  <c r="I143" i="8"/>
  <c r="J143" i="8"/>
  <c r="K143" i="8"/>
  <c r="L143" i="8"/>
  <c r="M143" i="8"/>
  <c r="N141" i="8"/>
  <c r="O141" i="8"/>
  <c r="E130" i="8"/>
  <c r="G130" i="8"/>
  <c r="H130" i="8"/>
  <c r="I130" i="8"/>
  <c r="K130" i="8"/>
  <c r="L130" i="8"/>
  <c r="M130" i="8"/>
  <c r="O128" i="8"/>
  <c r="E136" i="8"/>
  <c r="F136" i="8"/>
  <c r="G136" i="8"/>
  <c r="H136" i="8"/>
  <c r="I136" i="8"/>
  <c r="J136" i="8"/>
  <c r="K136" i="8"/>
  <c r="L136" i="8"/>
  <c r="M136" i="8"/>
  <c r="N134" i="8"/>
  <c r="O134" i="8"/>
  <c r="F133" i="8"/>
  <c r="G133" i="8"/>
  <c r="K133" i="8"/>
  <c r="M133" i="8"/>
  <c r="E127" i="8"/>
  <c r="F127" i="8"/>
  <c r="G127" i="8"/>
  <c r="H127" i="8"/>
  <c r="I127" i="8"/>
  <c r="J127" i="8"/>
  <c r="K127" i="8"/>
  <c r="L127" i="8"/>
  <c r="M127" i="8"/>
  <c r="N125" i="8"/>
  <c r="O125" i="8"/>
  <c r="E124" i="8"/>
  <c r="F124" i="8"/>
  <c r="G124" i="8"/>
  <c r="H124" i="8"/>
  <c r="I124" i="8"/>
  <c r="J124" i="8"/>
  <c r="K124" i="8"/>
  <c r="L124" i="8"/>
  <c r="M124" i="8"/>
  <c r="N122" i="8"/>
  <c r="O122" i="8"/>
  <c r="H121" i="8"/>
  <c r="I121" i="8"/>
  <c r="M121" i="8"/>
  <c r="N119" i="8"/>
  <c r="E118" i="8"/>
  <c r="F118" i="8"/>
  <c r="G118" i="8"/>
  <c r="I118" i="8"/>
  <c r="J118" i="8"/>
  <c r="K118" i="8"/>
  <c r="M118" i="8"/>
  <c r="N116" i="8"/>
  <c r="O116" i="8"/>
  <c r="E115" i="8"/>
  <c r="F115" i="8"/>
  <c r="G115" i="8"/>
  <c r="H115" i="8"/>
  <c r="I115" i="8"/>
  <c r="J115" i="8"/>
  <c r="K115" i="8"/>
  <c r="L115" i="8"/>
  <c r="M115" i="8"/>
  <c r="N113" i="8"/>
  <c r="O113" i="8"/>
  <c r="E112" i="8"/>
  <c r="F112" i="8"/>
  <c r="G112" i="8"/>
  <c r="H112" i="8"/>
  <c r="I112" i="8"/>
  <c r="J112" i="8"/>
  <c r="K112" i="8"/>
  <c r="L112" i="8"/>
  <c r="M112" i="8"/>
  <c r="N110" i="8"/>
  <c r="O110" i="8"/>
  <c r="E109" i="8"/>
  <c r="I109" i="8"/>
  <c r="J109" i="8"/>
  <c r="N107" i="8"/>
  <c r="E102" i="8"/>
  <c r="F102" i="8"/>
  <c r="G102" i="8"/>
  <c r="I102" i="8"/>
  <c r="J102" i="8"/>
  <c r="K102" i="8"/>
  <c r="M102" i="8"/>
  <c r="N100" i="8"/>
  <c r="O100" i="8"/>
  <c r="E99" i="8"/>
  <c r="F99" i="8"/>
  <c r="G99" i="8"/>
  <c r="H99" i="8"/>
  <c r="I99" i="8"/>
  <c r="J99" i="8"/>
  <c r="K99" i="8"/>
  <c r="L99" i="8"/>
  <c r="M99" i="8"/>
  <c r="N97" i="8"/>
  <c r="O97" i="8"/>
  <c r="E96" i="8"/>
  <c r="F96" i="8"/>
  <c r="G96" i="8"/>
  <c r="H96" i="8"/>
  <c r="I96" i="8"/>
  <c r="J96" i="8"/>
  <c r="K96" i="8"/>
  <c r="L96" i="8"/>
  <c r="M96" i="8"/>
  <c r="N94" i="8"/>
  <c r="O94" i="8"/>
  <c r="E93" i="8"/>
  <c r="F93" i="8"/>
  <c r="J93" i="8"/>
  <c r="L93" i="8"/>
  <c r="E90" i="8"/>
  <c r="F90" i="8"/>
  <c r="G90" i="8"/>
  <c r="I90" i="8"/>
  <c r="J90" i="8"/>
  <c r="K90" i="8"/>
  <c r="M90" i="8"/>
  <c r="N88" i="8"/>
  <c r="O88" i="8"/>
  <c r="E87" i="8"/>
  <c r="F87" i="8"/>
  <c r="G87" i="8"/>
  <c r="H87" i="8"/>
  <c r="I87" i="8"/>
  <c r="J87" i="8"/>
  <c r="K87" i="8"/>
  <c r="L87" i="8"/>
  <c r="M87" i="8"/>
  <c r="N85" i="8"/>
  <c r="O85" i="8"/>
  <c r="E84" i="8"/>
  <c r="F84" i="8"/>
  <c r="G84" i="8"/>
  <c r="H84" i="8"/>
  <c r="I84" i="8"/>
  <c r="J84" i="8"/>
  <c r="K84" i="8"/>
  <c r="L84" i="8"/>
  <c r="M84" i="8"/>
  <c r="N82" i="8"/>
  <c r="O82" i="8"/>
  <c r="F81" i="8"/>
  <c r="H81" i="8"/>
  <c r="L81" i="8"/>
  <c r="M81" i="8"/>
  <c r="E78" i="8"/>
  <c r="F78" i="8"/>
  <c r="G78" i="8"/>
  <c r="I78" i="8"/>
  <c r="J78" i="8"/>
  <c r="K78" i="8"/>
  <c r="M78" i="8"/>
  <c r="N76" i="8"/>
  <c r="O76" i="8"/>
  <c r="E75" i="8"/>
  <c r="F75" i="8"/>
  <c r="G75" i="8"/>
  <c r="H75" i="8"/>
  <c r="I75" i="8"/>
  <c r="J75" i="8"/>
  <c r="K75" i="8"/>
  <c r="L75" i="8"/>
  <c r="M75" i="8"/>
  <c r="N73" i="8"/>
  <c r="O73" i="8"/>
  <c r="W54" i="8"/>
  <c r="X54" i="8"/>
  <c r="AB54" i="8"/>
  <c r="AC54" i="8"/>
  <c r="U51" i="8"/>
  <c r="V51" i="8"/>
  <c r="W51" i="8"/>
  <c r="X51" i="8"/>
  <c r="Y51" i="8"/>
  <c r="Z51" i="8"/>
  <c r="AA51" i="8"/>
  <c r="AB51" i="8"/>
  <c r="AC51" i="8"/>
  <c r="U48" i="8"/>
  <c r="V48" i="8"/>
  <c r="W48" i="8"/>
  <c r="Y48" i="8"/>
  <c r="Z48" i="8"/>
  <c r="AA48" i="8"/>
  <c r="AC48" i="8"/>
  <c r="U45" i="8"/>
  <c r="V45" i="8"/>
  <c r="W45" i="8"/>
  <c r="X45" i="8"/>
  <c r="Y45" i="8"/>
  <c r="Z45" i="8"/>
  <c r="AA45" i="8"/>
  <c r="AB45" i="8"/>
  <c r="AC45" i="8"/>
  <c r="U42" i="8"/>
  <c r="V42" i="8"/>
  <c r="W42" i="8"/>
  <c r="X42" i="8"/>
  <c r="Y42" i="8"/>
  <c r="Z42" i="8"/>
  <c r="AA42" i="8"/>
  <c r="AB42" i="8"/>
  <c r="AC42" i="8"/>
  <c r="U39" i="8"/>
  <c r="V39" i="8"/>
  <c r="W39" i="8"/>
  <c r="X39" i="8"/>
  <c r="Y39" i="8"/>
  <c r="Z39" i="8"/>
  <c r="AA39" i="8"/>
  <c r="AB39" i="8"/>
  <c r="AC39" i="8"/>
  <c r="U32" i="8"/>
  <c r="V32" i="8"/>
  <c r="W32" i="8"/>
  <c r="Y32" i="8"/>
  <c r="Z32" i="8"/>
  <c r="AA32" i="8"/>
  <c r="AC32" i="8"/>
  <c r="U29" i="8"/>
  <c r="V29" i="8"/>
  <c r="W29" i="8"/>
  <c r="X29" i="8"/>
  <c r="Y29" i="8"/>
  <c r="Z29" i="8"/>
  <c r="AA29" i="8"/>
  <c r="AB29" i="8"/>
  <c r="AC29" i="8"/>
  <c r="U26" i="8"/>
  <c r="V26" i="8"/>
  <c r="W26" i="8"/>
  <c r="X26" i="8"/>
  <c r="Y26" i="8"/>
  <c r="Z26" i="8"/>
  <c r="AA26" i="8"/>
  <c r="AB26" i="8"/>
  <c r="AC26" i="8"/>
  <c r="U23" i="8"/>
  <c r="V23" i="8"/>
  <c r="W23" i="8"/>
  <c r="X23" i="8"/>
  <c r="Y23" i="8"/>
  <c r="Z23" i="8"/>
  <c r="AA23" i="8"/>
  <c r="AB23" i="8"/>
  <c r="AC23" i="8"/>
  <c r="Z20" i="8"/>
  <c r="AA20" i="8"/>
  <c r="AB11" i="8"/>
  <c r="AB8" i="8"/>
  <c r="AC168" i="8"/>
  <c r="AB168" i="8"/>
  <c r="AA168" i="8"/>
  <c r="Y168" i="8"/>
  <c r="X168" i="8"/>
  <c r="W168" i="8"/>
  <c r="U168" i="8"/>
  <c r="AC165" i="8"/>
  <c r="AB165" i="8"/>
  <c r="AA165" i="8"/>
  <c r="Z165" i="8"/>
  <c r="Y165" i="8"/>
  <c r="X165" i="8"/>
  <c r="W165" i="8"/>
  <c r="V165" i="8"/>
  <c r="U165" i="8"/>
  <c r="AC162" i="8"/>
  <c r="AB162" i="8"/>
  <c r="AA162" i="8"/>
  <c r="Z162" i="8"/>
  <c r="Y162" i="8"/>
  <c r="X162" i="8"/>
  <c r="W162" i="8"/>
  <c r="V162" i="8"/>
  <c r="U162" i="8"/>
  <c r="AA159" i="8"/>
  <c r="Z159" i="8"/>
  <c r="V159" i="8"/>
  <c r="AC156" i="8"/>
  <c r="AB156" i="8"/>
  <c r="AA156" i="8"/>
  <c r="Y156" i="8"/>
  <c r="X156" i="8"/>
  <c r="W156" i="8"/>
  <c r="U156" i="8"/>
  <c r="AC153" i="8"/>
  <c r="AB153" i="8"/>
  <c r="AA153" i="8"/>
  <c r="Z153" i="8"/>
  <c r="Y153" i="8"/>
  <c r="X153" i="8"/>
  <c r="W153" i="8"/>
  <c r="V153" i="8"/>
  <c r="U153" i="8"/>
  <c r="AC150" i="8"/>
  <c r="AB150" i="8"/>
  <c r="AA150" i="8"/>
  <c r="Z150" i="8"/>
  <c r="Y150" i="8"/>
  <c r="X150" i="8"/>
  <c r="W150" i="8"/>
  <c r="V150" i="8"/>
  <c r="U150" i="8"/>
  <c r="Z147" i="8"/>
  <c r="X147" i="8"/>
  <c r="AC144" i="8"/>
  <c r="AB144" i="8"/>
  <c r="AA144" i="8"/>
  <c r="Y144" i="8"/>
  <c r="X144" i="8"/>
  <c r="W144" i="8"/>
  <c r="U144" i="8"/>
  <c r="AC141" i="8"/>
  <c r="AB141" i="8"/>
  <c r="AA141" i="8"/>
  <c r="Z141" i="8"/>
  <c r="Y141" i="8"/>
  <c r="X141" i="8"/>
  <c r="W141" i="8"/>
  <c r="V141" i="8"/>
  <c r="U141" i="8"/>
  <c r="AC134" i="8"/>
  <c r="AB134" i="8"/>
  <c r="AA134" i="8"/>
  <c r="Z134" i="8"/>
  <c r="Y134" i="8"/>
  <c r="X134" i="8"/>
  <c r="W134" i="8"/>
  <c r="V134" i="8"/>
  <c r="U134" i="8"/>
  <c r="AB131" i="8"/>
  <c r="X131" i="8"/>
  <c r="W131" i="8"/>
  <c r="AC128" i="8"/>
  <c r="AB128" i="8"/>
  <c r="AA128" i="8"/>
  <c r="Y128" i="8"/>
  <c r="X128" i="8"/>
  <c r="W128" i="8"/>
  <c r="U128" i="8"/>
  <c r="AC125" i="8"/>
  <c r="AB125" i="8"/>
  <c r="AA125" i="8"/>
  <c r="Z125" i="8"/>
  <c r="Y125" i="8"/>
  <c r="X125" i="8"/>
  <c r="W125" i="8"/>
  <c r="V125" i="8"/>
  <c r="U125" i="8"/>
  <c r="AC122" i="8"/>
  <c r="AB122" i="8"/>
  <c r="AA122" i="8"/>
  <c r="Z122" i="8"/>
  <c r="Y122" i="8"/>
  <c r="X122" i="8"/>
  <c r="W122" i="8"/>
  <c r="V122" i="8"/>
  <c r="U122" i="8"/>
  <c r="AB119" i="8"/>
  <c r="AA119" i="8"/>
  <c r="W119" i="8"/>
  <c r="V119" i="8"/>
  <c r="AC116" i="8"/>
  <c r="AB116" i="8"/>
  <c r="AA116" i="8"/>
  <c r="Y116" i="8"/>
  <c r="X116" i="8"/>
  <c r="W116" i="8"/>
  <c r="U116" i="8"/>
  <c r="AC113" i="8"/>
  <c r="AB113" i="8"/>
  <c r="AA113" i="8"/>
  <c r="Z113" i="8"/>
  <c r="Y113" i="8"/>
  <c r="X113" i="8"/>
  <c r="W113" i="8"/>
  <c r="V113" i="8"/>
  <c r="U113" i="8"/>
  <c r="AC110" i="8"/>
  <c r="AB110" i="8"/>
  <c r="AA110" i="8"/>
  <c r="Z110" i="8"/>
  <c r="Y110" i="8"/>
  <c r="X110" i="8"/>
  <c r="W110" i="8"/>
  <c r="V110" i="8"/>
  <c r="U110" i="8"/>
  <c r="AA107" i="8"/>
  <c r="Z107" i="8"/>
  <c r="V107" i="8"/>
  <c r="AC100" i="8"/>
  <c r="AB100" i="8"/>
  <c r="AA100" i="8"/>
  <c r="Y100" i="8"/>
  <c r="X100" i="8"/>
  <c r="W100" i="8"/>
  <c r="U100" i="8"/>
  <c r="AC97" i="8"/>
  <c r="AB97" i="8"/>
  <c r="AA97" i="8"/>
  <c r="Z97" i="8"/>
  <c r="Y97" i="8"/>
  <c r="X97" i="8"/>
  <c r="W97" i="8"/>
  <c r="V97" i="8"/>
  <c r="U97" i="8"/>
  <c r="AC94" i="8"/>
  <c r="AB94" i="8"/>
  <c r="AA94" i="8"/>
  <c r="Z94" i="8"/>
  <c r="Y94" i="8"/>
  <c r="X94" i="8"/>
  <c r="W94" i="8"/>
  <c r="V94" i="8"/>
  <c r="U94" i="8"/>
  <c r="Z91" i="8"/>
  <c r="X91" i="8"/>
  <c r="AC88" i="8"/>
  <c r="AB88" i="8"/>
  <c r="AA88" i="8"/>
  <c r="Y88" i="8"/>
  <c r="X88" i="8"/>
  <c r="W88" i="8"/>
  <c r="U88" i="8"/>
  <c r="AC85" i="8"/>
  <c r="AB85" i="8"/>
  <c r="AA85" i="8"/>
  <c r="Z85" i="8"/>
  <c r="Y85" i="8"/>
  <c r="X85" i="8"/>
  <c r="W85" i="8"/>
  <c r="V85" i="8"/>
  <c r="U85" i="8"/>
  <c r="AC82" i="8"/>
  <c r="AB82" i="8"/>
  <c r="AA82" i="8"/>
  <c r="Z82" i="8"/>
  <c r="Y82" i="8"/>
  <c r="X82" i="8"/>
  <c r="W82" i="8"/>
  <c r="V82" i="8"/>
  <c r="U82" i="8"/>
  <c r="AB79" i="8"/>
  <c r="X79" i="8"/>
  <c r="W79" i="8"/>
  <c r="AC76" i="8"/>
  <c r="AB76" i="8"/>
  <c r="AA76" i="8"/>
  <c r="Y76" i="8"/>
  <c r="X76" i="8"/>
  <c r="W76" i="8"/>
  <c r="V76" i="8"/>
  <c r="U76" i="8"/>
  <c r="AC73" i="8"/>
  <c r="AB73" i="8"/>
  <c r="AA73" i="8"/>
  <c r="Z73" i="8"/>
  <c r="Y73" i="8"/>
  <c r="X73" i="8"/>
  <c r="W73" i="8"/>
  <c r="V73" i="8"/>
  <c r="U73" i="8"/>
  <c r="AC66" i="8"/>
  <c r="AB66" i="8"/>
  <c r="AA66" i="8"/>
  <c r="Z66" i="8"/>
  <c r="Y66" i="8"/>
  <c r="X66" i="8"/>
  <c r="W66" i="8"/>
  <c r="V66" i="8"/>
  <c r="U66" i="8"/>
  <c r="AC63" i="8"/>
  <c r="AB63" i="8"/>
  <c r="AA63" i="8"/>
  <c r="Z63" i="8"/>
  <c r="Y63" i="8"/>
  <c r="X63" i="8"/>
  <c r="W63" i="8"/>
  <c r="V63" i="8"/>
  <c r="U63" i="8"/>
  <c r="W60" i="8"/>
  <c r="AC57" i="8"/>
  <c r="AB57" i="8"/>
  <c r="AA57" i="8"/>
  <c r="Z57" i="8"/>
  <c r="Y57" i="8"/>
  <c r="X57" i="8"/>
  <c r="W57" i="8"/>
  <c r="V57" i="8"/>
  <c r="U57" i="8"/>
  <c r="G54" i="3"/>
  <c r="K54" i="3"/>
  <c r="G53" i="3"/>
  <c r="K53" i="3"/>
  <c r="G52" i="3"/>
  <c r="K52" i="3"/>
  <c r="G51" i="3"/>
  <c r="K51" i="3"/>
  <c r="G50" i="3"/>
  <c r="K50" i="3"/>
  <c r="G49" i="3"/>
  <c r="K49" i="3"/>
  <c r="G48" i="3"/>
  <c r="K48" i="3"/>
  <c r="G46" i="3"/>
  <c r="K46" i="3"/>
  <c r="G45" i="3"/>
  <c r="K45" i="3"/>
  <c r="G44" i="3"/>
  <c r="K44" i="3"/>
  <c r="G43" i="3"/>
  <c r="K43" i="3"/>
  <c r="G42" i="3"/>
  <c r="K42" i="3"/>
  <c r="G41" i="3"/>
  <c r="K41" i="3"/>
  <c r="G40" i="3"/>
  <c r="K40" i="3"/>
  <c r="G39" i="3"/>
  <c r="K39" i="3"/>
  <c r="G38" i="3"/>
  <c r="K38" i="3"/>
  <c r="G37" i="3"/>
  <c r="K37" i="3"/>
  <c r="G36" i="3"/>
  <c r="K36" i="3"/>
  <c r="G35" i="3"/>
  <c r="K35" i="3"/>
  <c r="G34" i="3"/>
  <c r="K34" i="3"/>
  <c r="G33" i="3"/>
  <c r="K33" i="3"/>
  <c r="G32" i="3"/>
  <c r="K32" i="3"/>
  <c r="G30" i="3"/>
  <c r="K30" i="3"/>
  <c r="G29" i="3"/>
  <c r="K29" i="3"/>
  <c r="G28" i="3"/>
  <c r="K28" i="3"/>
  <c r="G27" i="3"/>
  <c r="K27" i="3"/>
  <c r="G26" i="3"/>
  <c r="K26" i="3"/>
  <c r="B54" i="3"/>
  <c r="B53" i="3"/>
  <c r="B52" i="3"/>
  <c r="B51" i="3"/>
  <c r="B50" i="3"/>
  <c r="B49" i="3"/>
  <c r="B48" i="3"/>
  <c r="B47" i="3"/>
  <c r="B46" i="3"/>
  <c r="B45" i="3"/>
  <c r="B44" i="3"/>
  <c r="B43" i="3"/>
  <c r="B42" i="3"/>
  <c r="B41" i="3"/>
  <c r="B40" i="3"/>
  <c r="B39" i="3"/>
  <c r="B38" i="3"/>
  <c r="B37" i="3"/>
  <c r="B36" i="3"/>
  <c r="B35" i="3"/>
  <c r="B34" i="3"/>
  <c r="B33" i="3"/>
  <c r="B32" i="3"/>
  <c r="B31" i="3"/>
  <c r="B30" i="3"/>
  <c r="C3" i="3"/>
  <c r="B29" i="3"/>
  <c r="B28" i="3"/>
  <c r="B27" i="3"/>
  <c r="B26" i="3"/>
  <c r="B25" i="3"/>
  <c r="B24" i="3"/>
  <c r="B23" i="3"/>
  <c r="B22" i="3"/>
  <c r="B21" i="3"/>
  <c r="B20" i="3"/>
  <c r="B19" i="3"/>
  <c r="B18" i="3"/>
  <c r="B17" i="3"/>
  <c r="B16" i="3"/>
  <c r="B15" i="3"/>
  <c r="B14" i="3"/>
  <c r="B13" i="3"/>
  <c r="B12" i="3"/>
  <c r="B11" i="3"/>
  <c r="B10" i="3"/>
  <c r="B9" i="3"/>
  <c r="B8" i="3"/>
  <c r="B7" i="3"/>
  <c r="B6" i="3"/>
  <c r="B5" i="3"/>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3"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8" i="4"/>
  <c r="B8" i="4"/>
  <c r="C7" i="4"/>
  <c r="B7" i="4"/>
  <c r="C6" i="4"/>
  <c r="B6" i="4"/>
  <c r="B5" i="4"/>
  <c r="C5" i="4"/>
  <c r="C3" i="5"/>
  <c r="B168" i="8"/>
  <c r="B165" i="8"/>
  <c r="B162" i="8"/>
  <c r="B159" i="8"/>
  <c r="B156" i="8"/>
  <c r="B153" i="8"/>
  <c r="B150" i="8"/>
  <c r="B147" i="8"/>
  <c r="B144" i="8"/>
  <c r="B141" i="8"/>
  <c r="B134" i="8"/>
  <c r="B131" i="8"/>
  <c r="B128" i="8"/>
  <c r="B125" i="8"/>
  <c r="B122" i="8"/>
  <c r="B119" i="8"/>
  <c r="B116" i="8"/>
  <c r="B113" i="8"/>
  <c r="B110" i="8"/>
  <c r="B107" i="8"/>
  <c r="C105" i="8"/>
  <c r="B35" i="8"/>
  <c r="C139" i="8"/>
  <c r="B100" i="8"/>
  <c r="B97" i="8"/>
  <c r="B94" i="8"/>
  <c r="B91" i="8"/>
  <c r="B88" i="8"/>
  <c r="C71" i="8"/>
  <c r="C37" i="8"/>
  <c r="C3" i="8"/>
  <c r="B85" i="8"/>
  <c r="B82" i="8"/>
  <c r="B79" i="8"/>
  <c r="B76" i="8"/>
  <c r="B73" i="8"/>
  <c r="B66" i="8"/>
  <c r="B63" i="8"/>
  <c r="B60" i="8"/>
  <c r="B57" i="8"/>
  <c r="B54" i="8"/>
  <c r="B5" i="8"/>
  <c r="B8" i="8"/>
  <c r="B11" i="8"/>
  <c r="B14" i="8"/>
  <c r="B17" i="8"/>
  <c r="B20" i="8"/>
  <c r="B23" i="8"/>
  <c r="B26" i="8"/>
  <c r="B29" i="8"/>
  <c r="B32" i="8"/>
  <c r="B39" i="8"/>
  <c r="B42" i="8"/>
  <c r="B45" i="8"/>
  <c r="B48" i="8"/>
  <c r="B51" i="8"/>
  <c r="C8" i="22"/>
  <c r="B8" i="22"/>
  <c r="B5" i="22"/>
  <c r="I8" i="22"/>
  <c r="G8" i="22"/>
  <c r="F8" i="22"/>
  <c r="E8" i="22"/>
  <c r="D8" i="22"/>
  <c r="C383" i="21"/>
  <c r="B379" i="21"/>
  <c r="C341" i="21"/>
  <c r="B337" i="21"/>
  <c r="C299" i="21"/>
  <c r="B295" i="21"/>
  <c r="C257" i="21"/>
  <c r="B253" i="21"/>
  <c r="C215" i="21"/>
  <c r="B211" i="21"/>
  <c r="C173" i="21"/>
  <c r="B169" i="21"/>
  <c r="C131" i="21"/>
  <c r="B127" i="21"/>
  <c r="C89" i="21"/>
  <c r="B85" i="21"/>
  <c r="C47" i="21"/>
  <c r="C5" i="21"/>
  <c r="B43" i="21"/>
  <c r="C454" i="6"/>
  <c r="D454" i="6"/>
  <c r="C352" i="6"/>
  <c r="S352" i="6" s="1"/>
  <c r="D352" i="6"/>
  <c r="C351" i="6"/>
  <c r="S351" i="6" s="1"/>
  <c r="D351" i="6"/>
  <c r="C350" i="6"/>
  <c r="D350" i="6"/>
  <c r="C349" i="6"/>
  <c r="H349" i="6" s="1"/>
  <c r="D349" i="6"/>
  <c r="C348" i="6"/>
  <c r="S348" i="6" s="1"/>
  <c r="D348" i="6"/>
  <c r="C347" i="6"/>
  <c r="D347" i="6"/>
  <c r="C346" i="6"/>
  <c r="H346" i="6" s="1"/>
  <c r="D346" i="6"/>
  <c r="C345" i="6"/>
  <c r="H345" i="6" s="1"/>
  <c r="D345" i="6"/>
  <c r="C344" i="6"/>
  <c r="H344" i="6" s="1"/>
  <c r="D344" i="6"/>
  <c r="C343" i="6"/>
  <c r="S343" i="6" s="1"/>
  <c r="D343" i="6"/>
  <c r="C342" i="6"/>
  <c r="H342" i="6" s="1"/>
  <c r="D342" i="6"/>
  <c r="C341" i="6"/>
  <c r="H341" i="6" s="1"/>
  <c r="D341" i="6"/>
  <c r="C340" i="6"/>
  <c r="D340" i="6"/>
  <c r="C339" i="6"/>
  <c r="D339" i="6"/>
  <c r="C338" i="6"/>
  <c r="H338" i="6" s="1"/>
  <c r="D338" i="6"/>
  <c r="C337" i="6"/>
  <c r="H337" i="6" s="1"/>
  <c r="D337" i="6"/>
  <c r="C336" i="6"/>
  <c r="H336" i="6" s="1"/>
  <c r="D336" i="6"/>
  <c r="C335" i="6"/>
  <c r="H335" i="6" s="1"/>
  <c r="D335" i="6"/>
  <c r="C334" i="6"/>
  <c r="H334" i="6" s="1"/>
  <c r="D334" i="6"/>
  <c r="C333" i="6"/>
  <c r="H333" i="6" s="1"/>
  <c r="D333" i="6"/>
  <c r="C332" i="6"/>
  <c r="H332" i="6" s="1"/>
  <c r="D332" i="6"/>
  <c r="C331" i="6"/>
  <c r="H331" i="6" s="1"/>
  <c r="D331" i="6"/>
  <c r="C330" i="6"/>
  <c r="H330" i="6" s="1"/>
  <c r="D330" i="6"/>
  <c r="C329" i="6"/>
  <c r="U329" i="6" s="1"/>
  <c r="D329" i="6"/>
  <c r="C328" i="6"/>
  <c r="D328" i="6"/>
  <c r="C327" i="6"/>
  <c r="U327" i="6" s="1"/>
  <c r="D327" i="6"/>
  <c r="C326" i="6"/>
  <c r="D326" i="6"/>
  <c r="C325" i="6"/>
  <c r="O325" i="6" s="1"/>
  <c r="D325" i="6"/>
  <c r="C324" i="6"/>
  <c r="D324" i="6"/>
  <c r="C323" i="6"/>
  <c r="U323" i="6" s="1"/>
  <c r="D323" i="6"/>
  <c r="C322" i="6"/>
  <c r="M322" i="6" s="1"/>
  <c r="D322" i="6"/>
  <c r="C321" i="6"/>
  <c r="D321" i="6"/>
  <c r="C320" i="6"/>
  <c r="D320" i="6"/>
  <c r="C319" i="6"/>
  <c r="S319" i="6" s="1"/>
  <c r="D319" i="6"/>
  <c r="C318" i="6"/>
  <c r="U318" i="6" s="1"/>
  <c r="D318" i="6"/>
  <c r="C317" i="6"/>
  <c r="U317" i="6" s="1"/>
  <c r="D317" i="6"/>
  <c r="C316" i="6"/>
  <c r="D316" i="6"/>
  <c r="C315" i="6"/>
  <c r="D315" i="6"/>
  <c r="C314" i="6"/>
  <c r="U314" i="6" s="1"/>
  <c r="D314" i="6"/>
  <c r="C313" i="6"/>
  <c r="U313" i="6" s="1"/>
  <c r="D313" i="6"/>
  <c r="C312" i="6"/>
  <c r="S312" i="6" s="1"/>
  <c r="D312" i="6"/>
  <c r="C311" i="6"/>
  <c r="Q311" i="6" s="1"/>
  <c r="D311" i="6"/>
  <c r="C310" i="6"/>
  <c r="U310" i="6" s="1"/>
  <c r="D310" i="6"/>
  <c r="C309" i="6"/>
  <c r="U309" i="6" s="1"/>
  <c r="D309" i="6"/>
  <c r="C308" i="6"/>
  <c r="D308" i="6"/>
  <c r="C307" i="6"/>
  <c r="H307" i="6" s="1"/>
  <c r="D307" i="6"/>
  <c r="C306" i="6"/>
  <c r="U306" i="6" s="1"/>
  <c r="D306" i="6"/>
  <c r="C305" i="6"/>
  <c r="H305" i="6" s="1"/>
  <c r="D305" i="6"/>
  <c r="C304" i="6"/>
  <c r="O304" i="6" s="1"/>
  <c r="D304" i="6"/>
  <c r="C303" i="6"/>
  <c r="O303" i="6" s="1"/>
  <c r="D303" i="6"/>
  <c r="C302" i="6"/>
  <c r="O302" i="6" s="1"/>
  <c r="D302" i="6"/>
  <c r="C301" i="6"/>
  <c r="O301" i="6" s="1"/>
  <c r="D301" i="6"/>
  <c r="C300" i="6"/>
  <c r="O300" i="6" s="1"/>
  <c r="D300" i="6"/>
  <c r="C299" i="6"/>
  <c r="O299" i="6" s="1"/>
  <c r="D299" i="6"/>
  <c r="C298" i="6"/>
  <c r="O298" i="6" s="1"/>
  <c r="D298" i="6"/>
  <c r="C297" i="6"/>
  <c r="O297" i="6" s="1"/>
  <c r="D297" i="6"/>
  <c r="C296" i="6"/>
  <c r="O296" i="6" s="1"/>
  <c r="D296" i="6"/>
  <c r="C295" i="6"/>
  <c r="O295" i="6" s="1"/>
  <c r="D295" i="6"/>
  <c r="C294" i="6"/>
  <c r="O294" i="6" s="1"/>
  <c r="D294" i="6"/>
  <c r="C293" i="6"/>
  <c r="O293" i="6" s="1"/>
  <c r="D293" i="6"/>
  <c r="C292" i="6"/>
  <c r="O292" i="6" s="1"/>
  <c r="D292" i="6"/>
  <c r="C291" i="6"/>
  <c r="O291" i="6" s="1"/>
  <c r="D291" i="6"/>
  <c r="C290" i="6"/>
  <c r="O290" i="6" s="1"/>
  <c r="D290" i="6"/>
  <c r="C289" i="6"/>
  <c r="O289" i="6" s="1"/>
  <c r="D289" i="6"/>
  <c r="C288" i="6"/>
  <c r="O288" i="6" s="1"/>
  <c r="D288" i="6"/>
  <c r="C287" i="6"/>
  <c r="O287" i="6" s="1"/>
  <c r="D287" i="6"/>
  <c r="C286" i="6"/>
  <c r="O286" i="6" s="1"/>
  <c r="D286" i="6"/>
  <c r="C285" i="6"/>
  <c r="O285" i="6" s="1"/>
  <c r="D285" i="6"/>
  <c r="C284" i="6"/>
  <c r="O284" i="6" s="1"/>
  <c r="D284" i="6"/>
  <c r="C283" i="6"/>
  <c r="O283" i="6" s="1"/>
  <c r="D283" i="6"/>
  <c r="C282" i="6"/>
  <c r="O282" i="6" s="1"/>
  <c r="D282" i="6"/>
  <c r="C281" i="6"/>
  <c r="O281" i="6" s="1"/>
  <c r="D281" i="6"/>
  <c r="C280" i="6"/>
  <c r="O280" i="6" s="1"/>
  <c r="D280" i="6"/>
  <c r="C279" i="6"/>
  <c r="O279" i="6" s="1"/>
  <c r="D279" i="6"/>
  <c r="C278" i="6"/>
  <c r="O278" i="6" s="1"/>
  <c r="D278" i="6"/>
  <c r="C277" i="6"/>
  <c r="O277" i="6" s="1"/>
  <c r="D277" i="6"/>
  <c r="C276" i="6"/>
  <c r="O276" i="6" s="1"/>
  <c r="D276" i="6"/>
  <c r="C275" i="6"/>
  <c r="O275" i="6" s="1"/>
  <c r="D275" i="6"/>
  <c r="C274" i="6"/>
  <c r="O274" i="6" s="1"/>
  <c r="D274" i="6"/>
  <c r="C273" i="6"/>
  <c r="O273" i="6" s="1"/>
  <c r="D273" i="6"/>
  <c r="C272" i="6"/>
  <c r="O272" i="6" s="1"/>
  <c r="D272" i="6"/>
  <c r="C271" i="6"/>
  <c r="O271" i="6" s="1"/>
  <c r="D271" i="6"/>
  <c r="C270" i="6"/>
  <c r="O270" i="6" s="1"/>
  <c r="D270" i="6"/>
  <c r="C269" i="6"/>
  <c r="D269" i="6"/>
  <c r="C268" i="6"/>
  <c r="M268" i="6" s="1"/>
  <c r="D268" i="6"/>
  <c r="C267" i="6"/>
  <c r="D267" i="6"/>
  <c r="C266" i="6"/>
  <c r="O266" i="6" s="1"/>
  <c r="D266" i="6"/>
  <c r="C265" i="6"/>
  <c r="Q265" i="6" s="1"/>
  <c r="D265" i="6"/>
  <c r="C264" i="6"/>
  <c r="O264" i="6" s="1"/>
  <c r="D264" i="6"/>
  <c r="C263" i="6"/>
  <c r="Q263" i="6" s="1"/>
  <c r="D263" i="6"/>
  <c r="C262" i="6"/>
  <c r="U262" i="6" s="1"/>
  <c r="D262" i="6"/>
  <c r="C261" i="6"/>
  <c r="D261" i="6"/>
  <c r="C260" i="6"/>
  <c r="U260" i="6" s="1"/>
  <c r="D260" i="6"/>
  <c r="C259" i="6"/>
  <c r="D259" i="6"/>
  <c r="C258" i="6"/>
  <c r="M258" i="6" s="1"/>
  <c r="D258" i="6"/>
  <c r="C257" i="6"/>
  <c r="Q257" i="6" s="1"/>
  <c r="D257" i="6"/>
  <c r="C256" i="6"/>
  <c r="U256" i="6" s="1"/>
  <c r="D256" i="6"/>
  <c r="C255" i="6"/>
  <c r="M255" i="6" s="1"/>
  <c r="D255" i="6"/>
  <c r="C254" i="6"/>
  <c r="M254" i="6" s="1"/>
  <c r="D254" i="6"/>
  <c r="C253" i="6"/>
  <c r="S253" i="6" s="1"/>
  <c r="D253" i="6"/>
  <c r="C252" i="6"/>
  <c r="D252" i="6"/>
  <c r="C251" i="6"/>
  <c r="O251" i="6" s="1"/>
  <c r="D251" i="6"/>
  <c r="C250" i="6"/>
  <c r="H250" i="6" s="1"/>
  <c r="D250" i="6"/>
  <c r="C249" i="6"/>
  <c r="U249" i="6" s="1"/>
  <c r="D249" i="6"/>
  <c r="C248" i="6"/>
  <c r="D248" i="6"/>
  <c r="C247" i="6"/>
  <c r="H247" i="6" s="1"/>
  <c r="D247" i="6"/>
  <c r="C246" i="6"/>
  <c r="H246" i="6" s="1"/>
  <c r="D246" i="6"/>
  <c r="C245" i="6"/>
  <c r="U245" i="6" s="1"/>
  <c r="D245" i="6"/>
  <c r="C244" i="6"/>
  <c r="H244" i="6" s="1"/>
  <c r="D244" i="6"/>
  <c r="C243" i="6"/>
  <c r="H243" i="6" s="1"/>
  <c r="D243" i="6"/>
  <c r="C242" i="6"/>
  <c r="H242" i="6" s="1"/>
  <c r="D242" i="6"/>
  <c r="C241" i="6"/>
  <c r="U241" i="6" s="1"/>
  <c r="D241" i="6"/>
  <c r="C240" i="6"/>
  <c r="O240" i="6" s="1"/>
  <c r="D240" i="6"/>
  <c r="C239" i="6"/>
  <c r="U239" i="6" s="1"/>
  <c r="D239" i="6"/>
  <c r="C238" i="6"/>
  <c r="H238" i="6" s="1"/>
  <c r="D238" i="6"/>
  <c r="C237" i="6"/>
  <c r="D237" i="6"/>
  <c r="C236" i="6"/>
  <c r="D236" i="6"/>
  <c r="C235" i="6"/>
  <c r="O235" i="6" s="1"/>
  <c r="D235" i="6"/>
  <c r="C234" i="6"/>
  <c r="D234" i="6"/>
  <c r="C233" i="6"/>
  <c r="D233" i="6"/>
  <c r="C232" i="6"/>
  <c r="D232" i="6"/>
  <c r="C231" i="6"/>
  <c r="H231" i="6" s="1"/>
  <c r="D231" i="6"/>
  <c r="C230" i="6"/>
  <c r="D230" i="6"/>
  <c r="C229" i="6"/>
  <c r="D229" i="6"/>
  <c r="C228" i="6"/>
  <c r="O228" i="6" s="1"/>
  <c r="D228" i="6"/>
  <c r="C227" i="6"/>
  <c r="U227" i="6" s="1"/>
  <c r="D227" i="6"/>
  <c r="C226" i="6"/>
  <c r="S226" i="6" s="1"/>
  <c r="D226" i="6"/>
  <c r="C225" i="6"/>
  <c r="H225" i="6" s="1"/>
  <c r="D225" i="6"/>
  <c r="C224" i="6"/>
  <c r="O224" i="6" s="1"/>
  <c r="D224" i="6"/>
  <c r="C223" i="6"/>
  <c r="D223" i="6"/>
  <c r="C222" i="6"/>
  <c r="H222" i="6" s="1"/>
  <c r="D222" i="6"/>
  <c r="C221" i="6"/>
  <c r="S221" i="6" s="1"/>
  <c r="D221" i="6"/>
  <c r="C220" i="6"/>
  <c r="O220" i="6" s="1"/>
  <c r="D220" i="6"/>
  <c r="C219" i="6"/>
  <c r="U219" i="6" s="1"/>
  <c r="D219" i="6"/>
  <c r="C218" i="6"/>
  <c r="H218" i="6" s="1"/>
  <c r="D218" i="6"/>
  <c r="C217" i="6"/>
  <c r="U217" i="6" s="1"/>
  <c r="D217" i="6"/>
  <c r="C216" i="6"/>
  <c r="O216" i="6" s="1"/>
  <c r="D216" i="6"/>
  <c r="C215" i="6"/>
  <c r="D215" i="6"/>
  <c r="C214" i="6"/>
  <c r="H214" i="6" s="1"/>
  <c r="D214" i="6"/>
  <c r="C213" i="6"/>
  <c r="H213" i="6" s="1"/>
  <c r="D213" i="6"/>
  <c r="C212" i="6"/>
  <c r="O212" i="6" s="1"/>
  <c r="D212" i="6"/>
  <c r="C211" i="6"/>
  <c r="D211" i="6"/>
  <c r="C210" i="6"/>
  <c r="H210" i="6" s="1"/>
  <c r="D210" i="6"/>
  <c r="C209" i="6"/>
  <c r="U209" i="6" s="1"/>
  <c r="D209" i="6"/>
  <c r="C208" i="6"/>
  <c r="O208" i="6" s="1"/>
  <c r="D208" i="6"/>
  <c r="C207" i="6"/>
  <c r="H207" i="6" s="1"/>
  <c r="D207" i="6"/>
  <c r="C206" i="6"/>
  <c r="H206" i="6" s="1"/>
  <c r="D206" i="6"/>
  <c r="C205" i="6"/>
  <c r="U205" i="6" s="1"/>
  <c r="D205" i="6"/>
  <c r="C204" i="6"/>
  <c r="D204" i="6"/>
  <c r="C203" i="6"/>
  <c r="U203" i="6" s="1"/>
  <c r="D203" i="6"/>
  <c r="C202" i="6"/>
  <c r="S202" i="6" s="1"/>
  <c r="D202" i="6"/>
  <c r="C201" i="6"/>
  <c r="H201" i="6" s="1"/>
  <c r="D201" i="6"/>
  <c r="C200" i="6"/>
  <c r="O200" i="6" s="1"/>
  <c r="D200" i="6"/>
  <c r="C199" i="6"/>
  <c r="O199" i="6" s="1"/>
  <c r="D199" i="6"/>
  <c r="C198" i="6"/>
  <c r="S198" i="6" s="1"/>
  <c r="D198" i="6"/>
  <c r="C197" i="6"/>
  <c r="U197" i="6" s="1"/>
  <c r="D197" i="6"/>
  <c r="C196" i="6"/>
  <c r="O196" i="6" s="1"/>
  <c r="D196" i="6"/>
  <c r="C195" i="6"/>
  <c r="H195" i="6" s="1"/>
  <c r="D195" i="6"/>
  <c r="C194" i="6"/>
  <c r="D194" i="6"/>
  <c r="C193" i="6"/>
  <c r="H193" i="6" s="1"/>
  <c r="D193" i="6"/>
  <c r="C192" i="6"/>
  <c r="O192" i="6" s="1"/>
  <c r="D192" i="6"/>
  <c r="C191" i="6"/>
  <c r="S191" i="6" s="1"/>
  <c r="D191" i="6"/>
  <c r="C190" i="6"/>
  <c r="H190" i="6" s="1"/>
  <c r="D190" i="6"/>
  <c r="C189" i="6"/>
  <c r="M189" i="6" s="1"/>
  <c r="D189" i="6"/>
  <c r="C188" i="6"/>
  <c r="O188" i="6" s="1"/>
  <c r="D188" i="6"/>
  <c r="C187" i="6"/>
  <c r="S187" i="6" s="1"/>
  <c r="D187" i="6"/>
  <c r="C186" i="6"/>
  <c r="H186" i="6" s="1"/>
  <c r="D186" i="6"/>
  <c r="C185" i="6"/>
  <c r="M185" i="6" s="1"/>
  <c r="D185" i="6"/>
  <c r="C184" i="6"/>
  <c r="O184" i="6" s="1"/>
  <c r="D184" i="6"/>
  <c r="C183" i="6"/>
  <c r="D183" i="6"/>
  <c r="C182" i="6"/>
  <c r="O182" i="6" s="1"/>
  <c r="D182" i="6"/>
  <c r="C181" i="6"/>
  <c r="M181" i="6" s="1"/>
  <c r="D181" i="6"/>
  <c r="C180" i="6"/>
  <c r="O180" i="6" s="1"/>
  <c r="D180" i="6"/>
  <c r="D179" i="6"/>
  <c r="D178" i="6"/>
  <c r="D177" i="6"/>
  <c r="D176" i="6"/>
  <c r="D175" i="6"/>
  <c r="D174" i="6"/>
  <c r="D173" i="6"/>
  <c r="D172" i="6"/>
  <c r="D171" i="6"/>
  <c r="D170" i="6"/>
  <c r="D169" i="6"/>
  <c r="D168" i="6"/>
  <c r="D167" i="6"/>
  <c r="D166" i="6"/>
  <c r="U165" i="6"/>
  <c r="D165" i="6"/>
  <c r="D164" i="6"/>
  <c r="D163" i="6"/>
  <c r="D162" i="6"/>
  <c r="D161" i="6"/>
  <c r="D160" i="6"/>
  <c r="D159" i="6"/>
  <c r="D158" i="6"/>
  <c r="D157" i="6"/>
  <c r="D156" i="6"/>
  <c r="D155" i="6"/>
  <c r="D154" i="6"/>
  <c r="D153" i="6"/>
  <c r="D152" i="6"/>
  <c r="D151" i="6"/>
  <c r="D150" i="6"/>
  <c r="D149" i="6"/>
  <c r="U148" i="6"/>
  <c r="D148" i="6"/>
  <c r="D147" i="6"/>
  <c r="D146" i="6"/>
  <c r="D145" i="6"/>
  <c r="D144" i="6"/>
  <c r="D143" i="6"/>
  <c r="D142" i="6"/>
  <c r="D141" i="6"/>
  <c r="D140" i="6"/>
  <c r="D139" i="6"/>
  <c r="D138" i="6"/>
  <c r="S137"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U109"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U77" i="6"/>
  <c r="D77" i="6"/>
  <c r="D76" i="6"/>
  <c r="D75" i="6"/>
  <c r="D74" i="6"/>
  <c r="D73" i="6"/>
  <c r="D72" i="6"/>
  <c r="D71" i="6"/>
  <c r="D70" i="6"/>
  <c r="D69" i="6"/>
  <c r="U68"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C3" i="6"/>
  <c r="D5" i="6"/>
  <c r="B5" i="6"/>
  <c r="H6" i="2"/>
  <c r="E119" i="20"/>
  <c r="E168" i="20"/>
  <c r="H168" i="20" s="1"/>
  <c r="E167" i="20"/>
  <c r="J167" i="20" s="1"/>
  <c r="E166" i="20"/>
  <c r="E165" i="20"/>
  <c r="H165" i="20" s="1"/>
  <c r="E164" i="20"/>
  <c r="J164" i="20"/>
  <c r="E163" i="20"/>
  <c r="J163" i="20" s="1"/>
  <c r="E162" i="20"/>
  <c r="E161" i="20"/>
  <c r="H161" i="20" s="1"/>
  <c r="E160" i="20"/>
  <c r="E159" i="20"/>
  <c r="J159" i="20" s="1"/>
  <c r="E158" i="20"/>
  <c r="J158" i="20" s="1"/>
  <c r="E157" i="20"/>
  <c r="H157" i="20" s="1"/>
  <c r="E156" i="20"/>
  <c r="H156" i="20" s="1"/>
  <c r="J156" i="20"/>
  <c r="E155" i="20"/>
  <c r="J155" i="20" s="1"/>
  <c r="E154" i="20"/>
  <c r="J154" i="20" s="1"/>
  <c r="E153" i="20"/>
  <c r="H153" i="20" s="1"/>
  <c r="E152" i="20"/>
  <c r="H152" i="20" s="1"/>
  <c r="E151" i="20"/>
  <c r="J151" i="20" s="1"/>
  <c r="E150" i="20"/>
  <c r="E149" i="20"/>
  <c r="H149" i="20" s="1"/>
  <c r="E148" i="20"/>
  <c r="J148" i="20" s="1"/>
  <c r="E147" i="20"/>
  <c r="J147" i="20" s="1"/>
  <c r="E146" i="20"/>
  <c r="E145" i="20"/>
  <c r="H145" i="20" s="1"/>
  <c r="E144" i="20"/>
  <c r="E143" i="20"/>
  <c r="J143" i="20" s="1"/>
  <c r="E142" i="20"/>
  <c r="J142" i="20" s="1"/>
  <c r="E141" i="20"/>
  <c r="H141" i="20" s="1"/>
  <c r="E140" i="20"/>
  <c r="J140" i="20"/>
  <c r="E139" i="20"/>
  <c r="J139" i="20" s="1"/>
  <c r="E138" i="20"/>
  <c r="J138" i="20" s="1"/>
  <c r="E137" i="20"/>
  <c r="H137" i="20" s="1"/>
  <c r="E136" i="20"/>
  <c r="H136" i="20" s="1"/>
  <c r="E135" i="20"/>
  <c r="J135" i="20" s="1"/>
  <c r="E134" i="20"/>
  <c r="E133" i="20"/>
  <c r="H133" i="20" s="1"/>
  <c r="E132" i="20"/>
  <c r="J132" i="20"/>
  <c r="E131" i="20"/>
  <c r="J131" i="20" s="1"/>
  <c r="E130" i="20"/>
  <c r="E129" i="20"/>
  <c r="H129" i="20" s="1"/>
  <c r="E128" i="20"/>
  <c r="E127" i="20"/>
  <c r="J127" i="20" s="1"/>
  <c r="E126" i="20"/>
  <c r="J126" i="20" s="1"/>
  <c r="E125" i="20"/>
  <c r="H125" i="20" s="1"/>
  <c r="E124" i="20"/>
  <c r="E123" i="20"/>
  <c r="E122" i="20"/>
  <c r="E121" i="20"/>
  <c r="E120" i="20"/>
  <c r="H164" i="20"/>
  <c r="H140" i="20"/>
  <c r="H132" i="20"/>
  <c r="F4" i="20"/>
  <c r="B116" i="20"/>
  <c r="C115" i="20"/>
  <c r="B60" i="20"/>
  <c r="C59" i="20"/>
  <c r="D112" i="20"/>
  <c r="H111" i="20"/>
  <c r="G111" i="20"/>
  <c r="F111" i="20"/>
  <c r="D111" i="20"/>
  <c r="H110" i="20"/>
  <c r="G110" i="20"/>
  <c r="F110" i="20"/>
  <c r="D110" i="20"/>
  <c r="H109" i="20"/>
  <c r="G109" i="20"/>
  <c r="F109" i="20"/>
  <c r="D109" i="20"/>
  <c r="H108" i="20"/>
  <c r="D108" i="20"/>
  <c r="H107" i="20"/>
  <c r="G107" i="20"/>
  <c r="F107" i="20"/>
  <c r="D107" i="20"/>
  <c r="H106" i="20"/>
  <c r="G106" i="20"/>
  <c r="F106" i="20"/>
  <c r="D106" i="20"/>
  <c r="H105" i="20"/>
  <c r="G105" i="20"/>
  <c r="F105" i="20"/>
  <c r="D105" i="20"/>
  <c r="D104" i="20"/>
  <c r="H103" i="20"/>
  <c r="G103" i="20"/>
  <c r="F103" i="20"/>
  <c r="D103" i="20"/>
  <c r="H102" i="20"/>
  <c r="G102" i="20"/>
  <c r="F102" i="20"/>
  <c r="D102" i="20"/>
  <c r="H101" i="20"/>
  <c r="G101" i="20"/>
  <c r="F101" i="20"/>
  <c r="D101" i="20"/>
  <c r="H100" i="20"/>
  <c r="D100" i="20"/>
  <c r="H99" i="20"/>
  <c r="G99" i="20"/>
  <c r="F99" i="20"/>
  <c r="D99" i="20"/>
  <c r="H98" i="20"/>
  <c r="G98" i="20"/>
  <c r="F98" i="20"/>
  <c r="D98" i="20"/>
  <c r="H97" i="20"/>
  <c r="G97" i="20"/>
  <c r="F97" i="20"/>
  <c r="D97" i="20"/>
  <c r="D96" i="20"/>
  <c r="H95" i="20"/>
  <c r="G95" i="20"/>
  <c r="F95" i="20"/>
  <c r="D95" i="20"/>
  <c r="H94" i="20"/>
  <c r="G94" i="20"/>
  <c r="F94" i="20"/>
  <c r="D94" i="20"/>
  <c r="H93" i="20"/>
  <c r="G93" i="20"/>
  <c r="F93" i="20"/>
  <c r="D93" i="20"/>
  <c r="D92" i="20"/>
  <c r="H91" i="20"/>
  <c r="G91" i="20"/>
  <c r="F91" i="20"/>
  <c r="D91" i="20"/>
  <c r="H90" i="20"/>
  <c r="G90" i="20"/>
  <c r="F90" i="20"/>
  <c r="D90" i="20"/>
  <c r="H89" i="20"/>
  <c r="G89" i="20"/>
  <c r="F89" i="20"/>
  <c r="D89" i="20"/>
  <c r="F88" i="20"/>
  <c r="D88" i="20"/>
  <c r="H87" i="20"/>
  <c r="G87" i="20"/>
  <c r="F87" i="20"/>
  <c r="D87" i="20"/>
  <c r="H86" i="20"/>
  <c r="G86" i="20"/>
  <c r="F86" i="20"/>
  <c r="D86" i="20"/>
  <c r="H85" i="20"/>
  <c r="G85" i="20"/>
  <c r="F85" i="20"/>
  <c r="D85" i="20"/>
  <c r="D84" i="20"/>
  <c r="H83" i="20"/>
  <c r="G83" i="20"/>
  <c r="F83" i="20"/>
  <c r="D83" i="20"/>
  <c r="H82" i="20"/>
  <c r="G82" i="20"/>
  <c r="F82" i="20"/>
  <c r="D82" i="20"/>
  <c r="H81" i="20"/>
  <c r="G81" i="20"/>
  <c r="F81" i="20"/>
  <c r="D81" i="20"/>
  <c r="F80" i="20"/>
  <c r="D80" i="20"/>
  <c r="H79" i="20"/>
  <c r="G79" i="20"/>
  <c r="F79" i="20"/>
  <c r="D79" i="20"/>
  <c r="H78" i="20"/>
  <c r="G78" i="20"/>
  <c r="F78" i="20"/>
  <c r="D78" i="20"/>
  <c r="H77" i="20"/>
  <c r="G77" i="20"/>
  <c r="F77" i="20"/>
  <c r="D77" i="20"/>
  <c r="D76" i="20"/>
  <c r="H75" i="20"/>
  <c r="G75" i="20"/>
  <c r="F75" i="20"/>
  <c r="D75" i="20"/>
  <c r="H74" i="20"/>
  <c r="G74" i="20"/>
  <c r="F74" i="20"/>
  <c r="D74" i="20"/>
  <c r="H73" i="20"/>
  <c r="G73" i="20"/>
  <c r="F73" i="20"/>
  <c r="D73" i="20"/>
  <c r="H72" i="20"/>
  <c r="D72" i="20"/>
  <c r="H71" i="20"/>
  <c r="G71" i="20"/>
  <c r="F71" i="20"/>
  <c r="D71" i="20"/>
  <c r="H70" i="20"/>
  <c r="G70" i="20"/>
  <c r="F70" i="20"/>
  <c r="D70" i="20"/>
  <c r="H69" i="20"/>
  <c r="G69" i="20"/>
  <c r="F69" i="20"/>
  <c r="D69" i="20"/>
  <c r="D68" i="20"/>
  <c r="D67" i="20"/>
  <c r="D66" i="20"/>
  <c r="D65" i="20"/>
  <c r="D64" i="20"/>
  <c r="D63" i="20"/>
  <c r="B4" i="20"/>
  <c r="C3" i="20"/>
  <c r="D168" i="20"/>
  <c r="D167" i="20"/>
  <c r="D166" i="20"/>
  <c r="D165" i="20"/>
  <c r="D164" i="20"/>
  <c r="D163" i="20"/>
  <c r="D162" i="20"/>
  <c r="D161" i="20"/>
  <c r="D160" i="20"/>
  <c r="D159" i="20"/>
  <c r="D158" i="20"/>
  <c r="D157" i="20"/>
  <c r="D156" i="20"/>
  <c r="D15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32" i="20"/>
  <c r="D56" i="20"/>
  <c r="D55" i="20"/>
  <c r="D54" i="20"/>
  <c r="D53" i="20"/>
  <c r="D52" i="20"/>
  <c r="D51" i="20"/>
  <c r="D50" i="20"/>
  <c r="D49" i="20"/>
  <c r="D48" i="20"/>
  <c r="D47" i="20"/>
  <c r="D46" i="20"/>
  <c r="D45" i="20"/>
  <c r="D44" i="20"/>
  <c r="D43" i="20"/>
  <c r="D42" i="20"/>
  <c r="D41" i="20"/>
  <c r="D40" i="20"/>
  <c r="D39" i="20"/>
  <c r="D38" i="20"/>
  <c r="D37" i="20"/>
  <c r="D36" i="20"/>
  <c r="D35" i="20"/>
  <c r="D34" i="20"/>
  <c r="D33"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H56" i="20"/>
  <c r="G56" i="20"/>
  <c r="F56" i="20"/>
  <c r="H55" i="20"/>
  <c r="G55" i="20"/>
  <c r="F55" i="20"/>
  <c r="H53" i="20"/>
  <c r="G53" i="20"/>
  <c r="F53" i="20"/>
  <c r="H52" i="20"/>
  <c r="G52" i="20"/>
  <c r="F52" i="20"/>
  <c r="H51" i="20"/>
  <c r="G51" i="20"/>
  <c r="F51" i="20"/>
  <c r="H49" i="20"/>
  <c r="G49" i="20"/>
  <c r="F49" i="20"/>
  <c r="H48" i="20"/>
  <c r="G48" i="20"/>
  <c r="F48" i="20"/>
  <c r="F47" i="20"/>
  <c r="G46" i="20"/>
  <c r="F46" i="20"/>
  <c r="H45" i="20"/>
  <c r="G45" i="20"/>
  <c r="F45" i="20"/>
  <c r="H44" i="20"/>
  <c r="G44" i="20"/>
  <c r="F44" i="20"/>
  <c r="H43" i="20"/>
  <c r="G43" i="20"/>
  <c r="F43" i="20"/>
  <c r="G42" i="20"/>
  <c r="F42" i="20"/>
  <c r="H41" i="20"/>
  <c r="G41" i="20"/>
  <c r="F41" i="20"/>
  <c r="H40" i="20"/>
  <c r="G40" i="20"/>
  <c r="F40" i="20"/>
  <c r="H39" i="20"/>
  <c r="G39" i="20"/>
  <c r="F39" i="20"/>
  <c r="G38" i="20"/>
  <c r="F38" i="20"/>
  <c r="H37" i="20"/>
  <c r="G37" i="20"/>
  <c r="F37" i="20"/>
  <c r="G36" i="20"/>
  <c r="H35" i="20"/>
  <c r="G35" i="20"/>
  <c r="F35" i="20"/>
  <c r="F34" i="20"/>
  <c r="H33" i="20"/>
  <c r="G33" i="20"/>
  <c r="F33" i="20"/>
  <c r="H32" i="20"/>
  <c r="G32" i="20"/>
  <c r="F32" i="20"/>
  <c r="F31" i="20"/>
  <c r="H30" i="20"/>
  <c r="H28" i="20"/>
  <c r="G28" i="20"/>
  <c r="F28" i="20"/>
  <c r="H27" i="20"/>
  <c r="G27" i="20"/>
  <c r="F27" i="20"/>
  <c r="F26" i="20"/>
  <c r="H25" i="20"/>
  <c r="G25" i="20"/>
  <c r="F25" i="20"/>
  <c r="H24" i="20"/>
  <c r="G24" i="20"/>
  <c r="F24" i="20"/>
  <c r="H23" i="20"/>
  <c r="G23" i="20"/>
  <c r="F23" i="20"/>
  <c r="F22" i="20"/>
  <c r="H21" i="20"/>
  <c r="G21" i="20"/>
  <c r="F21" i="20"/>
  <c r="H20" i="20"/>
  <c r="G20" i="20"/>
  <c r="F20" i="20"/>
  <c r="H19" i="20"/>
  <c r="G19" i="20"/>
  <c r="F19" i="20"/>
  <c r="H17" i="20"/>
  <c r="G17" i="20"/>
  <c r="F17" i="20"/>
  <c r="H16" i="20"/>
  <c r="G16" i="20"/>
  <c r="F16" i="20"/>
  <c r="H14" i="20"/>
  <c r="H13" i="20"/>
  <c r="G13" i="20"/>
  <c r="F13" i="20"/>
  <c r="C123" i="13"/>
  <c r="I56" i="10"/>
  <c r="C121" i="13"/>
  <c r="E121" i="13" s="1"/>
  <c r="E55" i="10"/>
  <c r="D55" i="10"/>
  <c r="I55" i="10"/>
  <c r="M121" i="13"/>
  <c r="C119" i="13"/>
  <c r="I119" i="13" s="1"/>
  <c r="E54" i="10"/>
  <c r="D54" i="10"/>
  <c r="I54" i="10"/>
  <c r="M119" i="13"/>
  <c r="C117" i="13"/>
  <c r="L117" i="13" s="1"/>
  <c r="E53" i="10"/>
  <c r="D53" i="10"/>
  <c r="I53" i="10"/>
  <c r="C115" i="13"/>
  <c r="M115" i="13" s="1"/>
  <c r="D52" i="10"/>
  <c r="C113" i="13"/>
  <c r="M113" i="13" s="1"/>
  <c r="E51" i="10"/>
  <c r="D51" i="10"/>
  <c r="I51" i="10"/>
  <c r="C111" i="13"/>
  <c r="L111" i="13" s="1"/>
  <c r="E50" i="10"/>
  <c r="D50" i="10"/>
  <c r="I50" i="10"/>
  <c r="M111" i="13"/>
  <c r="C109" i="13"/>
  <c r="F109" i="13" s="1"/>
  <c r="E49" i="10"/>
  <c r="D49" i="10"/>
  <c r="I49" i="10"/>
  <c r="M109" i="13"/>
  <c r="C107" i="13"/>
  <c r="E108" i="13" s="1"/>
  <c r="D48" i="10"/>
  <c r="C105" i="13"/>
  <c r="G105" i="13" s="1"/>
  <c r="E47" i="10"/>
  <c r="D47" i="10"/>
  <c r="I47" i="10"/>
  <c r="M105" i="13"/>
  <c r="C95" i="13"/>
  <c r="O95" i="13" s="1"/>
  <c r="E46" i="10"/>
  <c r="D46" i="10"/>
  <c r="I46" i="10"/>
  <c r="M95" i="13"/>
  <c r="C93" i="13"/>
  <c r="J93" i="13" s="1"/>
  <c r="E45" i="10"/>
  <c r="D45" i="10"/>
  <c r="I45" i="10"/>
  <c r="C91" i="13"/>
  <c r="C89" i="13"/>
  <c r="J89" i="13" s="1"/>
  <c r="E43" i="10"/>
  <c r="D43" i="10"/>
  <c r="I43" i="10"/>
  <c r="C87" i="13"/>
  <c r="O87" i="13" s="1"/>
  <c r="E42" i="10"/>
  <c r="D42" i="10"/>
  <c r="I42" i="10"/>
  <c r="C85" i="13"/>
  <c r="G85" i="13" s="1"/>
  <c r="E41" i="10"/>
  <c r="D41" i="10"/>
  <c r="I41" i="10"/>
  <c r="C83" i="13"/>
  <c r="M83" i="13"/>
  <c r="C81" i="13"/>
  <c r="G81" i="13" s="1"/>
  <c r="E39" i="10"/>
  <c r="D39" i="10"/>
  <c r="I39" i="10"/>
  <c r="C79" i="13"/>
  <c r="E38" i="10"/>
  <c r="D38" i="10"/>
  <c r="I38" i="10"/>
  <c r="M79" i="13"/>
  <c r="C77" i="13"/>
  <c r="G78" i="13" s="1"/>
  <c r="E37" i="10"/>
  <c r="D37" i="10"/>
  <c r="I37" i="10"/>
  <c r="M77" i="13"/>
  <c r="C75" i="13"/>
  <c r="E76" i="13" s="1"/>
  <c r="I36" i="10"/>
  <c r="C73" i="13"/>
  <c r="J73" i="13" s="1"/>
  <c r="E35" i="10"/>
  <c r="D35" i="10"/>
  <c r="I35" i="10"/>
  <c r="M73" i="13"/>
  <c r="C71" i="13"/>
  <c r="H71" i="13" s="1"/>
  <c r="E34" i="10"/>
  <c r="D34" i="10"/>
  <c r="I34" i="10"/>
  <c r="M71" i="13"/>
  <c r="C69" i="13"/>
  <c r="G69" i="13" s="1"/>
  <c r="E33" i="10"/>
  <c r="D33" i="10"/>
  <c r="I33" i="10"/>
  <c r="M69" i="13"/>
  <c r="C67" i="13"/>
  <c r="G68" i="13" s="1"/>
  <c r="C65" i="13"/>
  <c r="E31" i="10"/>
  <c r="D31" i="10"/>
  <c r="I31" i="10"/>
  <c r="C63" i="13"/>
  <c r="H63" i="13" s="1"/>
  <c r="E30" i="10"/>
  <c r="D30" i="10"/>
  <c r="I30" i="10"/>
  <c r="C61" i="13"/>
  <c r="J61" i="13" s="1"/>
  <c r="E29" i="10"/>
  <c r="D29" i="10"/>
  <c r="I29" i="10"/>
  <c r="M61" i="13"/>
  <c r="C59" i="13"/>
  <c r="J59" i="13" s="1"/>
  <c r="I28" i="10"/>
  <c r="C57" i="13"/>
  <c r="G57" i="13" s="1"/>
  <c r="E27" i="10"/>
  <c r="D27" i="10"/>
  <c r="I27" i="10"/>
  <c r="M57" i="13"/>
  <c r="C47" i="13"/>
  <c r="J47" i="13" s="1"/>
  <c r="E26" i="10"/>
  <c r="D26" i="10"/>
  <c r="I26" i="10"/>
  <c r="M47" i="13"/>
  <c r="C45" i="13"/>
  <c r="G46" i="13" s="1"/>
  <c r="E25" i="10"/>
  <c r="D25" i="10"/>
  <c r="I25" i="10"/>
  <c r="C43" i="13"/>
  <c r="G44" i="13" s="1"/>
  <c r="C41" i="13"/>
  <c r="L41" i="13" s="1"/>
  <c r="E23" i="10"/>
  <c r="D23" i="10"/>
  <c r="I23" i="10"/>
  <c r="M41" i="13"/>
  <c r="C39" i="13"/>
  <c r="E40" i="13" s="1"/>
  <c r="E22" i="10"/>
  <c r="D22" i="10"/>
  <c r="I22" i="10"/>
  <c r="C37" i="13"/>
  <c r="L37" i="13" s="1"/>
  <c r="E21" i="10"/>
  <c r="D21" i="10"/>
  <c r="I21" i="10"/>
  <c r="M37" i="13"/>
  <c r="C35" i="13"/>
  <c r="M35" i="13" s="1"/>
  <c r="C33" i="13"/>
  <c r="L33" i="13" s="1"/>
  <c r="E19" i="10"/>
  <c r="D19" i="10"/>
  <c r="I19" i="10"/>
  <c r="M33" i="13"/>
  <c r="C31" i="13"/>
  <c r="E32" i="13" s="1"/>
  <c r="E18" i="10"/>
  <c r="D18" i="10"/>
  <c r="I18" i="10"/>
  <c r="C29" i="13"/>
  <c r="E29" i="13" s="1"/>
  <c r="E17" i="10"/>
  <c r="D17" i="10"/>
  <c r="I17" i="10"/>
  <c r="C27" i="13"/>
  <c r="O27" i="13" s="1"/>
  <c r="M27" i="13"/>
  <c r="C25" i="13"/>
  <c r="J25" i="13" s="1"/>
  <c r="E15" i="10"/>
  <c r="D15" i="10"/>
  <c r="I15" i="10"/>
  <c r="C23" i="13"/>
  <c r="E24" i="13" s="1"/>
  <c r="E14" i="10"/>
  <c r="D14" i="10"/>
  <c r="I14" i="10"/>
  <c r="C21" i="13"/>
  <c r="J21" i="13" s="1"/>
  <c r="E13" i="10"/>
  <c r="D13" i="10"/>
  <c r="I13" i="10"/>
  <c r="M21" i="13"/>
  <c r="C19" i="13"/>
  <c r="C17" i="13"/>
  <c r="O17" i="13" s="1"/>
  <c r="C15" i="13"/>
  <c r="O15" i="13" s="1"/>
  <c r="C13" i="13"/>
  <c r="C11" i="13"/>
  <c r="H11" i="13" s="1"/>
  <c r="C9" i="13"/>
  <c r="H9" i="13" s="1"/>
  <c r="J121" i="13"/>
  <c r="J119" i="13"/>
  <c r="J111" i="13"/>
  <c r="J105" i="13"/>
  <c r="J83" i="13"/>
  <c r="J77" i="13"/>
  <c r="J69" i="13"/>
  <c r="J57" i="13"/>
  <c r="J41" i="13"/>
  <c r="J31" i="13"/>
  <c r="L123" i="13"/>
  <c r="H55" i="10"/>
  <c r="L121" i="13"/>
  <c r="H54" i="10"/>
  <c r="L119" i="13"/>
  <c r="H53" i="10"/>
  <c r="H51" i="10"/>
  <c r="H50" i="10"/>
  <c r="H49" i="10"/>
  <c r="H48" i="10"/>
  <c r="L107" i="13"/>
  <c r="H47" i="10"/>
  <c r="L105" i="13"/>
  <c r="H46" i="10"/>
  <c r="H45" i="10"/>
  <c r="H43" i="10"/>
  <c r="H42" i="10"/>
  <c r="L87" i="13"/>
  <c r="H41" i="10"/>
  <c r="L83" i="13"/>
  <c r="H39" i="10"/>
  <c r="L81" i="13"/>
  <c r="H38" i="10"/>
  <c r="H37" i="10"/>
  <c r="L77" i="13"/>
  <c r="H35" i="10"/>
  <c r="H34" i="10"/>
  <c r="H33" i="10"/>
  <c r="L69" i="13"/>
  <c r="H32" i="10"/>
  <c r="H31" i="10"/>
  <c r="H30" i="10"/>
  <c r="H29" i="10"/>
  <c r="L61" i="13"/>
  <c r="H27" i="10"/>
  <c r="L57" i="13"/>
  <c r="H26" i="10"/>
  <c r="H25" i="10"/>
  <c r="L45" i="13"/>
  <c r="H23" i="10"/>
  <c r="H22" i="10"/>
  <c r="L39" i="13"/>
  <c r="H21" i="10"/>
  <c r="H19" i="10"/>
  <c r="H18" i="10"/>
  <c r="L31" i="13"/>
  <c r="H17" i="10"/>
  <c r="L27" i="13"/>
  <c r="H15" i="10"/>
  <c r="H14" i="10"/>
  <c r="I113" i="13"/>
  <c r="I111" i="13"/>
  <c r="I109" i="13"/>
  <c r="I107" i="13"/>
  <c r="I105" i="13"/>
  <c r="I83" i="13"/>
  <c r="I81" i="13"/>
  <c r="I61" i="13"/>
  <c r="I57" i="13"/>
  <c r="G123" i="13"/>
  <c r="G120" i="13"/>
  <c r="G119" i="13"/>
  <c r="G118" i="13"/>
  <c r="G115" i="13"/>
  <c r="G112" i="13"/>
  <c r="H111" i="13"/>
  <c r="G111" i="13"/>
  <c r="G108" i="13"/>
  <c r="H107" i="13"/>
  <c r="G106" i="13"/>
  <c r="H105" i="13"/>
  <c r="F121" i="13"/>
  <c r="F111" i="13"/>
  <c r="F107" i="13"/>
  <c r="F105" i="13"/>
  <c r="E123" i="13"/>
  <c r="E119" i="13"/>
  <c r="E118" i="13"/>
  <c r="E112" i="13"/>
  <c r="E111" i="13"/>
  <c r="E107" i="13"/>
  <c r="E105" i="13"/>
  <c r="H93" i="13"/>
  <c r="G91" i="13"/>
  <c r="G90" i="13"/>
  <c r="H89" i="13"/>
  <c r="G84" i="13"/>
  <c r="H83" i="13"/>
  <c r="G83" i="13"/>
  <c r="H81" i="13"/>
  <c r="G79" i="13"/>
  <c r="H77" i="13"/>
  <c r="G77" i="13"/>
  <c r="G74" i="13"/>
  <c r="H73" i="13"/>
  <c r="G73" i="13"/>
  <c r="H69" i="13"/>
  <c r="G63" i="13"/>
  <c r="G62" i="13"/>
  <c r="G61" i="13"/>
  <c r="G60" i="13"/>
  <c r="G59" i="13"/>
  <c r="G58" i="13"/>
  <c r="H57" i="13"/>
  <c r="E93" i="13"/>
  <c r="F85" i="13"/>
  <c r="F83" i="13"/>
  <c r="F77" i="13"/>
  <c r="F73" i="13"/>
  <c r="F65" i="13"/>
  <c r="F61" i="13"/>
  <c r="E90" i="13"/>
  <c r="E84" i="13"/>
  <c r="E83" i="13"/>
  <c r="E78" i="13"/>
  <c r="E77" i="13"/>
  <c r="E74" i="13"/>
  <c r="E73" i="13"/>
  <c r="E71" i="13"/>
  <c r="E65" i="13"/>
  <c r="E64" i="13"/>
  <c r="E61" i="13"/>
  <c r="E60" i="13"/>
  <c r="O121" i="13"/>
  <c r="O119" i="13"/>
  <c r="O111" i="13"/>
  <c r="O107" i="13"/>
  <c r="O105" i="13"/>
  <c r="O89" i="13"/>
  <c r="O83" i="13"/>
  <c r="O79" i="13"/>
  <c r="O73" i="13"/>
  <c r="O63" i="13"/>
  <c r="O61" i="13"/>
  <c r="E58" i="13"/>
  <c r="E57" i="13"/>
  <c r="F57" i="13"/>
  <c r="O57" i="13"/>
  <c r="G48" i="13"/>
  <c r="G47" i="13"/>
  <c r="H45" i="13"/>
  <c r="G42" i="13"/>
  <c r="H41" i="13"/>
  <c r="G39" i="13"/>
  <c r="G38" i="13"/>
  <c r="G35" i="13"/>
  <c r="G34" i="13"/>
  <c r="H33" i="13"/>
  <c r="G31" i="13"/>
  <c r="H29" i="13"/>
  <c r="G28" i="13"/>
  <c r="H27" i="13"/>
  <c r="G27" i="13"/>
  <c r="G24" i="13"/>
  <c r="G22" i="13"/>
  <c r="H21" i="13"/>
  <c r="G21" i="13"/>
  <c r="E48" i="13"/>
  <c r="E47" i="13"/>
  <c r="E43" i="13"/>
  <c r="E41" i="13"/>
  <c r="E39" i="13"/>
  <c r="E37" i="13"/>
  <c r="E35" i="13"/>
  <c r="E31" i="13"/>
  <c r="E28" i="13"/>
  <c r="E27" i="13"/>
  <c r="E25" i="13"/>
  <c r="E23" i="13"/>
  <c r="E22" i="13"/>
  <c r="E21" i="13"/>
  <c r="D105" i="13"/>
  <c r="D123" i="13"/>
  <c r="D121" i="13"/>
  <c r="D119" i="13"/>
  <c r="D117" i="13"/>
  <c r="D115" i="13"/>
  <c r="D113" i="13"/>
  <c r="D111" i="13"/>
  <c r="D109" i="13"/>
  <c r="D107" i="13"/>
  <c r="D95" i="13"/>
  <c r="D93" i="13"/>
  <c r="D91" i="13"/>
  <c r="D89" i="13"/>
  <c r="D87" i="13"/>
  <c r="D85" i="13"/>
  <c r="D83" i="13"/>
  <c r="D81" i="13"/>
  <c r="D79" i="13"/>
  <c r="D77" i="13"/>
  <c r="D75" i="13"/>
  <c r="D73" i="13"/>
  <c r="D71" i="13"/>
  <c r="D69" i="13"/>
  <c r="D67" i="13"/>
  <c r="D57" i="13"/>
  <c r="D65" i="13"/>
  <c r="D63" i="13"/>
  <c r="D61" i="13"/>
  <c r="D59" i="13"/>
  <c r="B123" i="13"/>
  <c r="B121" i="13"/>
  <c r="B119" i="13"/>
  <c r="B117" i="13"/>
  <c r="B115" i="13"/>
  <c r="B113" i="13"/>
  <c r="B111" i="13"/>
  <c r="B109" i="13"/>
  <c r="B107" i="13"/>
  <c r="B105" i="13"/>
  <c r="B95" i="13"/>
  <c r="B93" i="13"/>
  <c r="B91" i="13"/>
  <c r="B89" i="13"/>
  <c r="B87" i="13"/>
  <c r="B85" i="13"/>
  <c r="B83" i="13"/>
  <c r="B81" i="13"/>
  <c r="B79" i="13"/>
  <c r="B77" i="13"/>
  <c r="B75" i="13"/>
  <c r="B73" i="13"/>
  <c r="B71" i="13"/>
  <c r="B69" i="13"/>
  <c r="B67" i="13"/>
  <c r="B65" i="13"/>
  <c r="B63" i="13"/>
  <c r="B61" i="13"/>
  <c r="B59" i="13"/>
  <c r="B57" i="13"/>
  <c r="D102" i="13"/>
  <c r="C101" i="13"/>
  <c r="G3" i="13"/>
  <c r="G51" i="13" s="1"/>
  <c r="G99" i="13" s="1"/>
  <c r="C3" i="13"/>
  <c r="C51" i="13" s="1"/>
  <c r="C99" i="13" s="1"/>
  <c r="D54" i="13"/>
  <c r="C53" i="13"/>
  <c r="O47" i="13"/>
  <c r="O45" i="13"/>
  <c r="O43" i="13"/>
  <c r="O25" i="13"/>
  <c r="O21" i="13"/>
  <c r="O11" i="13"/>
  <c r="F41" i="13"/>
  <c r="F29" i="13"/>
  <c r="F25" i="13"/>
  <c r="F21" i="13"/>
  <c r="F11" i="13"/>
  <c r="C5" i="13"/>
  <c r="I41" i="13"/>
  <c r="I39" i="13"/>
  <c r="I31" i="13"/>
  <c r="I27" i="13"/>
  <c r="I23" i="13"/>
  <c r="I21" i="13"/>
  <c r="D47" i="13"/>
  <c r="D45" i="13"/>
  <c r="D43" i="13"/>
  <c r="D41" i="13"/>
  <c r="D39" i="13"/>
  <c r="D37" i="13"/>
  <c r="D35" i="13"/>
  <c r="D33" i="13"/>
  <c r="D31" i="13"/>
  <c r="D29" i="13"/>
  <c r="D27" i="13"/>
  <c r="D25" i="13"/>
  <c r="D23" i="13"/>
  <c r="D21" i="13"/>
  <c r="D19" i="13"/>
  <c r="D17" i="13"/>
  <c r="D15" i="13"/>
  <c r="D13" i="13"/>
  <c r="B47" i="13"/>
  <c r="B45" i="13"/>
  <c r="B43" i="13"/>
  <c r="B41" i="13"/>
  <c r="B39" i="13"/>
  <c r="B37" i="13"/>
  <c r="B35" i="13"/>
  <c r="B33" i="13"/>
  <c r="B31" i="13"/>
  <c r="B29" i="13"/>
  <c r="B27" i="13"/>
  <c r="B25" i="13"/>
  <c r="B23" i="13"/>
  <c r="B21" i="13"/>
  <c r="B19" i="13"/>
  <c r="B17" i="13"/>
  <c r="B15" i="13"/>
  <c r="B13" i="13"/>
  <c r="D11" i="13"/>
  <c r="B11" i="13"/>
  <c r="D9" i="13"/>
  <c r="B9" i="13"/>
  <c r="D6" i="13"/>
  <c r="H13" i="10"/>
  <c r="L21" i="13"/>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C3" i="10"/>
  <c r="C5"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U112" i="6" l="1"/>
  <c r="U172" i="6"/>
  <c r="S86" i="6"/>
  <c r="U64" i="6"/>
  <c r="U96" i="6"/>
  <c r="U144" i="6"/>
  <c r="U176" i="6"/>
  <c r="G339" i="21"/>
  <c r="U135" i="6"/>
  <c r="S71" i="6"/>
  <c r="U85" i="6"/>
  <c r="U110" i="6"/>
  <c r="U161" i="6"/>
  <c r="S106" i="6"/>
  <c r="S109" i="6"/>
  <c r="U125" i="6"/>
  <c r="S165" i="6"/>
  <c r="Q125" i="6"/>
  <c r="U86" i="6"/>
  <c r="S82" i="6"/>
  <c r="S141" i="6"/>
  <c r="Q149" i="6"/>
  <c r="Q61" i="6"/>
  <c r="S79" i="6"/>
  <c r="U75" i="6"/>
  <c r="S127" i="6"/>
  <c r="S130" i="6"/>
  <c r="Q71" i="6"/>
  <c r="S63" i="6"/>
  <c r="S59" i="6"/>
  <c r="S62" i="6"/>
  <c r="S78" i="6"/>
  <c r="S94" i="6"/>
  <c r="S107" i="6"/>
  <c r="U118" i="6"/>
  <c r="S344" i="6"/>
  <c r="U59" i="6"/>
  <c r="U71" i="6"/>
  <c r="S123" i="6"/>
  <c r="U62" i="6"/>
  <c r="S66" i="6"/>
  <c r="U70" i="6"/>
  <c r="S95" i="6"/>
  <c r="U99" i="6"/>
  <c r="S102" i="6"/>
  <c r="U119" i="6"/>
  <c r="S122" i="6"/>
  <c r="U123" i="6"/>
  <c r="U130" i="6"/>
  <c r="U142" i="6"/>
  <c r="Q143" i="6"/>
  <c r="U63" i="6"/>
  <c r="U107" i="6"/>
  <c r="Q107" i="6"/>
  <c r="U78" i="6"/>
  <c r="U66" i="6"/>
  <c r="S110" i="6"/>
  <c r="Q59" i="6"/>
  <c r="M25" i="13"/>
  <c r="M81" i="13"/>
  <c r="E26" i="13"/>
  <c r="G25" i="13"/>
  <c r="H31" i="13"/>
  <c r="O93" i="13"/>
  <c r="F87" i="13"/>
  <c r="E94" i="13"/>
  <c r="G82" i="13"/>
  <c r="M89" i="13"/>
  <c r="Q173" i="6"/>
  <c r="O140" i="6"/>
  <c r="Q140" i="6"/>
  <c r="Q40" i="9"/>
  <c r="K40" i="9"/>
  <c r="R40" i="9"/>
  <c r="Q51" i="9"/>
  <c r="P51" i="9"/>
  <c r="F35" i="31"/>
  <c r="E35" i="31"/>
  <c r="F43" i="31"/>
  <c r="H43" i="31"/>
  <c r="F51" i="31"/>
  <c r="E51" i="31"/>
  <c r="H51" i="31"/>
  <c r="Q79" i="8"/>
  <c r="S79" i="8" s="1"/>
  <c r="G81" i="8"/>
  <c r="K81" i="8"/>
  <c r="O79" i="8"/>
  <c r="AC79" i="8"/>
  <c r="Y79" i="8"/>
  <c r="U79" i="8"/>
  <c r="Q107" i="8"/>
  <c r="S107" i="8" s="1"/>
  <c r="G109" i="8"/>
  <c r="K109" i="8"/>
  <c r="O107" i="8"/>
  <c r="AC107" i="8"/>
  <c r="Y107" i="8"/>
  <c r="U107" i="8"/>
  <c r="Q147" i="8"/>
  <c r="S147" i="8" s="1"/>
  <c r="G149" i="8"/>
  <c r="K149" i="8"/>
  <c r="O147" i="8"/>
  <c r="AC147" i="8"/>
  <c r="Y147" i="8"/>
  <c r="U147" i="8"/>
  <c r="O47" i="122"/>
  <c r="J47" i="122"/>
  <c r="G47" i="122"/>
  <c r="L47" i="122"/>
  <c r="I47" i="122"/>
  <c r="E47" i="122"/>
  <c r="O71" i="122"/>
  <c r="G72" i="122"/>
  <c r="H71" i="122"/>
  <c r="M71" i="122"/>
  <c r="I71" i="122"/>
  <c r="G71" i="122"/>
  <c r="J93" i="122"/>
  <c r="F93" i="122"/>
  <c r="G94" i="122"/>
  <c r="G93" i="122"/>
  <c r="E93" i="122"/>
  <c r="M123" i="122"/>
  <c r="E124" i="122"/>
  <c r="G123" i="122"/>
  <c r="G124" i="122"/>
  <c r="F123" i="122"/>
  <c r="H123" i="122"/>
  <c r="I25" i="13"/>
  <c r="F15" i="13"/>
  <c r="F31" i="13"/>
  <c r="F45" i="13"/>
  <c r="O33" i="13"/>
  <c r="E33" i="13"/>
  <c r="G32" i="13"/>
  <c r="O113" i="13"/>
  <c r="G67" i="13"/>
  <c r="I89" i="13"/>
  <c r="J81" i="13"/>
  <c r="J113" i="13"/>
  <c r="D16" i="10"/>
  <c r="F14" i="20"/>
  <c r="G22" i="20"/>
  <c r="G26" i="20"/>
  <c r="F30" i="20"/>
  <c r="H38" i="20"/>
  <c r="H42" i="20"/>
  <c r="H46" i="20"/>
  <c r="F50" i="20"/>
  <c r="F84" i="20"/>
  <c r="H104" i="20"/>
  <c r="H148" i="20"/>
  <c r="S61" i="6"/>
  <c r="S69" i="6"/>
  <c r="S72" i="6"/>
  <c r="S133" i="6"/>
  <c r="U137" i="6"/>
  <c r="S140" i="6"/>
  <c r="U141" i="6"/>
  <c r="U145" i="6"/>
  <c r="S160" i="6"/>
  <c r="S164" i="6"/>
  <c r="S173" i="6"/>
  <c r="S177" i="6"/>
  <c r="S317" i="6"/>
  <c r="K25" i="3"/>
  <c r="K31" i="3"/>
  <c r="K47" i="3"/>
  <c r="Z79" i="8"/>
  <c r="V91" i="8"/>
  <c r="AA91" i="8"/>
  <c r="W107" i="8"/>
  <c r="AB107" i="8"/>
  <c r="X119" i="8"/>
  <c r="Z131" i="8"/>
  <c r="V147" i="8"/>
  <c r="AA147" i="8"/>
  <c r="W159" i="8"/>
  <c r="AB159" i="8"/>
  <c r="AC14" i="8"/>
  <c r="Y20" i="8"/>
  <c r="AA54" i="8"/>
  <c r="J81" i="8"/>
  <c r="E81" i="8"/>
  <c r="N91" i="8"/>
  <c r="M109" i="8"/>
  <c r="H109" i="8"/>
  <c r="L121" i="8"/>
  <c r="O131" i="8"/>
  <c r="J133" i="8"/>
  <c r="N147" i="8"/>
  <c r="I149" i="8"/>
  <c r="M161" i="8"/>
  <c r="Q169" i="6"/>
  <c r="Q141" i="6"/>
  <c r="I43" i="31"/>
  <c r="R31" i="3"/>
  <c r="R47" i="3"/>
  <c r="R44" i="9"/>
  <c r="G44" i="9"/>
  <c r="K44" i="9"/>
  <c r="P25" i="3"/>
  <c r="U41" i="3"/>
  <c r="P41" i="3"/>
  <c r="W41" i="3"/>
  <c r="W51" i="3"/>
  <c r="U51" i="3"/>
  <c r="P51" i="3"/>
  <c r="S51" i="3"/>
  <c r="U54" i="3"/>
  <c r="P54" i="3"/>
  <c r="L54" i="3"/>
  <c r="R54" i="3"/>
  <c r="L11" i="9"/>
  <c r="R11" i="9"/>
  <c r="Q11" i="9"/>
  <c r="K17" i="3"/>
  <c r="G17" i="3"/>
  <c r="L17" i="3"/>
  <c r="S17" i="3"/>
  <c r="K18" i="3"/>
  <c r="U18" i="3"/>
  <c r="W18" i="3"/>
  <c r="K19" i="3"/>
  <c r="G19" i="3"/>
  <c r="U19" i="3"/>
  <c r="L19" i="3"/>
  <c r="P19" i="3"/>
  <c r="Q19" i="3"/>
  <c r="K20" i="3"/>
  <c r="W20" i="3"/>
  <c r="R20" i="3"/>
  <c r="K21" i="3"/>
  <c r="L21" i="3"/>
  <c r="S21" i="3"/>
  <c r="H47" i="122"/>
  <c r="E72" i="122"/>
  <c r="E94" i="122"/>
  <c r="D22" i="31"/>
  <c r="F22" i="31"/>
  <c r="L27" i="122"/>
  <c r="J27" i="122"/>
  <c r="G27" i="122"/>
  <c r="I27" i="122"/>
  <c r="E27" i="122"/>
  <c r="M33" i="122"/>
  <c r="H33" i="122"/>
  <c r="E33" i="122"/>
  <c r="L33" i="122"/>
  <c r="G33" i="122"/>
  <c r="O57" i="122"/>
  <c r="G58" i="122"/>
  <c r="H57" i="122"/>
  <c r="E58" i="122"/>
  <c r="F57" i="122"/>
  <c r="M57" i="122"/>
  <c r="J57" i="122"/>
  <c r="G65" i="122"/>
  <c r="E66" i="122"/>
  <c r="E80" i="122"/>
  <c r="G79" i="122"/>
  <c r="L79" i="122"/>
  <c r="E79" i="122"/>
  <c r="O87" i="122"/>
  <c r="G88" i="122"/>
  <c r="H87" i="122"/>
  <c r="I87" i="122"/>
  <c r="E88" i="122"/>
  <c r="E87" i="122"/>
  <c r="L95" i="122"/>
  <c r="E96" i="122"/>
  <c r="G95" i="122"/>
  <c r="O111" i="122"/>
  <c r="G112" i="122"/>
  <c r="H111" i="122"/>
  <c r="G111" i="122"/>
  <c r="M111" i="122"/>
  <c r="E112" i="122"/>
  <c r="E111" i="122"/>
  <c r="J117" i="122"/>
  <c r="F117" i="122"/>
  <c r="H117" i="122"/>
  <c r="G117" i="122"/>
  <c r="M31" i="13"/>
  <c r="M87" i="13"/>
  <c r="F43" i="13"/>
  <c r="O31" i="13"/>
  <c r="O81" i="13"/>
  <c r="G87" i="13"/>
  <c r="G94" i="13"/>
  <c r="H121" i="13"/>
  <c r="I121" i="13"/>
  <c r="M39" i="13"/>
  <c r="M45" i="13"/>
  <c r="Q109" i="6"/>
  <c r="O156" i="6"/>
  <c r="Q156" i="6"/>
  <c r="F27" i="31"/>
  <c r="H27" i="31"/>
  <c r="F31" i="31"/>
  <c r="I31" i="31"/>
  <c r="F39" i="31"/>
  <c r="E39" i="31"/>
  <c r="F47" i="31"/>
  <c r="H47" i="31"/>
  <c r="F55" i="31"/>
  <c r="D55" i="31"/>
  <c r="H55" i="31"/>
  <c r="Q91" i="8"/>
  <c r="S91" i="8" s="1"/>
  <c r="G93" i="8"/>
  <c r="K93" i="8"/>
  <c r="O91" i="8"/>
  <c r="AC91" i="8"/>
  <c r="Y91" i="8"/>
  <c r="U91" i="8"/>
  <c r="Q119" i="8"/>
  <c r="S119" i="8" s="1"/>
  <c r="G121" i="8"/>
  <c r="K121" i="8"/>
  <c r="O119" i="8"/>
  <c r="AC119" i="8"/>
  <c r="Y119" i="8"/>
  <c r="U119" i="8"/>
  <c r="Q131" i="8"/>
  <c r="S131" i="8" s="1"/>
  <c r="H133" i="8"/>
  <c r="L133" i="8"/>
  <c r="AC131" i="8"/>
  <c r="Y131" i="8"/>
  <c r="U131" i="8"/>
  <c r="Q159" i="8"/>
  <c r="S159" i="8" s="1"/>
  <c r="G161" i="8"/>
  <c r="K161" i="8"/>
  <c r="O159" i="8"/>
  <c r="AC159" i="8"/>
  <c r="Y159" i="8"/>
  <c r="U159" i="8"/>
  <c r="W31" i="3"/>
  <c r="S31" i="3"/>
  <c r="U34" i="3"/>
  <c r="P34" i="3"/>
  <c r="L34" i="3"/>
  <c r="R34" i="3"/>
  <c r="W47" i="3"/>
  <c r="U47" i="3"/>
  <c r="P47" i="3"/>
  <c r="S47" i="3"/>
  <c r="U50" i="3"/>
  <c r="P50" i="3"/>
  <c r="L50" i="3"/>
  <c r="R50" i="3"/>
  <c r="K5" i="3"/>
  <c r="R5" i="3" s="1"/>
  <c r="G5" i="3"/>
  <c r="G9" i="122" s="1"/>
  <c r="R20" i="9"/>
  <c r="L20" i="9"/>
  <c r="K23" i="3"/>
  <c r="G23" i="3"/>
  <c r="U23" i="3"/>
  <c r="L23" i="3"/>
  <c r="Q23" i="3"/>
  <c r="I18" i="31"/>
  <c r="F18" i="31"/>
  <c r="L56" i="8"/>
  <c r="H56" i="8"/>
  <c r="Q54" i="8"/>
  <c r="S54" i="8" s="1"/>
  <c r="V54" i="8"/>
  <c r="Z54" i="8"/>
  <c r="J77" i="122"/>
  <c r="F77" i="122"/>
  <c r="G78" i="122"/>
  <c r="G77" i="122"/>
  <c r="I77" i="122"/>
  <c r="H25" i="13"/>
  <c r="G40" i="13"/>
  <c r="H43" i="13"/>
  <c r="O67" i="13"/>
  <c r="E68" i="13"/>
  <c r="E81" i="13"/>
  <c r="E88" i="13"/>
  <c r="F81" i="13"/>
  <c r="F89" i="13"/>
  <c r="G88" i="13"/>
  <c r="I69" i="13"/>
  <c r="H16" i="10"/>
  <c r="I47" i="13"/>
  <c r="F33" i="13"/>
  <c r="F47" i="13"/>
  <c r="O41" i="13"/>
  <c r="E42" i="13"/>
  <c r="G26" i="13"/>
  <c r="G33" i="13"/>
  <c r="H37" i="13"/>
  <c r="G41" i="13"/>
  <c r="O59" i="13"/>
  <c r="E62" i="13"/>
  <c r="E70" i="13"/>
  <c r="E82" i="13"/>
  <c r="E89" i="13"/>
  <c r="F69" i="13"/>
  <c r="F93" i="13"/>
  <c r="H61" i="13"/>
  <c r="G89" i="13"/>
  <c r="G93" i="13"/>
  <c r="E106" i="13"/>
  <c r="E114" i="13"/>
  <c r="F113" i="13"/>
  <c r="G107" i="13"/>
  <c r="I77" i="13"/>
  <c r="I93" i="13"/>
  <c r="L25" i="13"/>
  <c r="L47" i="13"/>
  <c r="L59" i="13"/>
  <c r="L93" i="13"/>
  <c r="I32" i="10"/>
  <c r="M107" i="13"/>
  <c r="G14" i="20"/>
  <c r="H18" i="20"/>
  <c r="H22" i="20"/>
  <c r="H26" i="20"/>
  <c r="G30" i="20"/>
  <c r="U61" i="6"/>
  <c r="S64" i="6"/>
  <c r="U69" i="6"/>
  <c r="S85" i="6"/>
  <c r="S96" i="6"/>
  <c r="S112" i="6"/>
  <c r="S125" i="6"/>
  <c r="S129" i="6"/>
  <c r="U140" i="6"/>
  <c r="S148" i="6"/>
  <c r="S156" i="6"/>
  <c r="U160" i="6"/>
  <c r="U173" i="6"/>
  <c r="S176" i="6"/>
  <c r="G25" i="3"/>
  <c r="G31" i="3"/>
  <c r="G47" i="3"/>
  <c r="V79" i="8"/>
  <c r="AA79" i="8"/>
  <c r="W91" i="8"/>
  <c r="AB91" i="8"/>
  <c r="X107" i="8"/>
  <c r="Z119" i="8"/>
  <c r="V131" i="8"/>
  <c r="AA131" i="8"/>
  <c r="W147" i="8"/>
  <c r="AB147" i="8"/>
  <c r="X159" i="8"/>
  <c r="AC20" i="8"/>
  <c r="Y54" i="8"/>
  <c r="N79" i="8"/>
  <c r="I81" i="8"/>
  <c r="M93" i="8"/>
  <c r="H93" i="8"/>
  <c r="L109" i="8"/>
  <c r="F109" i="8"/>
  <c r="J121" i="8"/>
  <c r="E121" i="8"/>
  <c r="N131" i="8"/>
  <c r="I133" i="8"/>
  <c r="M149" i="8"/>
  <c r="H149" i="8"/>
  <c r="L161" i="8"/>
  <c r="F161" i="8"/>
  <c r="Q165" i="6"/>
  <c r="Q85" i="6"/>
  <c r="H31" i="31"/>
  <c r="H39" i="31"/>
  <c r="I55" i="31"/>
  <c r="Q25" i="3"/>
  <c r="Q34" i="3"/>
  <c r="Q41" i="3"/>
  <c r="Q50" i="3"/>
  <c r="R28" i="9"/>
  <c r="K28" i="9"/>
  <c r="Q28" i="9"/>
  <c r="G40" i="9"/>
  <c r="E31" i="31"/>
  <c r="W21" i="3"/>
  <c r="W25" i="3"/>
  <c r="P17" i="3"/>
  <c r="L20" i="3"/>
  <c r="P23" i="3"/>
  <c r="U6" i="3"/>
  <c r="U17" i="3"/>
  <c r="W27" i="3"/>
  <c r="U27" i="3"/>
  <c r="S27" i="3"/>
  <c r="U30" i="3"/>
  <c r="P30" i="3"/>
  <c r="L30" i="3"/>
  <c r="W30" i="3"/>
  <c r="R30" i="3"/>
  <c r="U36" i="3"/>
  <c r="P36" i="3"/>
  <c r="W36" i="3"/>
  <c r="R36" i="3"/>
  <c r="U42" i="3"/>
  <c r="P42" i="3"/>
  <c r="W42" i="3"/>
  <c r="L42" i="3"/>
  <c r="R42" i="3"/>
  <c r="U52" i="3"/>
  <c r="R52" i="3"/>
  <c r="E48" i="122"/>
  <c r="E71" i="122"/>
  <c r="H77" i="122"/>
  <c r="E123" i="122"/>
  <c r="E13" i="8"/>
  <c r="G13" i="8"/>
  <c r="J13" i="8"/>
  <c r="D14" i="31"/>
  <c r="E14" i="31"/>
  <c r="H14" i="31"/>
  <c r="H34" i="8"/>
  <c r="X32" i="8"/>
  <c r="AB32" i="8"/>
  <c r="D18" i="31"/>
  <c r="L71" i="122"/>
  <c r="L111" i="122"/>
  <c r="M93" i="13"/>
  <c r="H35" i="31"/>
  <c r="I39" i="31"/>
  <c r="I51" i="31"/>
  <c r="R25" i="3"/>
  <c r="R27" i="3"/>
  <c r="Q30" i="3"/>
  <c r="R41" i="3"/>
  <c r="Q51" i="3"/>
  <c r="S52" i="3"/>
  <c r="S41" i="3"/>
  <c r="S36" i="3"/>
  <c r="S20" i="3"/>
  <c r="S18" i="3"/>
  <c r="Q17" i="3"/>
  <c r="L16" i="9"/>
  <c r="Q18" i="9"/>
  <c r="P20" i="9"/>
  <c r="Q27" i="9"/>
  <c r="G27" i="9"/>
  <c r="P36" i="9"/>
  <c r="K36" i="9"/>
  <c r="P40" i="9"/>
  <c r="S41" i="9"/>
  <c r="Q41" i="9"/>
  <c r="R43" i="9"/>
  <c r="K43" i="9"/>
  <c r="Q43" i="9"/>
  <c r="G51" i="9"/>
  <c r="E30" i="31"/>
  <c r="H30" i="31"/>
  <c r="E34" i="31"/>
  <c r="I34" i="31"/>
  <c r="Q76" i="8"/>
  <c r="S76" i="8" s="1"/>
  <c r="H78" i="8"/>
  <c r="L78" i="8"/>
  <c r="Z76" i="8"/>
  <c r="Q88" i="8"/>
  <c r="S88" i="8" s="1"/>
  <c r="H90" i="8"/>
  <c r="L90" i="8"/>
  <c r="Z88" i="8"/>
  <c r="V88" i="8"/>
  <c r="Q100" i="8"/>
  <c r="S100" i="8" s="1"/>
  <c r="H102" i="8"/>
  <c r="L102" i="8"/>
  <c r="Z100" i="8"/>
  <c r="V100" i="8"/>
  <c r="Q116" i="8"/>
  <c r="S116" i="8" s="1"/>
  <c r="H118" i="8"/>
  <c r="L118" i="8"/>
  <c r="Z116" i="8"/>
  <c r="V116" i="8"/>
  <c r="Q128" i="8"/>
  <c r="S128" i="8" s="1"/>
  <c r="F130" i="8"/>
  <c r="J130" i="8"/>
  <c r="N128" i="8"/>
  <c r="Z128" i="8"/>
  <c r="V128" i="8"/>
  <c r="Q144" i="8"/>
  <c r="S144" i="8" s="1"/>
  <c r="H146" i="8"/>
  <c r="L146" i="8"/>
  <c r="Z144" i="8"/>
  <c r="V144" i="8"/>
  <c r="Q156" i="8"/>
  <c r="S156" i="8" s="1"/>
  <c r="H158" i="8"/>
  <c r="L158" i="8"/>
  <c r="Z156" i="8"/>
  <c r="V156" i="8"/>
  <c r="Q168" i="8"/>
  <c r="S168" i="8" s="1"/>
  <c r="H170" i="8"/>
  <c r="L170" i="8"/>
  <c r="Z168" i="8"/>
  <c r="V168" i="8"/>
  <c r="L31" i="3"/>
  <c r="W34" i="3"/>
  <c r="W54" i="3"/>
  <c r="P18" i="3"/>
  <c r="P21" i="3"/>
  <c r="U20" i="3"/>
  <c r="U28" i="3"/>
  <c r="L28" i="3"/>
  <c r="R28" i="3"/>
  <c r="U31" i="3"/>
  <c r="W39" i="3"/>
  <c r="L39" i="3"/>
  <c r="S39" i="3"/>
  <c r="W43" i="3"/>
  <c r="U43" i="3"/>
  <c r="S43" i="3"/>
  <c r="U46" i="3"/>
  <c r="P46" i="3"/>
  <c r="L46" i="3"/>
  <c r="R46" i="3"/>
  <c r="K11" i="3"/>
  <c r="G11" i="3"/>
  <c r="L11" i="3"/>
  <c r="W11" i="3"/>
  <c r="Q11" i="3"/>
  <c r="K12" i="3"/>
  <c r="P12" i="3"/>
  <c r="R12" i="3"/>
  <c r="K13" i="3"/>
  <c r="U13" i="3"/>
  <c r="L13" i="3"/>
  <c r="S13" i="3"/>
  <c r="G28" i="122"/>
  <c r="R15" i="9"/>
  <c r="S15" i="9"/>
  <c r="P15" i="9"/>
  <c r="F33" i="122"/>
  <c r="F47" i="122"/>
  <c r="G57" i="122"/>
  <c r="I65" i="122"/>
  <c r="F71" i="122"/>
  <c r="E78" i="122"/>
  <c r="J87" i="122"/>
  <c r="H93" i="122"/>
  <c r="I111" i="122"/>
  <c r="E117" i="122"/>
  <c r="I123" i="122"/>
  <c r="F13" i="31"/>
  <c r="F14" i="31"/>
  <c r="H50" i="8"/>
  <c r="L50" i="8"/>
  <c r="X48" i="8"/>
  <c r="AB48" i="8"/>
  <c r="F59" i="8"/>
  <c r="L59" i="8"/>
  <c r="I59" i="8"/>
  <c r="G59" i="8"/>
  <c r="Q32" i="9"/>
  <c r="G32" i="9"/>
  <c r="Q47" i="9"/>
  <c r="G47" i="9"/>
  <c r="F29" i="31"/>
  <c r="D29" i="31"/>
  <c r="F41" i="31"/>
  <c r="D41" i="31"/>
  <c r="U26" i="3"/>
  <c r="P26" i="3"/>
  <c r="W26" i="3"/>
  <c r="L26" i="3"/>
  <c r="W35" i="3"/>
  <c r="U35" i="3"/>
  <c r="P35" i="3"/>
  <c r="U38" i="3"/>
  <c r="P38" i="3"/>
  <c r="L38" i="3"/>
  <c r="K16" i="3"/>
  <c r="G16" i="3"/>
  <c r="R23" i="9"/>
  <c r="S23" i="9"/>
  <c r="O26" i="8"/>
  <c r="G28" i="8"/>
  <c r="K41" i="8"/>
  <c r="O39" i="8"/>
  <c r="O21" i="122"/>
  <c r="E22" i="122"/>
  <c r="M21" i="122"/>
  <c r="J21" i="122"/>
  <c r="F21" i="122"/>
  <c r="J43" i="122"/>
  <c r="G43" i="122"/>
  <c r="G44" i="122"/>
  <c r="H43" i="122"/>
  <c r="M67" i="122"/>
  <c r="G68" i="122"/>
  <c r="H67" i="122"/>
  <c r="E68" i="122"/>
  <c r="F67" i="122"/>
  <c r="M73" i="122"/>
  <c r="J73" i="122"/>
  <c r="F73" i="122"/>
  <c r="I73" i="122"/>
  <c r="G81" i="122"/>
  <c r="E81" i="122"/>
  <c r="M89" i="122"/>
  <c r="J89" i="122"/>
  <c r="F89" i="122"/>
  <c r="L89" i="122"/>
  <c r="I89" i="122"/>
  <c r="K10" i="3"/>
  <c r="R10" i="3" s="1"/>
  <c r="G10" i="3"/>
  <c r="F25" i="8"/>
  <c r="E25" i="8"/>
  <c r="K25" i="8"/>
  <c r="Q23" i="8"/>
  <c r="S23" i="8" s="1"/>
  <c r="O247" i="6"/>
  <c r="Q330" i="6"/>
  <c r="S314" i="6"/>
  <c r="M317" i="6"/>
  <c r="Q334" i="6"/>
  <c r="S189" i="6"/>
  <c r="O227" i="6"/>
  <c r="S309" i="6"/>
  <c r="Q327" i="6"/>
  <c r="Q332" i="6"/>
  <c r="Q336" i="6"/>
  <c r="S306" i="6"/>
  <c r="M309" i="6"/>
  <c r="S325" i="6"/>
  <c r="O327" i="6"/>
  <c r="Q331" i="6"/>
  <c r="Q333" i="6"/>
  <c r="Q335" i="6"/>
  <c r="S338" i="6"/>
  <c r="U344" i="6"/>
  <c r="O17" i="122"/>
  <c r="I73" i="13"/>
  <c r="L73" i="13"/>
  <c r="L85" i="13"/>
  <c r="L89" i="13"/>
  <c r="J27" i="13"/>
  <c r="J107" i="13"/>
  <c r="H126" i="20"/>
  <c r="H138" i="20"/>
  <c r="H142" i="20"/>
  <c r="H154" i="20"/>
  <c r="H158" i="20"/>
  <c r="J136" i="20"/>
  <c r="J152" i="20"/>
  <c r="J168" i="20"/>
  <c r="O189" i="6"/>
  <c r="S227" i="6"/>
  <c r="Q255" i="6"/>
  <c r="L26" i="9"/>
  <c r="R26" i="9"/>
  <c r="P27" i="9"/>
  <c r="L33" i="9"/>
  <c r="G35" i="9"/>
  <c r="P35" i="9"/>
  <c r="R35" i="9"/>
  <c r="K38" i="9"/>
  <c r="P38" i="9"/>
  <c r="L50" i="9"/>
  <c r="R50" i="9"/>
  <c r="D27" i="31"/>
  <c r="D31" i="31"/>
  <c r="D34" i="31"/>
  <c r="D37" i="31"/>
  <c r="D39" i="31"/>
  <c r="D43" i="31"/>
  <c r="D47" i="31"/>
  <c r="D50" i="31"/>
  <c r="D53" i="31"/>
  <c r="E27" i="31"/>
  <c r="E29" i="31"/>
  <c r="E33" i="31"/>
  <c r="E37" i="31"/>
  <c r="E40" i="31"/>
  <c r="E43" i="31"/>
  <c r="E45" i="31"/>
  <c r="E49" i="31"/>
  <c r="E52" i="31"/>
  <c r="E55" i="31"/>
  <c r="F28" i="31"/>
  <c r="F30" i="31"/>
  <c r="F32" i="31"/>
  <c r="F34" i="31"/>
  <c r="F38" i="31"/>
  <c r="F40" i="31"/>
  <c r="F44" i="31"/>
  <c r="F46" i="31"/>
  <c r="F48" i="31"/>
  <c r="F50" i="31"/>
  <c r="F52" i="31"/>
  <c r="F56" i="31"/>
  <c r="U10" i="3"/>
  <c r="U12" i="3"/>
  <c r="U14" i="3"/>
  <c r="U16" i="3"/>
  <c r="G12" i="3"/>
  <c r="G13" i="3"/>
  <c r="G15" i="3"/>
  <c r="G18" i="3"/>
  <c r="G20" i="3"/>
  <c r="G21" i="3"/>
  <c r="E18" i="31"/>
  <c r="Q48" i="8"/>
  <c r="S48" i="8" s="1"/>
  <c r="Q57" i="8"/>
  <c r="S57" i="8" s="1"/>
  <c r="M59" i="8"/>
  <c r="K59" i="8"/>
  <c r="H59" i="8"/>
  <c r="E59" i="8"/>
  <c r="D24" i="31"/>
  <c r="L65" i="8"/>
  <c r="M47" i="122"/>
  <c r="L57" i="122"/>
  <c r="M87" i="122"/>
  <c r="O11" i="122"/>
  <c r="O15" i="122"/>
  <c r="O89" i="122"/>
  <c r="S213" i="6"/>
  <c r="O225" i="6"/>
  <c r="O245" i="6"/>
  <c r="Q254" i="6"/>
  <c r="S311" i="6"/>
  <c r="O329" i="6"/>
  <c r="U330" i="6"/>
  <c r="U331" i="6"/>
  <c r="U332" i="6"/>
  <c r="U333" i="6"/>
  <c r="U334" i="6"/>
  <c r="U335" i="6"/>
  <c r="U336" i="6"/>
  <c r="H376" i="6"/>
  <c r="Q310" i="6"/>
  <c r="O313" i="6"/>
  <c r="S318" i="6"/>
  <c r="S323" i="6"/>
  <c r="S329" i="6"/>
  <c r="M329" i="6"/>
  <c r="O330" i="6"/>
  <c r="M330" i="6"/>
  <c r="O331" i="6"/>
  <c r="M331" i="6"/>
  <c r="O332" i="6"/>
  <c r="M332" i="6"/>
  <c r="O333" i="6"/>
  <c r="M333" i="6"/>
  <c r="O334" i="6"/>
  <c r="M334" i="6"/>
  <c r="O335" i="6"/>
  <c r="M335" i="6"/>
  <c r="O336" i="6"/>
  <c r="M336" i="6"/>
  <c r="S345" i="6"/>
  <c r="U213" i="6"/>
  <c r="U231" i="6"/>
  <c r="S246" i="6"/>
  <c r="O250" i="6"/>
  <c r="U254" i="6"/>
  <c r="O263" i="6"/>
  <c r="Q306" i="6"/>
  <c r="M306" i="6"/>
  <c r="S372" i="6"/>
  <c r="O160" i="6"/>
  <c r="S190" i="6"/>
  <c r="S399" i="6"/>
  <c r="O214" i="6"/>
  <c r="H226" i="6"/>
  <c r="S245" i="6"/>
  <c r="O254" i="6"/>
  <c r="O255" i="6"/>
  <c r="Q264" i="6"/>
  <c r="Q305" i="6"/>
  <c r="Q309" i="6"/>
  <c r="O309" i="6"/>
  <c r="H309" i="6"/>
  <c r="S310" i="6"/>
  <c r="S313" i="6"/>
  <c r="M313" i="6"/>
  <c r="Q317" i="6"/>
  <c r="O317" i="6"/>
  <c r="H317" i="6"/>
  <c r="M318" i="6"/>
  <c r="Q323" i="6"/>
  <c r="O323" i="6"/>
  <c r="S327" i="6"/>
  <c r="H327" i="6"/>
  <c r="S337" i="6"/>
  <c r="O344" i="6"/>
  <c r="O345" i="6"/>
  <c r="Q372" i="6"/>
  <c r="M372" i="6"/>
  <c r="M391" i="6"/>
  <c r="O110" i="6"/>
  <c r="O86" i="6"/>
  <c r="H69" i="6"/>
  <c r="O59" i="6"/>
  <c r="L10" i="3"/>
  <c r="F68" i="20"/>
  <c r="U7" i="3"/>
  <c r="Q6" i="3"/>
  <c r="AA5" i="8"/>
  <c r="AC11" i="8"/>
  <c r="AA14" i="8"/>
  <c r="U5" i="3"/>
  <c r="K6" i="3"/>
  <c r="R6" i="3" s="1"/>
  <c r="K13" i="8"/>
  <c r="F13" i="8"/>
  <c r="K16" i="8"/>
  <c r="O9" i="13"/>
  <c r="AA11" i="8"/>
  <c r="G8" i="3"/>
  <c r="G15" i="13" s="1"/>
  <c r="H13" i="8"/>
  <c r="AA17" i="8"/>
  <c r="Z17" i="8"/>
  <c r="F17" i="122"/>
  <c r="AC17" i="8"/>
  <c r="Y17" i="8"/>
  <c r="G9" i="3"/>
  <c r="F67" i="20" s="1"/>
  <c r="AB17" i="8"/>
  <c r="I19" i="8"/>
  <c r="G18" i="122"/>
  <c r="G67" i="20"/>
  <c r="R9" i="3"/>
  <c r="U9" i="3"/>
  <c r="H17" i="122"/>
  <c r="G129" i="21"/>
  <c r="G297" i="21"/>
  <c r="G171" i="21"/>
  <c r="G87" i="21"/>
  <c r="G255" i="21"/>
  <c r="G45" i="21"/>
  <c r="G213" i="21"/>
  <c r="G381" i="21"/>
  <c r="C423" i="21"/>
  <c r="C465" i="21"/>
  <c r="C45" i="21"/>
  <c r="C87" i="21"/>
  <c r="C129" i="21"/>
  <c r="C171" i="21"/>
  <c r="C213" i="21"/>
  <c r="C255" i="21"/>
  <c r="C297" i="21"/>
  <c r="C339" i="21"/>
  <c r="C381" i="21"/>
  <c r="S194" i="6"/>
  <c r="H194" i="6"/>
  <c r="U229" i="6"/>
  <c r="S229" i="6"/>
  <c r="M234" i="6"/>
  <c r="H234" i="6"/>
  <c r="O234" i="6"/>
  <c r="U315" i="6"/>
  <c r="O315" i="6"/>
  <c r="S315" i="6"/>
  <c r="U321" i="6"/>
  <c r="M321" i="6"/>
  <c r="O321" i="6"/>
  <c r="U326" i="6"/>
  <c r="M326" i="6"/>
  <c r="S326" i="6"/>
  <c r="O347" i="6"/>
  <c r="S347" i="6"/>
  <c r="S381" i="6"/>
  <c r="M381" i="6"/>
  <c r="M183" i="6"/>
  <c r="U183" i="6"/>
  <c r="O135" i="6"/>
  <c r="S135" i="6"/>
  <c r="H115" i="6"/>
  <c r="Q115" i="6"/>
  <c r="U115" i="6"/>
  <c r="U101" i="6"/>
  <c r="S101" i="6"/>
  <c r="S93" i="6"/>
  <c r="U131" i="6"/>
  <c r="O193" i="6"/>
  <c r="S193" i="6"/>
  <c r="Q259" i="6"/>
  <c r="M259" i="6"/>
  <c r="U268" i="6"/>
  <c r="O268" i="6"/>
  <c r="Q268" i="6"/>
  <c r="Q315" i="6"/>
  <c r="S321" i="6"/>
  <c r="U325" i="6"/>
  <c r="H325" i="6"/>
  <c r="Q325" i="6"/>
  <c r="M325" i="6"/>
  <c r="O342" i="6"/>
  <c r="O348" i="6"/>
  <c r="S373" i="6"/>
  <c r="S429" i="6"/>
  <c r="M429" i="6"/>
  <c r="S394" i="6"/>
  <c r="S409" i="6"/>
  <c r="M409" i="6"/>
  <c r="Q79" i="6"/>
  <c r="O169" i="6"/>
  <c r="U169" i="6"/>
  <c r="O138" i="6"/>
  <c r="U138" i="6"/>
  <c r="S138" i="6"/>
  <c r="M118" i="6"/>
  <c r="H118" i="6"/>
  <c r="O118" i="6"/>
  <c r="U114" i="6"/>
  <c r="S114" i="6"/>
  <c r="Q104" i="6"/>
  <c r="U104" i="6"/>
  <c r="S104" i="6"/>
  <c r="H77" i="6"/>
  <c r="H67" i="6"/>
  <c r="S67" i="6"/>
  <c r="Q269" i="6"/>
  <c r="O269" i="6"/>
  <c r="H350" i="6"/>
  <c r="U350" i="6"/>
  <c r="O350" i="6"/>
  <c r="H98" i="6"/>
  <c r="U98" i="6"/>
  <c r="S98" i="6"/>
  <c r="M55" i="6"/>
  <c r="U90" i="6"/>
  <c r="M266" i="6"/>
  <c r="U266" i="6"/>
  <c r="U319" i="6"/>
  <c r="H319" i="6"/>
  <c r="O319" i="6"/>
  <c r="Q321" i="6"/>
  <c r="M432" i="6"/>
  <c r="S432" i="6"/>
  <c r="Q432" i="6"/>
  <c r="U128" i="6"/>
  <c r="O229" i="6"/>
  <c r="S234" i="6"/>
  <c r="Q256" i="6"/>
  <c r="M264" i="6"/>
  <c r="U264" i="6"/>
  <c r="Q266" i="6"/>
  <c r="O267" i="6"/>
  <c r="Q267" i="6"/>
  <c r="U305" i="6"/>
  <c r="O305" i="6"/>
  <c r="S305" i="6"/>
  <c r="H315" i="6"/>
  <c r="Q319" i="6"/>
  <c r="H321" i="6"/>
  <c r="U322" i="6"/>
  <c r="S322" i="6"/>
  <c r="H347" i="6"/>
  <c r="S350" i="6"/>
  <c r="H418" i="6"/>
  <c r="Q172" i="6"/>
  <c r="S172" i="6"/>
  <c r="U168" i="6"/>
  <c r="S168" i="6"/>
  <c r="U157" i="6"/>
  <c r="S157" i="6"/>
  <c r="O153" i="6"/>
  <c r="Q153" i="6"/>
  <c r="U153" i="6"/>
  <c r="S153" i="6"/>
  <c r="O149" i="6"/>
  <c r="S149" i="6"/>
  <c r="O91" i="6"/>
  <c r="U91" i="6"/>
  <c r="Q87" i="6"/>
  <c r="U87" i="6"/>
  <c r="U189" i="6"/>
  <c r="S205" i="6"/>
  <c r="S218" i="6"/>
  <c r="Q262" i="6"/>
  <c r="H306" i="6"/>
  <c r="H310" i="6"/>
  <c r="Q313" i="6"/>
  <c r="H313" i="6"/>
  <c r="M314" i="6"/>
  <c r="H323" i="6"/>
  <c r="Q329" i="6"/>
  <c r="H329" i="6"/>
  <c r="S330" i="6"/>
  <c r="S331" i="6"/>
  <c r="S332" i="6"/>
  <c r="S333" i="6"/>
  <c r="S334" i="6"/>
  <c r="S335" i="6"/>
  <c r="S336" i="6"/>
  <c r="O337" i="6"/>
  <c r="O368" i="6"/>
  <c r="Q390" i="6"/>
  <c r="S396" i="6"/>
  <c r="M407" i="6"/>
  <c r="O148" i="6"/>
  <c r="O137" i="6"/>
  <c r="O78" i="6"/>
  <c r="U316" i="6"/>
  <c r="H316" i="6"/>
  <c r="Q316" i="6"/>
  <c r="M316" i="6"/>
  <c r="O316" i="6"/>
  <c r="U324" i="6"/>
  <c r="H324" i="6"/>
  <c r="Q324" i="6"/>
  <c r="M324" i="6"/>
  <c r="O324" i="6"/>
  <c r="U328" i="6"/>
  <c r="H328" i="6"/>
  <c r="Q328" i="6"/>
  <c r="M328" i="6"/>
  <c r="O328" i="6"/>
  <c r="M207" i="6"/>
  <c r="O207" i="6"/>
  <c r="S209" i="6"/>
  <c r="M231" i="6"/>
  <c r="O231" i="6"/>
  <c r="S239" i="6"/>
  <c r="O242" i="6"/>
  <c r="O243" i="6"/>
  <c r="O244" i="6"/>
  <c r="M247" i="6"/>
  <c r="U247" i="6"/>
  <c r="M250" i="6"/>
  <c r="S250" i="6"/>
  <c r="O256" i="6"/>
  <c r="O257" i="6"/>
  <c r="Q258" i="6"/>
  <c r="Q260" i="6"/>
  <c r="O262" i="6"/>
  <c r="H339" i="6"/>
  <c r="O339" i="6"/>
  <c r="S339" i="6"/>
  <c r="H352" i="6"/>
  <c r="U352" i="6"/>
  <c r="O352" i="6"/>
  <c r="H428" i="6"/>
  <c r="S428" i="6"/>
  <c r="Q428" i="6"/>
  <c r="Q164" i="6"/>
  <c r="O164" i="6"/>
  <c r="O131" i="6"/>
  <c r="Q131" i="6"/>
  <c r="O119" i="6"/>
  <c r="Q119" i="6"/>
  <c r="H93" i="6"/>
  <c r="Q93" i="6"/>
  <c r="S74" i="6"/>
  <c r="S183" i="6"/>
  <c r="H187" i="6"/>
  <c r="H189" i="6"/>
  <c r="O190" i="6"/>
  <c r="H191" i="6"/>
  <c r="U191" i="6"/>
  <c r="M193" i="6"/>
  <c r="U193" i="6"/>
  <c r="O198" i="6"/>
  <c r="S201" i="6"/>
  <c r="H202" i="6"/>
  <c r="S207" i="6"/>
  <c r="S210" i="6"/>
  <c r="M227" i="6"/>
  <c r="H227" i="6"/>
  <c r="S231" i="6"/>
  <c r="S240" i="6"/>
  <c r="S247" i="6"/>
  <c r="M256" i="6"/>
  <c r="M257" i="6"/>
  <c r="O258" i="6"/>
  <c r="O260" i="6"/>
  <c r="M262" i="6"/>
  <c r="S375" i="6"/>
  <c r="M375" i="6"/>
  <c r="M209" i="6"/>
  <c r="O209" i="6"/>
  <c r="O230" i="6"/>
  <c r="H230" i="6"/>
  <c r="M239" i="6"/>
  <c r="O239" i="6"/>
  <c r="U320" i="6"/>
  <c r="H320" i="6"/>
  <c r="Q320" i="6"/>
  <c r="M320" i="6"/>
  <c r="O320" i="6"/>
  <c r="H182" i="6"/>
  <c r="O183" i="6"/>
  <c r="S197" i="6"/>
  <c r="H198" i="6"/>
  <c r="U207" i="6"/>
  <c r="H209" i="6"/>
  <c r="S214" i="6"/>
  <c r="S217" i="6"/>
  <c r="U223" i="6"/>
  <c r="O223" i="6"/>
  <c r="S230" i="6"/>
  <c r="H239" i="6"/>
  <c r="M242" i="6"/>
  <c r="S242" i="6"/>
  <c r="U258" i="6"/>
  <c r="M260" i="6"/>
  <c r="S316" i="6"/>
  <c r="S320" i="6"/>
  <c r="S324" i="6"/>
  <c r="S328" i="6"/>
  <c r="H454" i="6"/>
  <c r="O454" i="6"/>
  <c r="S454" i="6"/>
  <c r="H370" i="6"/>
  <c r="S370" i="6"/>
  <c r="Q370" i="6"/>
  <c r="H398" i="6"/>
  <c r="M398" i="6"/>
  <c r="S398" i="6"/>
  <c r="Q398" i="6"/>
  <c r="Q144" i="6"/>
  <c r="O144" i="6"/>
  <c r="Q314" i="6"/>
  <c r="H314" i="6"/>
  <c r="Q318" i="6"/>
  <c r="H318" i="6"/>
  <c r="Q322" i="6"/>
  <c r="H322" i="6"/>
  <c r="Q326" i="6"/>
  <c r="H326" i="6"/>
  <c r="U342" i="6"/>
  <c r="S389" i="6"/>
  <c r="Q422" i="6"/>
  <c r="M439" i="6"/>
  <c r="O394" i="6"/>
  <c r="O176" i="6"/>
  <c r="H86" i="6"/>
  <c r="Q376" i="6"/>
  <c r="M305" i="6"/>
  <c r="M310" i="6"/>
  <c r="O314" i="6"/>
  <c r="M315" i="6"/>
  <c r="O318" i="6"/>
  <c r="M319" i="6"/>
  <c r="O322" i="6"/>
  <c r="M323" i="6"/>
  <c r="O326" i="6"/>
  <c r="M327" i="6"/>
  <c r="S342" i="6"/>
  <c r="S368" i="6"/>
  <c r="Q396" i="6"/>
  <c r="H19" i="6"/>
  <c r="O19" i="6" s="1"/>
  <c r="H31" i="6"/>
  <c r="O31" i="6" s="1"/>
  <c r="H23" i="6"/>
  <c r="U23" i="6" s="1"/>
  <c r="H11" i="6"/>
  <c r="M211" i="6"/>
  <c r="U211" i="6"/>
  <c r="H211" i="6"/>
  <c r="M215" i="6"/>
  <c r="U215" i="6"/>
  <c r="O215" i="6"/>
  <c r="M233" i="6"/>
  <c r="O233" i="6"/>
  <c r="S233" i="6"/>
  <c r="M237" i="6"/>
  <c r="H237" i="6"/>
  <c r="O237" i="6"/>
  <c r="M248" i="6"/>
  <c r="H248" i="6"/>
  <c r="S248" i="6"/>
  <c r="M252" i="6"/>
  <c r="S252" i="6"/>
  <c r="H252" i="6"/>
  <c r="H261" i="6"/>
  <c r="S261" i="6"/>
  <c r="U261" i="6"/>
  <c r="U308" i="6"/>
  <c r="M308" i="6"/>
  <c r="H308" i="6"/>
  <c r="Q308" i="6"/>
  <c r="S308" i="6"/>
  <c r="Q444" i="6"/>
  <c r="M444" i="6"/>
  <c r="Q152" i="6"/>
  <c r="O152" i="6"/>
  <c r="O132" i="6"/>
  <c r="Q132" i="6"/>
  <c r="S132" i="6"/>
  <c r="O181" i="6"/>
  <c r="O185" i="6"/>
  <c r="M195" i="6"/>
  <c r="U195" i="6"/>
  <c r="M235" i="6"/>
  <c r="U235" i="6"/>
  <c r="H235" i="6"/>
  <c r="S437" i="6"/>
  <c r="M437" i="6"/>
  <c r="Q402" i="6"/>
  <c r="S402" i="6"/>
  <c r="H402" i="6"/>
  <c r="Q101" i="6"/>
  <c r="H101" i="6"/>
  <c r="H37" i="6"/>
  <c r="U132" i="6"/>
  <c r="S152" i="6"/>
  <c r="U181" i="6"/>
  <c r="S182" i="6"/>
  <c r="H183" i="6"/>
  <c r="U185" i="6"/>
  <c r="S186" i="6"/>
  <c r="S195" i="6"/>
  <c r="M201" i="6"/>
  <c r="O201" i="6"/>
  <c r="U201" i="6"/>
  <c r="O206" i="6"/>
  <c r="S206" i="6"/>
  <c r="S211" i="6"/>
  <c r="S215" i="6"/>
  <c r="M217" i="6"/>
  <c r="O217" i="6"/>
  <c r="H217" i="6"/>
  <c r="M225" i="6"/>
  <c r="U225" i="6"/>
  <c r="S225" i="6"/>
  <c r="U233" i="6"/>
  <c r="S237" i="6"/>
  <c r="M243" i="6"/>
  <c r="U243" i="6"/>
  <c r="S243" i="6"/>
  <c r="M244" i="6"/>
  <c r="S244" i="6"/>
  <c r="H257" i="6"/>
  <c r="S257" i="6"/>
  <c r="U257" i="6"/>
  <c r="O261" i="6"/>
  <c r="H263" i="6"/>
  <c r="S263" i="6"/>
  <c r="U263" i="6"/>
  <c r="M263" i="6"/>
  <c r="H267" i="6"/>
  <c r="S267" i="6"/>
  <c r="U267" i="6"/>
  <c r="M267" i="6"/>
  <c r="U340" i="6"/>
  <c r="H340" i="6"/>
  <c r="S340" i="6"/>
  <c r="O340" i="6"/>
  <c r="O346" i="6"/>
  <c r="U346" i="6"/>
  <c r="S346" i="6"/>
  <c r="S349" i="6"/>
  <c r="O349" i="6"/>
  <c r="O351" i="6"/>
  <c r="H351" i="6"/>
  <c r="S424" i="6"/>
  <c r="M424" i="6"/>
  <c r="Q426" i="6"/>
  <c r="H426" i="6"/>
  <c r="M114" i="6"/>
  <c r="O114" i="6"/>
  <c r="M50" i="6"/>
  <c r="M27" i="6"/>
  <c r="H27" i="6"/>
  <c r="H416" i="6"/>
  <c r="Q416" i="6"/>
  <c r="S181" i="6"/>
  <c r="S185" i="6"/>
  <c r="M199" i="6"/>
  <c r="U199" i="6"/>
  <c r="S199" i="6"/>
  <c r="M221" i="6"/>
  <c r="U221" i="6"/>
  <c r="O221" i="6"/>
  <c r="M232" i="6"/>
  <c r="H232" i="6"/>
  <c r="S232" i="6"/>
  <c r="M236" i="6"/>
  <c r="S236" i="6"/>
  <c r="H236" i="6"/>
  <c r="M249" i="6"/>
  <c r="O249" i="6"/>
  <c r="S249" i="6"/>
  <c r="M253" i="6"/>
  <c r="H253" i="6"/>
  <c r="O253" i="6"/>
  <c r="H265" i="6"/>
  <c r="S265" i="6"/>
  <c r="U265" i="6"/>
  <c r="M265" i="6"/>
  <c r="M187" i="6"/>
  <c r="O187" i="6"/>
  <c r="M203" i="6"/>
  <c r="H203" i="6"/>
  <c r="S203" i="6"/>
  <c r="M219" i="6"/>
  <c r="H219" i="6"/>
  <c r="O219" i="6"/>
  <c r="M241" i="6"/>
  <c r="O241" i="6"/>
  <c r="H241" i="6"/>
  <c r="M251" i="6"/>
  <c r="U251" i="6"/>
  <c r="H251" i="6"/>
  <c r="H259" i="6"/>
  <c r="S259" i="6"/>
  <c r="U259" i="6"/>
  <c r="Q261" i="6"/>
  <c r="U307" i="6"/>
  <c r="O307" i="6"/>
  <c r="M307" i="6"/>
  <c r="Q307" i="6"/>
  <c r="S307" i="6"/>
  <c r="U136" i="6"/>
  <c r="S142" i="6"/>
  <c r="U152" i="6"/>
  <c r="H181" i="6"/>
  <c r="H185" i="6"/>
  <c r="U187" i="6"/>
  <c r="M191" i="6"/>
  <c r="O191" i="6"/>
  <c r="O195" i="6"/>
  <c r="M197" i="6"/>
  <c r="O197" i="6"/>
  <c r="H197" i="6"/>
  <c r="H199" i="6"/>
  <c r="O203" i="6"/>
  <c r="M205" i="6"/>
  <c r="H205" i="6"/>
  <c r="O205" i="6"/>
  <c r="O211" i="6"/>
  <c r="H215" i="6"/>
  <c r="S219" i="6"/>
  <c r="H221" i="6"/>
  <c r="S222" i="6"/>
  <c r="O222" i="6"/>
  <c r="M223" i="6"/>
  <c r="H223" i="6"/>
  <c r="S223" i="6"/>
  <c r="O232" i="6"/>
  <c r="H233" i="6"/>
  <c r="S235" i="6"/>
  <c r="O236" i="6"/>
  <c r="U237" i="6"/>
  <c r="M238" i="6"/>
  <c r="O238" i="6"/>
  <c r="S238" i="6"/>
  <c r="S241" i="6"/>
  <c r="O248" i="6"/>
  <c r="H249" i="6"/>
  <c r="S251" i="6"/>
  <c r="O252" i="6"/>
  <c r="U253" i="6"/>
  <c r="H255" i="6"/>
  <c r="S255" i="6"/>
  <c r="U255" i="6"/>
  <c r="O259" i="6"/>
  <c r="M261" i="6"/>
  <c r="O265" i="6"/>
  <c r="O308" i="6"/>
  <c r="Q133" i="6"/>
  <c r="O133" i="6"/>
  <c r="M122" i="6"/>
  <c r="O122" i="6"/>
  <c r="H122" i="6"/>
  <c r="M269" i="6"/>
  <c r="H269" i="6"/>
  <c r="S269" i="6"/>
  <c r="M270" i="6"/>
  <c r="Q270" i="6"/>
  <c r="H270" i="6"/>
  <c r="S270" i="6"/>
  <c r="M271" i="6"/>
  <c r="Q271" i="6"/>
  <c r="H271" i="6"/>
  <c r="S271" i="6"/>
  <c r="M272" i="6"/>
  <c r="Q272" i="6"/>
  <c r="H272" i="6"/>
  <c r="S272" i="6"/>
  <c r="M273" i="6"/>
  <c r="Q273" i="6"/>
  <c r="H273" i="6"/>
  <c r="S273" i="6"/>
  <c r="M274" i="6"/>
  <c r="Q274" i="6"/>
  <c r="H274" i="6"/>
  <c r="S274" i="6"/>
  <c r="M275" i="6"/>
  <c r="Q275" i="6"/>
  <c r="H275" i="6"/>
  <c r="S275" i="6"/>
  <c r="M276" i="6"/>
  <c r="Q276" i="6"/>
  <c r="H276" i="6"/>
  <c r="S276" i="6"/>
  <c r="M277" i="6"/>
  <c r="Q277" i="6"/>
  <c r="H277" i="6"/>
  <c r="S277" i="6"/>
  <c r="M278" i="6"/>
  <c r="Q278" i="6"/>
  <c r="H278" i="6"/>
  <c r="S278" i="6"/>
  <c r="M279" i="6"/>
  <c r="Q279" i="6"/>
  <c r="H279" i="6"/>
  <c r="S279" i="6"/>
  <c r="M280" i="6"/>
  <c r="Q280" i="6"/>
  <c r="H280" i="6"/>
  <c r="S280" i="6"/>
  <c r="M281" i="6"/>
  <c r="Q281" i="6"/>
  <c r="H281" i="6"/>
  <c r="S281" i="6"/>
  <c r="M282" i="6"/>
  <c r="Q282" i="6"/>
  <c r="H282" i="6"/>
  <c r="S282" i="6"/>
  <c r="M283" i="6"/>
  <c r="Q283" i="6"/>
  <c r="H283" i="6"/>
  <c r="S283" i="6"/>
  <c r="M284" i="6"/>
  <c r="Q284" i="6"/>
  <c r="H284" i="6"/>
  <c r="S284" i="6"/>
  <c r="M285" i="6"/>
  <c r="Q285" i="6"/>
  <c r="H285" i="6"/>
  <c r="S285" i="6"/>
  <c r="M286" i="6"/>
  <c r="Q286" i="6"/>
  <c r="H286" i="6"/>
  <c r="S286" i="6"/>
  <c r="M287" i="6"/>
  <c r="Q287" i="6"/>
  <c r="H287" i="6"/>
  <c r="S287" i="6"/>
  <c r="M288" i="6"/>
  <c r="Q288" i="6"/>
  <c r="H288" i="6"/>
  <c r="S288" i="6"/>
  <c r="M289" i="6"/>
  <c r="Q289" i="6"/>
  <c r="H289" i="6"/>
  <c r="S289" i="6"/>
  <c r="M290" i="6"/>
  <c r="Q290" i="6"/>
  <c r="H290" i="6"/>
  <c r="S290" i="6"/>
  <c r="M291" i="6"/>
  <c r="Q291" i="6"/>
  <c r="H291" i="6"/>
  <c r="S291" i="6"/>
  <c r="M292" i="6"/>
  <c r="Q292" i="6"/>
  <c r="H292" i="6"/>
  <c r="S292" i="6"/>
  <c r="M293" i="6"/>
  <c r="Q293" i="6"/>
  <c r="H293" i="6"/>
  <c r="S293" i="6"/>
  <c r="M294" i="6"/>
  <c r="Q294" i="6"/>
  <c r="H294" i="6"/>
  <c r="S294" i="6"/>
  <c r="M295" i="6"/>
  <c r="Q295" i="6"/>
  <c r="H295" i="6"/>
  <c r="S295" i="6"/>
  <c r="M296" i="6"/>
  <c r="Q296" i="6"/>
  <c r="H296" i="6"/>
  <c r="S296" i="6"/>
  <c r="M297" i="6"/>
  <c r="Q297" i="6"/>
  <c r="H297" i="6"/>
  <c r="S297" i="6"/>
  <c r="M298" i="6"/>
  <c r="Q298" i="6"/>
  <c r="H298" i="6"/>
  <c r="S298" i="6"/>
  <c r="M299" i="6"/>
  <c r="Q299" i="6"/>
  <c r="H299" i="6"/>
  <c r="S299" i="6"/>
  <c r="M300" i="6"/>
  <c r="Q300" i="6"/>
  <c r="H300" i="6"/>
  <c r="S300" i="6"/>
  <c r="M301" i="6"/>
  <c r="Q301" i="6"/>
  <c r="H301" i="6"/>
  <c r="S301" i="6"/>
  <c r="M302" i="6"/>
  <c r="Q302" i="6"/>
  <c r="H302" i="6"/>
  <c r="S302" i="6"/>
  <c r="M303" i="6"/>
  <c r="Q303" i="6"/>
  <c r="H303" i="6"/>
  <c r="S303" i="6"/>
  <c r="M304" i="6"/>
  <c r="Q304" i="6"/>
  <c r="H304" i="6"/>
  <c r="S304" i="6"/>
  <c r="U311" i="6"/>
  <c r="O311" i="6"/>
  <c r="M311" i="6"/>
  <c r="U312" i="6"/>
  <c r="M312" i="6"/>
  <c r="H312" i="6"/>
  <c r="Q312" i="6"/>
  <c r="S358" i="6"/>
  <c r="O358" i="6"/>
  <c r="Q358" i="6"/>
  <c r="O452" i="6"/>
  <c r="M452" i="6"/>
  <c r="S401" i="6"/>
  <c r="M401" i="6"/>
  <c r="M127" i="6"/>
  <c r="O127" i="6"/>
  <c r="Q127" i="6"/>
  <c r="H127" i="6"/>
  <c r="M95" i="6"/>
  <c r="O95" i="6"/>
  <c r="H95" i="6"/>
  <c r="Q95" i="6"/>
  <c r="M82" i="6"/>
  <c r="O82" i="6"/>
  <c r="M67" i="6"/>
  <c r="O67" i="6"/>
  <c r="Q67" i="6"/>
  <c r="M213" i="6"/>
  <c r="O213" i="6"/>
  <c r="M229" i="6"/>
  <c r="H229" i="6"/>
  <c r="M240" i="6"/>
  <c r="H240" i="6"/>
  <c r="M245" i="6"/>
  <c r="H245" i="6"/>
  <c r="M246" i="6"/>
  <c r="O246" i="6"/>
  <c r="H254" i="6"/>
  <c r="S254" i="6"/>
  <c r="H256" i="6"/>
  <c r="S256" i="6"/>
  <c r="H258" i="6"/>
  <c r="S258" i="6"/>
  <c r="H260" i="6"/>
  <c r="S260" i="6"/>
  <c r="H262" i="6"/>
  <c r="S262" i="6"/>
  <c r="H264" i="6"/>
  <c r="S264" i="6"/>
  <c r="H266" i="6"/>
  <c r="S266" i="6"/>
  <c r="H268" i="6"/>
  <c r="S268" i="6"/>
  <c r="U269" i="6"/>
  <c r="U270" i="6"/>
  <c r="U271" i="6"/>
  <c r="U272" i="6"/>
  <c r="U273" i="6"/>
  <c r="U274" i="6"/>
  <c r="U275" i="6"/>
  <c r="U276" i="6"/>
  <c r="U277" i="6"/>
  <c r="U278" i="6"/>
  <c r="U279" i="6"/>
  <c r="U280" i="6"/>
  <c r="U281" i="6"/>
  <c r="U282" i="6"/>
  <c r="U283" i="6"/>
  <c r="U284" i="6"/>
  <c r="U285" i="6"/>
  <c r="U286" i="6"/>
  <c r="U287" i="6"/>
  <c r="U288" i="6"/>
  <c r="U289" i="6"/>
  <c r="U290" i="6"/>
  <c r="U291" i="6"/>
  <c r="U292" i="6"/>
  <c r="U293" i="6"/>
  <c r="U294" i="6"/>
  <c r="U295" i="6"/>
  <c r="U296" i="6"/>
  <c r="U297" i="6"/>
  <c r="U298" i="6"/>
  <c r="U299" i="6"/>
  <c r="U300" i="6"/>
  <c r="U301" i="6"/>
  <c r="U302" i="6"/>
  <c r="U303" i="6"/>
  <c r="U304" i="6"/>
  <c r="H311" i="6"/>
  <c r="O312" i="6"/>
  <c r="S366" i="6"/>
  <c r="H366" i="6"/>
  <c r="Q366" i="6"/>
  <c r="Q450" i="6"/>
  <c r="O450" i="6"/>
  <c r="H450" i="6"/>
  <c r="M99" i="6"/>
  <c r="O99" i="6"/>
  <c r="Q99" i="6"/>
  <c r="H99" i="6"/>
  <c r="O306" i="6"/>
  <c r="O310" i="6"/>
  <c r="O338" i="6"/>
  <c r="U338" i="6"/>
  <c r="S341" i="6"/>
  <c r="O341" i="6"/>
  <c r="O343" i="6"/>
  <c r="H343" i="6"/>
  <c r="O364" i="6"/>
  <c r="M364" i="6"/>
  <c r="M90" i="6"/>
  <c r="O90" i="6"/>
  <c r="H90" i="6"/>
  <c r="M54" i="6"/>
  <c r="H54" i="6"/>
  <c r="M35" i="6"/>
  <c r="U35" i="6" s="1"/>
  <c r="M15" i="6"/>
  <c r="H15" i="6"/>
  <c r="U348" i="6"/>
  <c r="H348" i="6"/>
  <c r="Q362" i="6"/>
  <c r="O362" i="6"/>
  <c r="S420" i="6"/>
  <c r="M420" i="6"/>
  <c r="S431" i="6"/>
  <c r="M431" i="6"/>
  <c r="S446" i="6"/>
  <c r="O446" i="6"/>
  <c r="S353" i="6"/>
  <c r="H353" i="6"/>
  <c r="Q168" i="6"/>
  <c r="O168" i="6"/>
  <c r="M91" i="6"/>
  <c r="Q91" i="6"/>
  <c r="M87" i="6"/>
  <c r="O87" i="6"/>
  <c r="M63" i="6"/>
  <c r="O63" i="6"/>
  <c r="H63" i="6"/>
  <c r="M58" i="6"/>
  <c r="U58" i="6" s="1"/>
  <c r="M7" i="6"/>
  <c r="U7" i="6" s="1"/>
  <c r="S357" i="6"/>
  <c r="M359" i="6"/>
  <c r="M365" i="6"/>
  <c r="M383" i="6"/>
  <c r="M421" i="6"/>
  <c r="M447" i="6"/>
  <c r="M453" i="6"/>
  <c r="F64" i="20"/>
  <c r="G16" i="122"/>
  <c r="R8" i="3"/>
  <c r="G16" i="13"/>
  <c r="H15" i="122"/>
  <c r="E10" i="31"/>
  <c r="G66" i="20"/>
  <c r="AB14" i="8"/>
  <c r="Q8" i="3"/>
  <c r="L8" i="3"/>
  <c r="G15" i="122"/>
  <c r="H65" i="20"/>
  <c r="F65" i="20"/>
  <c r="Q7" i="3"/>
  <c r="S7" i="3" s="1"/>
  <c r="M13" i="8"/>
  <c r="I13" i="8"/>
  <c r="G14" i="13"/>
  <c r="O13" i="13"/>
  <c r="H13" i="13"/>
  <c r="E9" i="10"/>
  <c r="G65" i="20"/>
  <c r="F11" i="122"/>
  <c r="J7" i="8"/>
  <c r="AC5" i="8"/>
  <c r="H7" i="8"/>
  <c r="L7" i="8"/>
  <c r="AB5" i="8"/>
  <c r="M29" i="13"/>
  <c r="L65" i="13"/>
  <c r="G66" i="13"/>
  <c r="J150" i="20"/>
  <c r="H150" i="20"/>
  <c r="M204" i="6"/>
  <c r="U204" i="6"/>
  <c r="H204" i="6"/>
  <c r="S204" i="6"/>
  <c r="F17" i="13"/>
  <c r="O65" i="13"/>
  <c r="E66" i="13"/>
  <c r="E72" i="13"/>
  <c r="G37" i="13"/>
  <c r="J37" i="13"/>
  <c r="M43" i="13"/>
  <c r="J43" i="13"/>
  <c r="H79" i="13"/>
  <c r="G80" i="13"/>
  <c r="J91" i="13"/>
  <c r="G92" i="13"/>
  <c r="M117" i="13"/>
  <c r="I123" i="13"/>
  <c r="F123" i="13"/>
  <c r="E124" i="13"/>
  <c r="M123" i="13"/>
  <c r="J123" i="13"/>
  <c r="H123" i="13"/>
  <c r="I43" i="13"/>
  <c r="O37" i="13"/>
  <c r="E44" i="13"/>
  <c r="G10" i="13"/>
  <c r="H17" i="13"/>
  <c r="O91" i="13"/>
  <c r="F71" i="13"/>
  <c r="G65" i="13"/>
  <c r="G124" i="13"/>
  <c r="I65" i="13"/>
  <c r="L91" i="13"/>
  <c r="H67" i="13"/>
  <c r="M67" i="13"/>
  <c r="J67" i="13"/>
  <c r="I67" i="13"/>
  <c r="L67" i="13"/>
  <c r="J87" i="13"/>
  <c r="H87" i="13"/>
  <c r="G114" i="13"/>
  <c r="E113" i="13"/>
  <c r="L113" i="13"/>
  <c r="G113" i="13"/>
  <c r="M188" i="6"/>
  <c r="U188" i="6"/>
  <c r="H188" i="6"/>
  <c r="S188" i="6"/>
  <c r="M192" i="6"/>
  <c r="U192" i="6"/>
  <c r="S192" i="6"/>
  <c r="H192" i="6"/>
  <c r="M220" i="6"/>
  <c r="U220" i="6"/>
  <c r="H220" i="6"/>
  <c r="S220" i="6"/>
  <c r="M224" i="6"/>
  <c r="U224" i="6"/>
  <c r="S224" i="6"/>
  <c r="H224" i="6"/>
  <c r="U354" i="6"/>
  <c r="O354" i="6"/>
  <c r="Q354" i="6"/>
  <c r="H354" i="6"/>
  <c r="S354" i="6"/>
  <c r="U380" i="6"/>
  <c r="H380" i="6"/>
  <c r="Q380" i="6"/>
  <c r="M380" i="6"/>
  <c r="S380" i="6"/>
  <c r="O380" i="6"/>
  <c r="U388" i="6"/>
  <c r="O388" i="6"/>
  <c r="H388" i="6"/>
  <c r="S388" i="6"/>
  <c r="M388" i="6"/>
  <c r="M445" i="6"/>
  <c r="S445" i="6"/>
  <c r="L21" i="9"/>
  <c r="Q21" i="9"/>
  <c r="P21" i="9"/>
  <c r="R21" i="9"/>
  <c r="S21" i="9"/>
  <c r="G26" i="122"/>
  <c r="I25" i="122"/>
  <c r="F25" i="122"/>
  <c r="O25" i="122"/>
  <c r="E26" i="122"/>
  <c r="J25" i="122"/>
  <c r="E25" i="122"/>
  <c r="M25" i="122"/>
  <c r="H25" i="122"/>
  <c r="G25" i="122"/>
  <c r="L25" i="122"/>
  <c r="O39" i="122"/>
  <c r="E40" i="122"/>
  <c r="G40" i="122"/>
  <c r="I39" i="122"/>
  <c r="F39" i="122"/>
  <c r="G39" i="122"/>
  <c r="M39" i="122"/>
  <c r="E39" i="122"/>
  <c r="J39" i="122"/>
  <c r="H39" i="122"/>
  <c r="L39" i="122"/>
  <c r="M105" i="122"/>
  <c r="L105" i="122"/>
  <c r="G106" i="122"/>
  <c r="H105" i="122"/>
  <c r="O105" i="122"/>
  <c r="J105" i="122"/>
  <c r="F105" i="122"/>
  <c r="G105" i="122"/>
  <c r="E105" i="122"/>
  <c r="I105" i="122"/>
  <c r="E106" i="122"/>
  <c r="O119" i="122"/>
  <c r="J119" i="122"/>
  <c r="F119" i="122"/>
  <c r="L119" i="122"/>
  <c r="G120" i="122"/>
  <c r="H119" i="122"/>
  <c r="E120" i="122"/>
  <c r="I119" i="122"/>
  <c r="E119" i="122"/>
  <c r="F15" i="20"/>
  <c r="G15" i="20"/>
  <c r="J29" i="20"/>
  <c r="F29" i="20"/>
  <c r="G29" i="20"/>
  <c r="J36" i="20"/>
  <c r="F36" i="20"/>
  <c r="H36" i="20"/>
  <c r="I33" i="13"/>
  <c r="F13" i="13"/>
  <c r="F37" i="13"/>
  <c r="O29" i="13"/>
  <c r="E34" i="13"/>
  <c r="G11" i="13"/>
  <c r="G18" i="13"/>
  <c r="G43" i="13"/>
  <c r="O71" i="13"/>
  <c r="O123" i="13"/>
  <c r="E80" i="13"/>
  <c r="E91" i="13"/>
  <c r="H65" i="13"/>
  <c r="H113" i="13"/>
  <c r="L43" i="13"/>
  <c r="L79" i="13"/>
  <c r="J33" i="13"/>
  <c r="J65" i="13"/>
  <c r="M75" i="13"/>
  <c r="G76" i="13"/>
  <c r="H95" i="13"/>
  <c r="G95" i="13"/>
  <c r="G122" i="13"/>
  <c r="G121" i="13"/>
  <c r="E122" i="13"/>
  <c r="H29" i="20"/>
  <c r="J130" i="20"/>
  <c r="H130" i="20"/>
  <c r="J146" i="20"/>
  <c r="H146" i="20"/>
  <c r="J162" i="20"/>
  <c r="H162" i="20"/>
  <c r="M180" i="6"/>
  <c r="U180" i="6"/>
  <c r="H180" i="6"/>
  <c r="S180" i="6"/>
  <c r="M184" i="6"/>
  <c r="U184" i="6"/>
  <c r="S184" i="6"/>
  <c r="H184" i="6"/>
  <c r="O204" i="6"/>
  <c r="M212" i="6"/>
  <c r="U212" i="6"/>
  <c r="H212" i="6"/>
  <c r="S212" i="6"/>
  <c r="M216" i="6"/>
  <c r="U216" i="6"/>
  <c r="S216" i="6"/>
  <c r="H216" i="6"/>
  <c r="U356" i="6"/>
  <c r="O356" i="6"/>
  <c r="S356" i="6"/>
  <c r="H356" i="6"/>
  <c r="M356" i="6"/>
  <c r="U382" i="6"/>
  <c r="O382" i="6"/>
  <c r="H382" i="6"/>
  <c r="Q382" i="6"/>
  <c r="S382" i="6"/>
  <c r="U392" i="6"/>
  <c r="O392" i="6"/>
  <c r="S392" i="6"/>
  <c r="H392" i="6"/>
  <c r="M392" i="6"/>
  <c r="S174" i="6"/>
  <c r="O174" i="6"/>
  <c r="U174" i="6"/>
  <c r="O171" i="6"/>
  <c r="Q171" i="6"/>
  <c r="U171" i="6"/>
  <c r="S171" i="6"/>
  <c r="S158" i="6"/>
  <c r="O158" i="6"/>
  <c r="U158" i="6"/>
  <c r="O155" i="6"/>
  <c r="Q155" i="6"/>
  <c r="U155" i="6"/>
  <c r="S155" i="6"/>
  <c r="Q139" i="6"/>
  <c r="U139" i="6"/>
  <c r="O139" i="6"/>
  <c r="O136" i="6"/>
  <c r="S136" i="6"/>
  <c r="H117" i="6"/>
  <c r="U117" i="6"/>
  <c r="Q117" i="6"/>
  <c r="M111" i="6"/>
  <c r="H111" i="6"/>
  <c r="O111" i="6"/>
  <c r="Q111" i="6"/>
  <c r="S111" i="6"/>
  <c r="G30" i="13"/>
  <c r="L29" i="13"/>
  <c r="M65" i="13"/>
  <c r="G71" i="13"/>
  <c r="J71" i="13"/>
  <c r="L71" i="13"/>
  <c r="I71" i="13"/>
  <c r="G72" i="13"/>
  <c r="J109" i="13"/>
  <c r="L109" i="13"/>
  <c r="H109" i="13"/>
  <c r="J134" i="20"/>
  <c r="H134" i="20"/>
  <c r="J166" i="20"/>
  <c r="H166" i="20"/>
  <c r="M208" i="6"/>
  <c r="U208" i="6"/>
  <c r="S208" i="6"/>
  <c r="H208" i="6"/>
  <c r="U384" i="6"/>
  <c r="H384" i="6"/>
  <c r="Q384" i="6"/>
  <c r="M384" i="6"/>
  <c r="S384" i="6"/>
  <c r="O384" i="6"/>
  <c r="U400" i="6"/>
  <c r="H400" i="6"/>
  <c r="O400" i="6"/>
  <c r="Q400" i="6"/>
  <c r="S400" i="6"/>
  <c r="M415" i="6"/>
  <c r="S415" i="6"/>
  <c r="D23" i="31"/>
  <c r="F23" i="31"/>
  <c r="H62" i="8"/>
  <c r="L62" i="8"/>
  <c r="Z60" i="8"/>
  <c r="V60" i="8"/>
  <c r="AC60" i="8"/>
  <c r="X60" i="8"/>
  <c r="AA60" i="8"/>
  <c r="U60" i="8"/>
  <c r="Y60" i="8"/>
  <c r="F9" i="13"/>
  <c r="E109" i="13"/>
  <c r="J29" i="13"/>
  <c r="J117" i="13"/>
  <c r="I117" i="13"/>
  <c r="H117" i="13"/>
  <c r="F117" i="13"/>
  <c r="E117" i="13"/>
  <c r="H128" i="20"/>
  <c r="J128" i="20"/>
  <c r="H144" i="20"/>
  <c r="J144" i="20"/>
  <c r="H160" i="20"/>
  <c r="J160" i="20"/>
  <c r="M196" i="6"/>
  <c r="U196" i="6"/>
  <c r="H196" i="6"/>
  <c r="S196" i="6"/>
  <c r="M200" i="6"/>
  <c r="U200" i="6"/>
  <c r="S200" i="6"/>
  <c r="H200" i="6"/>
  <c r="M228" i="6"/>
  <c r="U228" i="6"/>
  <c r="H228" i="6"/>
  <c r="S228" i="6"/>
  <c r="AB60" i="8"/>
  <c r="U378" i="6"/>
  <c r="S378" i="6"/>
  <c r="H378" i="6"/>
  <c r="Q378" i="6"/>
  <c r="O378" i="6"/>
  <c r="U386" i="6"/>
  <c r="O386" i="6"/>
  <c r="H386" i="6"/>
  <c r="Q386" i="6"/>
  <c r="S386" i="6"/>
  <c r="U448" i="6"/>
  <c r="O448" i="6"/>
  <c r="H448" i="6"/>
  <c r="S448" i="6"/>
  <c r="M448" i="6"/>
  <c r="S393" i="6"/>
  <c r="M393" i="6"/>
  <c r="O179" i="6"/>
  <c r="U179" i="6"/>
  <c r="Q179" i="6"/>
  <c r="S179" i="6"/>
  <c r="S166" i="6"/>
  <c r="O166" i="6"/>
  <c r="U166" i="6"/>
  <c r="O163" i="6"/>
  <c r="Q163" i="6"/>
  <c r="U163" i="6"/>
  <c r="S163" i="6"/>
  <c r="S150" i="6"/>
  <c r="O150" i="6"/>
  <c r="U150" i="6"/>
  <c r="O147" i="6"/>
  <c r="Q147" i="6"/>
  <c r="U147" i="6"/>
  <c r="S147" i="6"/>
  <c r="O134" i="6"/>
  <c r="S134" i="6"/>
  <c r="M126" i="6"/>
  <c r="H126" i="6"/>
  <c r="S126" i="6"/>
  <c r="O126" i="6"/>
  <c r="U126" i="6"/>
  <c r="Q120" i="6"/>
  <c r="S120" i="6"/>
  <c r="M103" i="6"/>
  <c r="O103" i="6"/>
  <c r="H103" i="6"/>
  <c r="Q103" i="6"/>
  <c r="U103" i="6"/>
  <c r="Q88" i="6"/>
  <c r="U88" i="6"/>
  <c r="S88" i="6"/>
  <c r="M83" i="6"/>
  <c r="H83" i="6"/>
  <c r="O83" i="6"/>
  <c r="Q83" i="6"/>
  <c r="S83" i="6"/>
  <c r="Q80" i="6"/>
  <c r="U80" i="6"/>
  <c r="M34" i="6"/>
  <c r="H34" i="6"/>
  <c r="M6" i="6"/>
  <c r="H6" i="6"/>
  <c r="H20" i="10"/>
  <c r="I20" i="10"/>
  <c r="H24" i="10"/>
  <c r="D24" i="10"/>
  <c r="D28" i="10"/>
  <c r="H28" i="10"/>
  <c r="D36" i="10"/>
  <c r="H36" i="10"/>
  <c r="I40" i="10"/>
  <c r="H40" i="10"/>
  <c r="D44" i="10"/>
  <c r="H44" i="10"/>
  <c r="I52" i="10"/>
  <c r="H52" i="10"/>
  <c r="D56" i="10"/>
  <c r="H56" i="10"/>
  <c r="G119" i="122"/>
  <c r="F116" i="20"/>
  <c r="F60" i="20"/>
  <c r="M186" i="6"/>
  <c r="U186" i="6"/>
  <c r="M194" i="6"/>
  <c r="U194" i="6"/>
  <c r="M202" i="6"/>
  <c r="U202" i="6"/>
  <c r="M210" i="6"/>
  <c r="U210" i="6"/>
  <c r="M218" i="6"/>
  <c r="U218" i="6"/>
  <c r="M226" i="6"/>
  <c r="U226" i="6"/>
  <c r="U360" i="6"/>
  <c r="O360" i="6"/>
  <c r="H360" i="6"/>
  <c r="S360" i="6"/>
  <c r="S367" i="6"/>
  <c r="M367" i="6"/>
  <c r="U374" i="6"/>
  <c r="H374" i="6"/>
  <c r="O374" i="6"/>
  <c r="Q374" i="6"/>
  <c r="U434" i="6"/>
  <c r="S434" i="6"/>
  <c r="Q434" i="6"/>
  <c r="H434" i="6"/>
  <c r="U438" i="6"/>
  <c r="O438" i="6"/>
  <c r="Q438" i="6"/>
  <c r="H438" i="6"/>
  <c r="U442" i="6"/>
  <c r="O442" i="6"/>
  <c r="Q442" i="6"/>
  <c r="H442" i="6"/>
  <c r="U406" i="6"/>
  <c r="H406" i="6"/>
  <c r="Q406" i="6"/>
  <c r="M406" i="6"/>
  <c r="S406" i="6"/>
  <c r="U410" i="6"/>
  <c r="H410" i="6"/>
  <c r="Q410" i="6"/>
  <c r="M410" i="6"/>
  <c r="S410" i="6"/>
  <c r="U414" i="6"/>
  <c r="O414" i="6"/>
  <c r="H414" i="6"/>
  <c r="S414" i="6"/>
  <c r="O178" i="6"/>
  <c r="S178" i="6"/>
  <c r="O175" i="6"/>
  <c r="U175" i="6"/>
  <c r="Q175" i="6"/>
  <c r="O162" i="6"/>
  <c r="S162" i="6"/>
  <c r="O159" i="6"/>
  <c r="U159" i="6"/>
  <c r="Q159" i="6"/>
  <c r="O146" i="6"/>
  <c r="S146" i="6"/>
  <c r="O143" i="6"/>
  <c r="U143" i="6"/>
  <c r="M42" i="6"/>
  <c r="H42" i="6"/>
  <c r="M38" i="6"/>
  <c r="H38" i="6"/>
  <c r="S25" i="9"/>
  <c r="Q25" i="9"/>
  <c r="L25" i="9"/>
  <c r="Q13" i="9"/>
  <c r="P13" i="9"/>
  <c r="R13" i="9"/>
  <c r="L13" i="9"/>
  <c r="S13" i="9"/>
  <c r="M182" i="6"/>
  <c r="U182" i="6"/>
  <c r="O186" i="6"/>
  <c r="M190" i="6"/>
  <c r="U190" i="6"/>
  <c r="O194" i="6"/>
  <c r="M198" i="6"/>
  <c r="U198" i="6"/>
  <c r="O202" i="6"/>
  <c r="M206" i="6"/>
  <c r="U206" i="6"/>
  <c r="O210" i="6"/>
  <c r="M214" i="6"/>
  <c r="U214" i="6"/>
  <c r="O218" i="6"/>
  <c r="M222" i="6"/>
  <c r="U222" i="6"/>
  <c r="O226" i="6"/>
  <c r="M230" i="6"/>
  <c r="U230" i="6"/>
  <c r="Q360" i="6"/>
  <c r="S423" i="6"/>
  <c r="M423" i="6"/>
  <c r="U430" i="6"/>
  <c r="H430" i="6"/>
  <c r="Q430" i="6"/>
  <c r="O430" i="6"/>
  <c r="U436" i="6"/>
  <c r="H436" i="6"/>
  <c r="Q436" i="6"/>
  <c r="S436" i="6"/>
  <c r="M436" i="6"/>
  <c r="U440" i="6"/>
  <c r="H440" i="6"/>
  <c r="Q440" i="6"/>
  <c r="S440" i="6"/>
  <c r="M440" i="6"/>
  <c r="U444" i="6"/>
  <c r="O444" i="6"/>
  <c r="S444" i="6"/>
  <c r="H444" i="6"/>
  <c r="U404" i="6"/>
  <c r="S404" i="6"/>
  <c r="H404" i="6"/>
  <c r="Q404" i="6"/>
  <c r="U408" i="6"/>
  <c r="O408" i="6"/>
  <c r="H408" i="6"/>
  <c r="Q408" i="6"/>
  <c r="U412" i="6"/>
  <c r="O412" i="6"/>
  <c r="H412" i="6"/>
  <c r="Q412" i="6"/>
  <c r="Q414" i="6"/>
  <c r="O170" i="6"/>
  <c r="S170" i="6"/>
  <c r="Q167" i="6"/>
  <c r="O167" i="6"/>
  <c r="U167" i="6"/>
  <c r="O154" i="6"/>
  <c r="S154" i="6"/>
  <c r="Q151" i="6"/>
  <c r="O151" i="6"/>
  <c r="U151" i="6"/>
  <c r="O129" i="6"/>
  <c r="Q129" i="6"/>
  <c r="M75" i="6"/>
  <c r="O75" i="6"/>
  <c r="H75" i="6"/>
  <c r="Q75" i="6"/>
  <c r="H53" i="6"/>
  <c r="S49" i="9"/>
  <c r="Q49" i="9"/>
  <c r="L49" i="9"/>
  <c r="H10" i="8"/>
  <c r="F10" i="8"/>
  <c r="L10" i="8"/>
  <c r="J10" i="8"/>
  <c r="AC8" i="8"/>
  <c r="AA8" i="8"/>
  <c r="M337" i="6"/>
  <c r="Q337" i="6"/>
  <c r="M339" i="6"/>
  <c r="Q339" i="6"/>
  <c r="M341" i="6"/>
  <c r="Q341" i="6"/>
  <c r="M343" i="6"/>
  <c r="Q343" i="6"/>
  <c r="M345" i="6"/>
  <c r="Q345" i="6"/>
  <c r="M347" i="6"/>
  <c r="Q347" i="6"/>
  <c r="M349" i="6"/>
  <c r="Q349" i="6"/>
  <c r="M351" i="6"/>
  <c r="Q351" i="6"/>
  <c r="M454" i="6"/>
  <c r="Q454" i="6"/>
  <c r="U376" i="6"/>
  <c r="O376" i="6"/>
  <c r="U390" i="6"/>
  <c r="H390" i="6"/>
  <c r="U418" i="6"/>
  <c r="S418" i="6"/>
  <c r="U420" i="6"/>
  <c r="H420" i="6"/>
  <c r="Q420" i="6"/>
  <c r="U422" i="6"/>
  <c r="O422" i="6"/>
  <c r="U424" i="6"/>
  <c r="H424" i="6"/>
  <c r="Q424" i="6"/>
  <c r="U426" i="6"/>
  <c r="O426" i="6"/>
  <c r="U428" i="6"/>
  <c r="O428" i="6"/>
  <c r="U402" i="6"/>
  <c r="O402" i="6"/>
  <c r="Q177" i="6"/>
  <c r="O177" i="6"/>
  <c r="Q161" i="6"/>
  <c r="O161" i="6"/>
  <c r="Q145" i="6"/>
  <c r="O145" i="6"/>
  <c r="O128" i="6"/>
  <c r="Q128" i="6"/>
  <c r="M123" i="6"/>
  <c r="H123" i="6"/>
  <c r="O123" i="6"/>
  <c r="M94" i="6"/>
  <c r="O94" i="6"/>
  <c r="H94" i="6"/>
  <c r="M47" i="6"/>
  <c r="H47" i="6"/>
  <c r="R42" i="9"/>
  <c r="P42" i="9"/>
  <c r="L42" i="9"/>
  <c r="K42" i="9"/>
  <c r="H15" i="31"/>
  <c r="F15" i="31"/>
  <c r="F13" i="122"/>
  <c r="O41" i="122"/>
  <c r="G42" i="122"/>
  <c r="I41" i="122"/>
  <c r="F41" i="122"/>
  <c r="L41" i="122"/>
  <c r="E42" i="122"/>
  <c r="J41" i="122"/>
  <c r="E41" i="122"/>
  <c r="H41" i="122"/>
  <c r="G41" i="122"/>
  <c r="O63" i="122"/>
  <c r="J63" i="122"/>
  <c r="F63" i="122"/>
  <c r="G64" i="122"/>
  <c r="H63" i="122"/>
  <c r="G63" i="122"/>
  <c r="E63" i="122"/>
  <c r="I63" i="122"/>
  <c r="M63" i="122"/>
  <c r="I85" i="122"/>
  <c r="E86" i="122"/>
  <c r="G85" i="122"/>
  <c r="E91" i="122"/>
  <c r="E92" i="122"/>
  <c r="G91" i="122"/>
  <c r="M121" i="122"/>
  <c r="O121" i="122"/>
  <c r="G122" i="122"/>
  <c r="H121" i="122"/>
  <c r="J121" i="122"/>
  <c r="F121" i="122"/>
  <c r="L121" i="122"/>
  <c r="G121" i="122"/>
  <c r="E121" i="122"/>
  <c r="U232" i="6"/>
  <c r="U234" i="6"/>
  <c r="U236" i="6"/>
  <c r="U238" i="6"/>
  <c r="U240" i="6"/>
  <c r="U242" i="6"/>
  <c r="U244" i="6"/>
  <c r="U246" i="6"/>
  <c r="U248" i="6"/>
  <c r="U250" i="6"/>
  <c r="U252" i="6"/>
  <c r="U337" i="6"/>
  <c r="M338" i="6"/>
  <c r="Q338" i="6"/>
  <c r="U339" i="6"/>
  <c r="M340" i="6"/>
  <c r="Q340" i="6"/>
  <c r="U341" i="6"/>
  <c r="M342" i="6"/>
  <c r="Q342" i="6"/>
  <c r="U343" i="6"/>
  <c r="M344" i="6"/>
  <c r="Q344" i="6"/>
  <c r="U345" i="6"/>
  <c r="M346" i="6"/>
  <c r="Q346" i="6"/>
  <c r="U347" i="6"/>
  <c r="M348" i="6"/>
  <c r="Q348" i="6"/>
  <c r="U349" i="6"/>
  <c r="M350" i="6"/>
  <c r="Q350" i="6"/>
  <c r="U351" i="6"/>
  <c r="M352" i="6"/>
  <c r="Q352" i="6"/>
  <c r="U454" i="6"/>
  <c r="U358" i="6"/>
  <c r="H358" i="6"/>
  <c r="U362" i="6"/>
  <c r="S362" i="6"/>
  <c r="U364" i="6"/>
  <c r="H364" i="6"/>
  <c r="Q364" i="6"/>
  <c r="U366" i="6"/>
  <c r="O366" i="6"/>
  <c r="U368" i="6"/>
  <c r="H368" i="6"/>
  <c r="Q368" i="6"/>
  <c r="U370" i="6"/>
  <c r="O370" i="6"/>
  <c r="U372" i="6"/>
  <c r="O372" i="6"/>
  <c r="M376" i="6"/>
  <c r="S390" i="6"/>
  <c r="O418" i="6"/>
  <c r="O420" i="6"/>
  <c r="S422" i="6"/>
  <c r="O424" i="6"/>
  <c r="S426" i="6"/>
  <c r="M428" i="6"/>
  <c r="U432" i="6"/>
  <c r="O432" i="6"/>
  <c r="U446" i="6"/>
  <c r="H446" i="6"/>
  <c r="U450" i="6"/>
  <c r="S450" i="6"/>
  <c r="U452" i="6"/>
  <c r="H452" i="6"/>
  <c r="Q452" i="6"/>
  <c r="U353" i="6"/>
  <c r="O353" i="6"/>
  <c r="U394" i="6"/>
  <c r="H394" i="6"/>
  <c r="Q394" i="6"/>
  <c r="U396" i="6"/>
  <c r="O396" i="6"/>
  <c r="U398" i="6"/>
  <c r="O398" i="6"/>
  <c r="M402" i="6"/>
  <c r="S416" i="6"/>
  <c r="O157" i="6"/>
  <c r="Q157" i="6"/>
  <c r="M106" i="6"/>
  <c r="H106" i="6"/>
  <c r="O106" i="6"/>
  <c r="M102" i="6"/>
  <c r="H102" i="6"/>
  <c r="O102" i="6"/>
  <c r="M98" i="6"/>
  <c r="O98" i="6"/>
  <c r="M79" i="6"/>
  <c r="H79" i="6"/>
  <c r="O79" i="6"/>
  <c r="M74" i="6"/>
  <c r="H74" i="6"/>
  <c r="O74" i="6"/>
  <c r="M71" i="6"/>
  <c r="O71" i="6"/>
  <c r="M62" i="6"/>
  <c r="O62" i="6"/>
  <c r="M39" i="6"/>
  <c r="H39" i="6"/>
  <c r="M22" i="6"/>
  <c r="H22" i="6"/>
  <c r="M18" i="6"/>
  <c r="U18" i="6" s="1"/>
  <c r="R31" i="9"/>
  <c r="K31" i="9"/>
  <c r="Q31" i="9"/>
  <c r="G31" i="9"/>
  <c r="S31" i="9"/>
  <c r="P31" i="9"/>
  <c r="R46" i="9"/>
  <c r="P46" i="9"/>
  <c r="L46" i="9"/>
  <c r="K46" i="9"/>
  <c r="R52" i="9"/>
  <c r="G52" i="9"/>
  <c r="P52" i="9"/>
  <c r="K52" i="9"/>
  <c r="I121" i="122"/>
  <c r="M41" i="122"/>
  <c r="M119" i="6"/>
  <c r="H119" i="6"/>
  <c r="M115" i="6"/>
  <c r="O115" i="6"/>
  <c r="M107" i="6"/>
  <c r="O107" i="6"/>
  <c r="M70" i="6"/>
  <c r="H70" i="6"/>
  <c r="O70" i="6"/>
  <c r="M66" i="6"/>
  <c r="O66" i="6"/>
  <c r="M51" i="6"/>
  <c r="H51" i="6"/>
  <c r="M43" i="6"/>
  <c r="U43" i="6" s="1"/>
  <c r="M30" i="6"/>
  <c r="H30" i="6"/>
  <c r="M26" i="6"/>
  <c r="U26" i="6" s="1"/>
  <c r="M14" i="6"/>
  <c r="H14" i="6"/>
  <c r="M10" i="6"/>
  <c r="U10" i="6" s="1"/>
  <c r="S39" i="9"/>
  <c r="L39" i="9"/>
  <c r="R39" i="9"/>
  <c r="K39" i="9"/>
  <c r="Q48" i="9"/>
  <c r="R48" i="9"/>
  <c r="P48" i="9"/>
  <c r="S51" i="9"/>
  <c r="L51" i="9"/>
  <c r="R51" i="9"/>
  <c r="K51" i="9"/>
  <c r="S14" i="9"/>
  <c r="L14" i="9"/>
  <c r="Q16" i="9"/>
  <c r="P16" i="9"/>
  <c r="R16" i="9"/>
  <c r="Q22" i="9"/>
  <c r="R22" i="9"/>
  <c r="H26" i="31"/>
  <c r="I26" i="31"/>
  <c r="S27" i="9"/>
  <c r="L27" i="9"/>
  <c r="R27" i="9"/>
  <c r="K27" i="9"/>
  <c r="R30" i="9"/>
  <c r="S30" i="9"/>
  <c r="P30" i="9"/>
  <c r="Q44" i="9"/>
  <c r="P44" i="9"/>
  <c r="R54" i="9"/>
  <c r="P54" i="9"/>
  <c r="L54" i="9"/>
  <c r="K54" i="9"/>
  <c r="F22" i="8"/>
  <c r="I22" i="8"/>
  <c r="G34" i="8"/>
  <c r="F34" i="8"/>
  <c r="N32" i="8"/>
  <c r="J34" i="8"/>
  <c r="Q32" i="8"/>
  <c r="S32" i="8" s="1"/>
  <c r="K34" i="8"/>
  <c r="O32" i="8"/>
  <c r="H114" i="6"/>
  <c r="H110" i="6"/>
  <c r="H91" i="6"/>
  <c r="H87" i="6"/>
  <c r="H82" i="6"/>
  <c r="H78" i="6"/>
  <c r="H59" i="6"/>
  <c r="H55" i="6"/>
  <c r="H50" i="6"/>
  <c r="H46" i="6"/>
  <c r="U46" i="6" s="1"/>
  <c r="K26" i="9"/>
  <c r="G28" i="9"/>
  <c r="R32" i="9"/>
  <c r="Q33" i="9"/>
  <c r="L35" i="9"/>
  <c r="S38" i="9"/>
  <c r="K50" i="9"/>
  <c r="D36" i="31"/>
  <c r="E36" i="31"/>
  <c r="E42" i="31"/>
  <c r="D42" i="31"/>
  <c r="E54" i="31"/>
  <c r="D54" i="31"/>
  <c r="G16" i="8"/>
  <c r="J16" i="8"/>
  <c r="F16" i="8"/>
  <c r="H28" i="8"/>
  <c r="N26" i="8"/>
  <c r="F28" i="8"/>
  <c r="K28" i="8"/>
  <c r="Q26" i="8"/>
  <c r="S26" i="8" s="1"/>
  <c r="F53" i="8"/>
  <c r="E53" i="8"/>
  <c r="K53" i="8"/>
  <c r="Q51" i="8"/>
  <c r="S51" i="8" s="1"/>
  <c r="H53" i="8"/>
  <c r="M53" i="8"/>
  <c r="G66" i="122"/>
  <c r="H65" i="122"/>
  <c r="O65" i="122"/>
  <c r="L65" i="122"/>
  <c r="J65" i="122"/>
  <c r="F65" i="122"/>
  <c r="O79" i="122"/>
  <c r="J79" i="122"/>
  <c r="F79" i="122"/>
  <c r="G80" i="122"/>
  <c r="H79" i="122"/>
  <c r="E7" i="8"/>
  <c r="I7" i="8"/>
  <c r="M7" i="8"/>
  <c r="G7" i="8"/>
  <c r="K7" i="8"/>
  <c r="L28" i="8"/>
  <c r="G41" i="8"/>
  <c r="I41" i="8"/>
  <c r="Q39" i="8"/>
  <c r="S39" i="8" s="1"/>
  <c r="E41" i="8"/>
  <c r="M41" i="8"/>
  <c r="H44" i="8"/>
  <c r="L44" i="8"/>
  <c r="G47" i="8"/>
  <c r="K47" i="8"/>
  <c r="O45" i="8"/>
  <c r="E47" i="8"/>
  <c r="I47" i="8"/>
  <c r="M47" i="8"/>
  <c r="F20" i="31"/>
  <c r="E20" i="31"/>
  <c r="I20" i="31"/>
  <c r="L53" i="8"/>
  <c r="E22" i="31"/>
  <c r="H22" i="31"/>
  <c r="I22" i="31"/>
  <c r="F65" i="8"/>
  <c r="E65" i="8"/>
  <c r="K65" i="8"/>
  <c r="Q63" i="8"/>
  <c r="S63" i="8" s="1"/>
  <c r="H65" i="8"/>
  <c r="M65" i="8"/>
  <c r="O9" i="122"/>
  <c r="G10" i="122"/>
  <c r="F9" i="122"/>
  <c r="O23" i="122"/>
  <c r="E24" i="122"/>
  <c r="G24" i="122"/>
  <c r="I23" i="122"/>
  <c r="F23" i="122"/>
  <c r="E59" i="122"/>
  <c r="E60" i="122"/>
  <c r="M81" i="122"/>
  <c r="O81" i="122"/>
  <c r="G82" i="122"/>
  <c r="H81" i="122"/>
  <c r="L81" i="122"/>
  <c r="J81" i="122"/>
  <c r="F81" i="122"/>
  <c r="O95" i="122"/>
  <c r="J95" i="122"/>
  <c r="F95" i="122"/>
  <c r="G96" i="122"/>
  <c r="H95" i="122"/>
  <c r="N23" i="8"/>
  <c r="J25" i="8"/>
  <c r="I14" i="31"/>
  <c r="N57" i="8"/>
  <c r="J59" i="8"/>
  <c r="H24" i="31"/>
  <c r="G423" i="21"/>
  <c r="G465" i="21"/>
  <c r="M23" i="13"/>
  <c r="M63" i="13"/>
  <c r="M85" i="13"/>
  <c r="I35" i="13"/>
  <c r="E45" i="13"/>
  <c r="G23" i="13"/>
  <c r="G36" i="13"/>
  <c r="O75" i="13"/>
  <c r="O115" i="13"/>
  <c r="E86" i="13"/>
  <c r="E95" i="13"/>
  <c r="G64" i="13"/>
  <c r="G75" i="13"/>
  <c r="H85" i="13"/>
  <c r="G96" i="13"/>
  <c r="E115" i="13"/>
  <c r="G116" i="13"/>
  <c r="I85" i="13"/>
  <c r="L23" i="13"/>
  <c r="L35" i="13"/>
  <c r="L63" i="13"/>
  <c r="L75" i="13"/>
  <c r="L95" i="13"/>
  <c r="L115" i="13"/>
  <c r="J45" i="13"/>
  <c r="J85" i="13"/>
  <c r="J95" i="13"/>
  <c r="B103" i="8"/>
  <c r="B69" i="8"/>
  <c r="B137" i="8" s="1"/>
  <c r="S355" i="6"/>
  <c r="S361" i="6"/>
  <c r="U363" i="6"/>
  <c r="O363" i="6"/>
  <c r="H363" i="6"/>
  <c r="Q363" i="6"/>
  <c r="U369" i="6"/>
  <c r="H369" i="6"/>
  <c r="Q369" i="6"/>
  <c r="O369" i="6"/>
  <c r="S371" i="6"/>
  <c r="S377" i="6"/>
  <c r="U379" i="6"/>
  <c r="O379" i="6"/>
  <c r="H379" i="6"/>
  <c r="Q379" i="6"/>
  <c r="U385" i="6"/>
  <c r="H385" i="6"/>
  <c r="Q385" i="6"/>
  <c r="O385" i="6"/>
  <c r="S387" i="6"/>
  <c r="S417" i="6"/>
  <c r="U419" i="6"/>
  <c r="O419" i="6"/>
  <c r="H419" i="6"/>
  <c r="Q419" i="6"/>
  <c r="U425" i="6"/>
  <c r="H425" i="6"/>
  <c r="Q425" i="6"/>
  <c r="O425" i="6"/>
  <c r="S427" i="6"/>
  <c r="S433" i="6"/>
  <c r="U435" i="6"/>
  <c r="O435" i="6"/>
  <c r="H435" i="6"/>
  <c r="Q435" i="6"/>
  <c r="U441" i="6"/>
  <c r="H441" i="6"/>
  <c r="Q441" i="6"/>
  <c r="O441" i="6"/>
  <c r="S443" i="6"/>
  <c r="S449" i="6"/>
  <c r="U451" i="6"/>
  <c r="O451" i="6"/>
  <c r="H451" i="6"/>
  <c r="Q451" i="6"/>
  <c r="U395" i="6"/>
  <c r="H395" i="6"/>
  <c r="Q395" i="6"/>
  <c r="O395" i="6"/>
  <c r="S397" i="6"/>
  <c r="S403" i="6"/>
  <c r="U405" i="6"/>
  <c r="O405" i="6"/>
  <c r="H405" i="6"/>
  <c r="Q405" i="6"/>
  <c r="U411" i="6"/>
  <c r="H411" i="6"/>
  <c r="Q411" i="6"/>
  <c r="O411" i="6"/>
  <c r="S413" i="6"/>
  <c r="M124" i="6"/>
  <c r="H124" i="6"/>
  <c r="O124" i="6"/>
  <c r="S124" i="6"/>
  <c r="Q124" i="6"/>
  <c r="M113" i="6"/>
  <c r="O113" i="6"/>
  <c r="H113" i="6"/>
  <c r="U113" i="6"/>
  <c r="Q113" i="6"/>
  <c r="M92" i="6"/>
  <c r="H92" i="6"/>
  <c r="O92" i="6"/>
  <c r="S92" i="6"/>
  <c r="Q92" i="6"/>
  <c r="M81" i="6"/>
  <c r="O81" i="6"/>
  <c r="H81" i="6"/>
  <c r="U81" i="6"/>
  <c r="Q81" i="6"/>
  <c r="M60" i="6"/>
  <c r="H60" i="6"/>
  <c r="O60" i="6"/>
  <c r="S60" i="6"/>
  <c r="Q60" i="6"/>
  <c r="M49" i="6"/>
  <c r="H49" i="6"/>
  <c r="O29" i="122"/>
  <c r="G30" i="122"/>
  <c r="J29" i="122"/>
  <c r="G29" i="122"/>
  <c r="L29" i="122"/>
  <c r="H29" i="122"/>
  <c r="F29" i="122"/>
  <c r="M29" i="122"/>
  <c r="E30" i="122"/>
  <c r="E29" i="122"/>
  <c r="I29" i="122"/>
  <c r="O35" i="122"/>
  <c r="L35" i="122"/>
  <c r="M35" i="122"/>
  <c r="G36" i="122"/>
  <c r="J35" i="122"/>
  <c r="G35" i="122"/>
  <c r="H35" i="122"/>
  <c r="E36" i="122"/>
  <c r="E35" i="122"/>
  <c r="I35" i="122"/>
  <c r="F35" i="122"/>
  <c r="O69" i="122"/>
  <c r="L69" i="122"/>
  <c r="J69" i="122"/>
  <c r="F69" i="122"/>
  <c r="M69" i="122"/>
  <c r="G70" i="122"/>
  <c r="H69" i="122"/>
  <c r="E69" i="122"/>
  <c r="E70" i="122"/>
  <c r="I69" i="122"/>
  <c r="G69" i="122"/>
  <c r="O75" i="122"/>
  <c r="L75" i="122"/>
  <c r="G76" i="122"/>
  <c r="H75" i="122"/>
  <c r="J75" i="122"/>
  <c r="F75" i="122"/>
  <c r="M75" i="122"/>
  <c r="I75" i="122"/>
  <c r="G75" i="122"/>
  <c r="E75" i="122"/>
  <c r="M109" i="122"/>
  <c r="O109" i="122"/>
  <c r="L109" i="122"/>
  <c r="J109" i="122"/>
  <c r="F109" i="122"/>
  <c r="G110" i="122"/>
  <c r="H109" i="122"/>
  <c r="I109" i="122"/>
  <c r="G109" i="122"/>
  <c r="E109" i="122"/>
  <c r="O115" i="122"/>
  <c r="L115" i="122"/>
  <c r="G116" i="122"/>
  <c r="H115" i="122"/>
  <c r="J115" i="122"/>
  <c r="F115" i="122"/>
  <c r="E115" i="122"/>
  <c r="E116" i="122"/>
  <c r="I115" i="122"/>
  <c r="G115" i="122"/>
  <c r="J15" i="20"/>
  <c r="H15" i="20"/>
  <c r="J18" i="20"/>
  <c r="G18" i="20"/>
  <c r="J31" i="20"/>
  <c r="H31" i="20"/>
  <c r="J34" i="20"/>
  <c r="G34" i="20"/>
  <c r="J47" i="20"/>
  <c r="H47" i="20"/>
  <c r="J50" i="20"/>
  <c r="G50" i="20"/>
  <c r="J54" i="20"/>
  <c r="G54" i="20"/>
  <c r="J64" i="20"/>
  <c r="G64" i="20"/>
  <c r="J68" i="20"/>
  <c r="G68" i="20"/>
  <c r="J72" i="20"/>
  <c r="G72" i="20"/>
  <c r="J76" i="20"/>
  <c r="G76" i="20"/>
  <c r="J80" i="20"/>
  <c r="G80" i="20"/>
  <c r="J84" i="20"/>
  <c r="G84" i="20"/>
  <c r="J88" i="20"/>
  <c r="G88" i="20"/>
  <c r="J92" i="20"/>
  <c r="G92" i="20"/>
  <c r="J96" i="20"/>
  <c r="G96" i="20"/>
  <c r="J100" i="20"/>
  <c r="G100" i="20"/>
  <c r="J104" i="20"/>
  <c r="G104" i="20"/>
  <c r="J108" i="20"/>
  <c r="G108" i="20"/>
  <c r="J112" i="20"/>
  <c r="G112" i="20"/>
  <c r="I29" i="13"/>
  <c r="I37" i="13"/>
  <c r="I45" i="13"/>
  <c r="F19" i="13"/>
  <c r="F27" i="13"/>
  <c r="F35" i="13"/>
  <c r="O19" i="13"/>
  <c r="O35" i="13"/>
  <c r="E30" i="13"/>
  <c r="E38" i="13"/>
  <c r="E46" i="13"/>
  <c r="G13" i="13"/>
  <c r="H15" i="13"/>
  <c r="H23" i="13"/>
  <c r="G29" i="13"/>
  <c r="H39" i="13"/>
  <c r="G45" i="13"/>
  <c r="H47" i="13"/>
  <c r="O69" i="13"/>
  <c r="O77" i="13"/>
  <c r="O85" i="13"/>
  <c r="O109" i="13"/>
  <c r="O117" i="13"/>
  <c r="E59" i="13"/>
  <c r="E63" i="13"/>
  <c r="E67" i="13"/>
  <c r="E75" i="13"/>
  <c r="E79" i="13"/>
  <c r="E87" i="13"/>
  <c r="F59" i="13"/>
  <c r="F67" i="13"/>
  <c r="F75" i="13"/>
  <c r="F91" i="13"/>
  <c r="E92" i="13"/>
  <c r="E96" i="13"/>
  <c r="H59" i="13"/>
  <c r="G70" i="13"/>
  <c r="H75" i="13"/>
  <c r="G86" i="13"/>
  <c r="H91" i="13"/>
  <c r="E116" i="13"/>
  <c r="E120" i="13"/>
  <c r="F119" i="13"/>
  <c r="G109" i="13"/>
  <c r="G117" i="13"/>
  <c r="H119" i="13"/>
  <c r="I63" i="13"/>
  <c r="I79" i="13"/>
  <c r="I87" i="13"/>
  <c r="I95" i="13"/>
  <c r="J23" i="13"/>
  <c r="J39" i="13"/>
  <c r="J63" i="13"/>
  <c r="J79" i="13"/>
  <c r="J115" i="13"/>
  <c r="M59" i="13"/>
  <c r="M91" i="13"/>
  <c r="G31" i="20"/>
  <c r="H34" i="20"/>
  <c r="F54" i="20"/>
  <c r="F76" i="20"/>
  <c r="H80" i="20"/>
  <c r="F92" i="20"/>
  <c r="H96" i="20"/>
  <c r="F108" i="20"/>
  <c r="H112" i="20"/>
  <c r="H127" i="20"/>
  <c r="H131" i="20"/>
  <c r="H135" i="20"/>
  <c r="H139" i="20"/>
  <c r="H143" i="20"/>
  <c r="H147" i="20"/>
  <c r="H151" i="20"/>
  <c r="H155" i="20"/>
  <c r="H159" i="20"/>
  <c r="H163" i="20"/>
  <c r="H167" i="20"/>
  <c r="J125" i="20"/>
  <c r="J129" i="20"/>
  <c r="J133" i="20"/>
  <c r="J137" i="20"/>
  <c r="J141" i="20"/>
  <c r="J145" i="20"/>
  <c r="J149" i="20"/>
  <c r="J153" i="20"/>
  <c r="J157" i="20"/>
  <c r="J161" i="20"/>
  <c r="J165" i="20"/>
  <c r="U60" i="6"/>
  <c r="U92" i="6"/>
  <c r="U124" i="6"/>
  <c r="U357" i="6"/>
  <c r="H357" i="6"/>
  <c r="Q357" i="6"/>
  <c r="O357" i="6"/>
  <c r="U367" i="6"/>
  <c r="O367" i="6"/>
  <c r="H367" i="6"/>
  <c r="Q367" i="6"/>
  <c r="U373" i="6"/>
  <c r="H373" i="6"/>
  <c r="Q373" i="6"/>
  <c r="O373" i="6"/>
  <c r="U383" i="6"/>
  <c r="O383" i="6"/>
  <c r="H383" i="6"/>
  <c r="Q383" i="6"/>
  <c r="U389" i="6"/>
  <c r="H389" i="6"/>
  <c r="Q389" i="6"/>
  <c r="O389" i="6"/>
  <c r="U423" i="6"/>
  <c r="O423" i="6"/>
  <c r="H423" i="6"/>
  <c r="Q423" i="6"/>
  <c r="U429" i="6"/>
  <c r="H429" i="6"/>
  <c r="Q429" i="6"/>
  <c r="O429" i="6"/>
  <c r="U439" i="6"/>
  <c r="O439" i="6"/>
  <c r="H439" i="6"/>
  <c r="Q439" i="6"/>
  <c r="U445" i="6"/>
  <c r="H445" i="6"/>
  <c r="Q445" i="6"/>
  <c r="O445" i="6"/>
  <c r="U393" i="6"/>
  <c r="O393" i="6"/>
  <c r="H393" i="6"/>
  <c r="Q393" i="6"/>
  <c r="U399" i="6"/>
  <c r="H399" i="6"/>
  <c r="Q399" i="6"/>
  <c r="O399" i="6"/>
  <c r="U409" i="6"/>
  <c r="O409" i="6"/>
  <c r="H409" i="6"/>
  <c r="Q409" i="6"/>
  <c r="U415" i="6"/>
  <c r="H415" i="6"/>
  <c r="Q415" i="6"/>
  <c r="O415" i="6"/>
  <c r="M116" i="6"/>
  <c r="H116" i="6"/>
  <c r="O116" i="6"/>
  <c r="Q116" i="6"/>
  <c r="S116" i="6"/>
  <c r="M105" i="6"/>
  <c r="O105" i="6"/>
  <c r="Q105" i="6"/>
  <c r="U105" i="6"/>
  <c r="H105" i="6"/>
  <c r="M84" i="6"/>
  <c r="H84" i="6"/>
  <c r="O84" i="6"/>
  <c r="Q84" i="6"/>
  <c r="S84" i="6"/>
  <c r="M73" i="6"/>
  <c r="O73" i="6"/>
  <c r="Q73" i="6"/>
  <c r="U73" i="6"/>
  <c r="H73" i="6"/>
  <c r="M52" i="6"/>
  <c r="H52" i="6"/>
  <c r="M41" i="6"/>
  <c r="H41" i="6"/>
  <c r="U355" i="6"/>
  <c r="O355" i="6"/>
  <c r="H355" i="6"/>
  <c r="Q355" i="6"/>
  <c r="U361" i="6"/>
  <c r="H361" i="6"/>
  <c r="Q361" i="6"/>
  <c r="O361" i="6"/>
  <c r="U371" i="6"/>
  <c r="O371" i="6"/>
  <c r="H371" i="6"/>
  <c r="Q371" i="6"/>
  <c r="U377" i="6"/>
  <c r="H377" i="6"/>
  <c r="Q377" i="6"/>
  <c r="O377" i="6"/>
  <c r="U387" i="6"/>
  <c r="O387" i="6"/>
  <c r="H387" i="6"/>
  <c r="Q387" i="6"/>
  <c r="U417" i="6"/>
  <c r="H417" i="6"/>
  <c r="Q417" i="6"/>
  <c r="O417" i="6"/>
  <c r="U427" i="6"/>
  <c r="O427" i="6"/>
  <c r="H427" i="6"/>
  <c r="Q427" i="6"/>
  <c r="U433" i="6"/>
  <c r="H433" i="6"/>
  <c r="Q433" i="6"/>
  <c r="O433" i="6"/>
  <c r="U443" i="6"/>
  <c r="O443" i="6"/>
  <c r="H443" i="6"/>
  <c r="Q443" i="6"/>
  <c r="U449" i="6"/>
  <c r="H449" i="6"/>
  <c r="Q449" i="6"/>
  <c r="O449" i="6"/>
  <c r="U397" i="6"/>
  <c r="O397" i="6"/>
  <c r="H397" i="6"/>
  <c r="Q397" i="6"/>
  <c r="U403" i="6"/>
  <c r="H403" i="6"/>
  <c r="Q403" i="6"/>
  <c r="O403" i="6"/>
  <c r="U413" i="6"/>
  <c r="O413" i="6"/>
  <c r="H413" i="6"/>
  <c r="Q413" i="6"/>
  <c r="M108" i="6"/>
  <c r="H108" i="6"/>
  <c r="O108" i="6"/>
  <c r="S108" i="6"/>
  <c r="Q108" i="6"/>
  <c r="M97" i="6"/>
  <c r="O97" i="6"/>
  <c r="H97" i="6"/>
  <c r="U97" i="6"/>
  <c r="Q97" i="6"/>
  <c r="M76" i="6"/>
  <c r="H76" i="6"/>
  <c r="O76" i="6"/>
  <c r="S76" i="6"/>
  <c r="Q76" i="6"/>
  <c r="M65" i="6"/>
  <c r="O65" i="6"/>
  <c r="H65" i="6"/>
  <c r="U65" i="6"/>
  <c r="Q65" i="6"/>
  <c r="M44" i="6"/>
  <c r="H44" i="6"/>
  <c r="M33" i="6"/>
  <c r="H33" i="6"/>
  <c r="M25" i="6"/>
  <c r="H25" i="6"/>
  <c r="M17" i="6"/>
  <c r="H17" i="6"/>
  <c r="M9" i="6"/>
  <c r="H9" i="6"/>
  <c r="K10" i="9"/>
  <c r="G12" i="20" s="1"/>
  <c r="G10" i="9"/>
  <c r="R10" i="9"/>
  <c r="F23" i="13"/>
  <c r="F39" i="13"/>
  <c r="O23" i="13"/>
  <c r="O39" i="13"/>
  <c r="E20" i="13"/>
  <c r="E36" i="13"/>
  <c r="H19" i="13"/>
  <c r="H35" i="13"/>
  <c r="E69" i="13"/>
  <c r="E85" i="13"/>
  <c r="F63" i="13"/>
  <c r="F79" i="13"/>
  <c r="F95" i="13"/>
  <c r="E110" i="13"/>
  <c r="F115" i="13"/>
  <c r="G110" i="13"/>
  <c r="H115" i="13"/>
  <c r="I59" i="13"/>
  <c r="I75" i="13"/>
  <c r="I91" i="13"/>
  <c r="I115" i="13"/>
  <c r="J35" i="13"/>
  <c r="J75" i="13"/>
  <c r="S65" i="6"/>
  <c r="S81" i="6"/>
  <c r="S97" i="6"/>
  <c r="S113" i="6"/>
  <c r="U359" i="6"/>
  <c r="O359" i="6"/>
  <c r="H359" i="6"/>
  <c r="Q359" i="6"/>
  <c r="M363" i="6"/>
  <c r="U365" i="6"/>
  <c r="H365" i="6"/>
  <c r="Q365" i="6"/>
  <c r="O365" i="6"/>
  <c r="M369" i="6"/>
  <c r="U375" i="6"/>
  <c r="O375" i="6"/>
  <c r="H375" i="6"/>
  <c r="Q375" i="6"/>
  <c r="M379" i="6"/>
  <c r="U381" i="6"/>
  <c r="H381" i="6"/>
  <c r="Q381" i="6"/>
  <c r="O381" i="6"/>
  <c r="M385" i="6"/>
  <c r="U391" i="6"/>
  <c r="O391" i="6"/>
  <c r="H391" i="6"/>
  <c r="Q391" i="6"/>
  <c r="M419" i="6"/>
  <c r="U421" i="6"/>
  <c r="H421" i="6"/>
  <c r="Q421" i="6"/>
  <c r="O421" i="6"/>
  <c r="M425" i="6"/>
  <c r="U431" i="6"/>
  <c r="O431" i="6"/>
  <c r="H431" i="6"/>
  <c r="Q431" i="6"/>
  <c r="M435" i="6"/>
  <c r="U437" i="6"/>
  <c r="H437" i="6"/>
  <c r="Q437" i="6"/>
  <c r="O437" i="6"/>
  <c r="M441" i="6"/>
  <c r="U447" i="6"/>
  <c r="O447" i="6"/>
  <c r="H447" i="6"/>
  <c r="Q447" i="6"/>
  <c r="M451" i="6"/>
  <c r="U453" i="6"/>
  <c r="H453" i="6"/>
  <c r="Q453" i="6"/>
  <c r="O453" i="6"/>
  <c r="M395" i="6"/>
  <c r="U401" i="6"/>
  <c r="O401" i="6"/>
  <c r="H401" i="6"/>
  <c r="Q401" i="6"/>
  <c r="M405" i="6"/>
  <c r="U407" i="6"/>
  <c r="H407" i="6"/>
  <c r="Q407" i="6"/>
  <c r="O407" i="6"/>
  <c r="M411" i="6"/>
  <c r="M121" i="6"/>
  <c r="O121" i="6"/>
  <c r="Q121" i="6"/>
  <c r="U121" i="6"/>
  <c r="H121" i="6"/>
  <c r="M100" i="6"/>
  <c r="H100" i="6"/>
  <c r="O100" i="6"/>
  <c r="Q100" i="6"/>
  <c r="S100" i="6"/>
  <c r="M89" i="6"/>
  <c r="O89" i="6"/>
  <c r="Q89" i="6"/>
  <c r="U89" i="6"/>
  <c r="H89" i="6"/>
  <c r="M68" i="6"/>
  <c r="H68" i="6"/>
  <c r="O68" i="6"/>
  <c r="Q68" i="6"/>
  <c r="S68" i="6"/>
  <c r="M57" i="6"/>
  <c r="H57" i="6"/>
  <c r="M36" i="6"/>
  <c r="H36" i="6"/>
  <c r="M28" i="6"/>
  <c r="H28" i="6"/>
  <c r="M20" i="6"/>
  <c r="H20" i="6"/>
  <c r="M12" i="6"/>
  <c r="H12" i="6"/>
  <c r="E12" i="10"/>
  <c r="F16" i="10"/>
  <c r="E16" i="10"/>
  <c r="F20" i="10"/>
  <c r="E20" i="10"/>
  <c r="F24" i="10"/>
  <c r="E24" i="10"/>
  <c r="F28" i="10"/>
  <c r="E28" i="10"/>
  <c r="F32" i="10"/>
  <c r="E32" i="10"/>
  <c r="F36" i="10"/>
  <c r="E36" i="10"/>
  <c r="F40" i="10"/>
  <c r="E40" i="10"/>
  <c r="F44" i="10"/>
  <c r="E44" i="10"/>
  <c r="F48" i="10"/>
  <c r="E48" i="10"/>
  <c r="F52" i="10"/>
  <c r="E52" i="10"/>
  <c r="F56" i="10"/>
  <c r="E56" i="10"/>
  <c r="E76" i="122"/>
  <c r="E110" i="122"/>
  <c r="M354" i="6"/>
  <c r="M358" i="6"/>
  <c r="M362" i="6"/>
  <c r="M366" i="6"/>
  <c r="M370" i="6"/>
  <c r="M374" i="6"/>
  <c r="M378" i="6"/>
  <c r="M382" i="6"/>
  <c r="M386" i="6"/>
  <c r="M390" i="6"/>
  <c r="M418" i="6"/>
  <c r="M422" i="6"/>
  <c r="M426" i="6"/>
  <c r="M430" i="6"/>
  <c r="M434" i="6"/>
  <c r="M438" i="6"/>
  <c r="M442" i="6"/>
  <c r="M446" i="6"/>
  <c r="M450" i="6"/>
  <c r="M353" i="6"/>
  <c r="M396" i="6"/>
  <c r="M400" i="6"/>
  <c r="M404" i="6"/>
  <c r="M408" i="6"/>
  <c r="M412" i="6"/>
  <c r="H178" i="6"/>
  <c r="Q178" i="6"/>
  <c r="M178" i="6"/>
  <c r="H176" i="6"/>
  <c r="M176" i="6"/>
  <c r="H174" i="6"/>
  <c r="Q174" i="6"/>
  <c r="M174" i="6"/>
  <c r="H172" i="6"/>
  <c r="M172" i="6"/>
  <c r="H170" i="6"/>
  <c r="Q170" i="6"/>
  <c r="M170" i="6"/>
  <c r="H168" i="6"/>
  <c r="M168" i="6"/>
  <c r="H166" i="6"/>
  <c r="Q166" i="6"/>
  <c r="M166" i="6"/>
  <c r="H164" i="6"/>
  <c r="M164" i="6"/>
  <c r="H162" i="6"/>
  <c r="Q162" i="6"/>
  <c r="M162" i="6"/>
  <c r="H160" i="6"/>
  <c r="M160" i="6"/>
  <c r="H158" i="6"/>
  <c r="Q158" i="6"/>
  <c r="M158" i="6"/>
  <c r="H156" i="6"/>
  <c r="M156" i="6"/>
  <c r="H154" i="6"/>
  <c r="Q154" i="6"/>
  <c r="M154" i="6"/>
  <c r="H152" i="6"/>
  <c r="M152" i="6"/>
  <c r="H150" i="6"/>
  <c r="Q150" i="6"/>
  <c r="M150" i="6"/>
  <c r="H148" i="6"/>
  <c r="M148" i="6"/>
  <c r="H146" i="6"/>
  <c r="Q146" i="6"/>
  <c r="M146" i="6"/>
  <c r="H144" i="6"/>
  <c r="M144" i="6"/>
  <c r="H142" i="6"/>
  <c r="Q142" i="6"/>
  <c r="M142" i="6"/>
  <c r="H140" i="6"/>
  <c r="M140" i="6"/>
  <c r="H138" i="6"/>
  <c r="Q138" i="6"/>
  <c r="M138" i="6"/>
  <c r="H136" i="6"/>
  <c r="M136" i="6"/>
  <c r="H134" i="6"/>
  <c r="Q134" i="6"/>
  <c r="M134" i="6"/>
  <c r="H132" i="6"/>
  <c r="M132" i="6"/>
  <c r="H130" i="6"/>
  <c r="Q130" i="6"/>
  <c r="M130" i="6"/>
  <c r="H128" i="6"/>
  <c r="M128" i="6"/>
  <c r="M125" i="6"/>
  <c r="O125" i="6"/>
  <c r="M112" i="6"/>
  <c r="H112" i="6"/>
  <c r="O112" i="6"/>
  <c r="M109" i="6"/>
  <c r="O109" i="6"/>
  <c r="M96" i="6"/>
  <c r="H96" i="6"/>
  <c r="O96" i="6"/>
  <c r="M93" i="6"/>
  <c r="O93" i="6"/>
  <c r="M80" i="6"/>
  <c r="H80" i="6"/>
  <c r="O80" i="6"/>
  <c r="M77" i="6"/>
  <c r="O77" i="6"/>
  <c r="M64" i="6"/>
  <c r="H64" i="6"/>
  <c r="O64" i="6"/>
  <c r="M61" i="6"/>
  <c r="O61" i="6"/>
  <c r="M48" i="6"/>
  <c r="H48" i="6"/>
  <c r="M45" i="6"/>
  <c r="U45" i="6" s="1"/>
  <c r="M32" i="6"/>
  <c r="H32" i="6"/>
  <c r="M29" i="6"/>
  <c r="O29" i="6" s="1"/>
  <c r="M16" i="6"/>
  <c r="H16" i="6"/>
  <c r="M13" i="6"/>
  <c r="U13" i="6" s="1"/>
  <c r="U416" i="6"/>
  <c r="M416" i="6"/>
  <c r="O416" i="6"/>
  <c r="R37" i="9"/>
  <c r="K37" i="9"/>
  <c r="S37" i="9"/>
  <c r="G37" i="9"/>
  <c r="Q37" i="9"/>
  <c r="P37" i="9"/>
  <c r="E7" i="31"/>
  <c r="D7" i="31"/>
  <c r="D8" i="31"/>
  <c r="E8" i="31"/>
  <c r="F16" i="31"/>
  <c r="I16" i="31"/>
  <c r="E16" i="31"/>
  <c r="D16" i="31"/>
  <c r="H16" i="31"/>
  <c r="I21" i="31"/>
  <c r="E21" i="31"/>
  <c r="H21" i="31"/>
  <c r="F21" i="31"/>
  <c r="D21" i="31"/>
  <c r="I25" i="31"/>
  <c r="E25" i="31"/>
  <c r="H25" i="31"/>
  <c r="F25" i="31"/>
  <c r="D25" i="31"/>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H179" i="6"/>
  <c r="M179" i="6"/>
  <c r="H177" i="6"/>
  <c r="M177" i="6"/>
  <c r="H175" i="6"/>
  <c r="M175" i="6"/>
  <c r="H173" i="6"/>
  <c r="M173" i="6"/>
  <c r="H171" i="6"/>
  <c r="M171" i="6"/>
  <c r="H169" i="6"/>
  <c r="M169" i="6"/>
  <c r="H167" i="6"/>
  <c r="M167" i="6"/>
  <c r="H165" i="6"/>
  <c r="M165" i="6"/>
  <c r="H163" i="6"/>
  <c r="M163" i="6"/>
  <c r="H161" i="6"/>
  <c r="M161" i="6"/>
  <c r="H159" i="6"/>
  <c r="M159" i="6"/>
  <c r="H157" i="6"/>
  <c r="M157" i="6"/>
  <c r="H155" i="6"/>
  <c r="M155" i="6"/>
  <c r="H153" i="6"/>
  <c r="M153" i="6"/>
  <c r="H151" i="6"/>
  <c r="M151" i="6"/>
  <c r="H149" i="6"/>
  <c r="M149" i="6"/>
  <c r="H147" i="6"/>
  <c r="M147" i="6"/>
  <c r="H145" i="6"/>
  <c r="M145" i="6"/>
  <c r="H143" i="6"/>
  <c r="M143" i="6"/>
  <c r="H141" i="6"/>
  <c r="M141" i="6"/>
  <c r="H139" i="6"/>
  <c r="M139" i="6"/>
  <c r="H137" i="6"/>
  <c r="M137" i="6"/>
  <c r="H135" i="6"/>
  <c r="M135" i="6"/>
  <c r="H133" i="6"/>
  <c r="M133" i="6"/>
  <c r="H131" i="6"/>
  <c r="M131" i="6"/>
  <c r="H129" i="6"/>
  <c r="M129" i="6"/>
  <c r="M120" i="6"/>
  <c r="H120" i="6"/>
  <c r="O120" i="6"/>
  <c r="M117" i="6"/>
  <c r="O117" i="6"/>
  <c r="M104" i="6"/>
  <c r="H104" i="6"/>
  <c r="O104" i="6"/>
  <c r="M101" i="6"/>
  <c r="O101" i="6"/>
  <c r="M88" i="6"/>
  <c r="H88" i="6"/>
  <c r="O88" i="6"/>
  <c r="M85" i="6"/>
  <c r="O85" i="6"/>
  <c r="M72" i="6"/>
  <c r="H72" i="6"/>
  <c r="O72" i="6"/>
  <c r="M69" i="6"/>
  <c r="O69" i="6"/>
  <c r="M56" i="6"/>
  <c r="H56" i="6"/>
  <c r="M53" i="6"/>
  <c r="M40" i="6"/>
  <c r="H40" i="6"/>
  <c r="M37" i="6"/>
  <c r="M24" i="6"/>
  <c r="H24" i="6"/>
  <c r="M21" i="6"/>
  <c r="U21" i="6" s="1"/>
  <c r="M8" i="6"/>
  <c r="H8" i="6"/>
  <c r="M5" i="6"/>
  <c r="U5" i="6" s="1"/>
  <c r="R45" i="9"/>
  <c r="K45" i="9"/>
  <c r="S45" i="9"/>
  <c r="G45" i="9"/>
  <c r="Q45" i="9"/>
  <c r="P45" i="9"/>
  <c r="L45" i="9"/>
  <c r="R29" i="9"/>
  <c r="K29" i="9"/>
  <c r="S29" i="9"/>
  <c r="G29" i="9"/>
  <c r="Q29" i="9"/>
  <c r="P29" i="9"/>
  <c r="Q126" i="6"/>
  <c r="Q122" i="6"/>
  <c r="Q118" i="6"/>
  <c r="Q114" i="6"/>
  <c r="Q110" i="6"/>
  <c r="Q106" i="6"/>
  <c r="Q102" i="6"/>
  <c r="Q98" i="6"/>
  <c r="Q94" i="6"/>
  <c r="Q90" i="6"/>
  <c r="Q86" i="6"/>
  <c r="Q82" i="6"/>
  <c r="Q78" i="6"/>
  <c r="Q74" i="6"/>
  <c r="Q70" i="6"/>
  <c r="Q66" i="6"/>
  <c r="Q62" i="6"/>
  <c r="R53" i="9"/>
  <c r="K53" i="9"/>
  <c r="S53" i="9"/>
  <c r="G53" i="9"/>
  <c r="Q53" i="9"/>
  <c r="P53" i="9"/>
  <c r="K18" i="9"/>
  <c r="G18" i="9"/>
  <c r="R18" i="9"/>
  <c r="S18" i="9"/>
  <c r="L18" i="9"/>
  <c r="F31" i="8"/>
  <c r="J31" i="8"/>
  <c r="N29" i="8"/>
  <c r="H31" i="8"/>
  <c r="M31" i="8"/>
  <c r="E31" i="8"/>
  <c r="K31" i="8"/>
  <c r="Q29" i="8"/>
  <c r="S29" i="8" s="1"/>
  <c r="G31" i="8"/>
  <c r="I31" i="8"/>
  <c r="L31" i="8"/>
  <c r="E46" i="22"/>
  <c r="E89" i="22"/>
  <c r="E132" i="22"/>
  <c r="E175" i="22"/>
  <c r="E218" i="22"/>
  <c r="E261" i="22"/>
  <c r="E304" i="22"/>
  <c r="E347" i="22"/>
  <c r="E390" i="22"/>
  <c r="E433" i="22"/>
  <c r="E476" i="22"/>
  <c r="I28" i="31"/>
  <c r="I32" i="31"/>
  <c r="I36" i="31"/>
  <c r="I40" i="31"/>
  <c r="P23" i="9"/>
  <c r="G25" i="9"/>
  <c r="Q26" i="9"/>
  <c r="G26" i="9"/>
  <c r="S28" i="9"/>
  <c r="L28" i="9"/>
  <c r="G33" i="9"/>
  <c r="Q34" i="9"/>
  <c r="G34" i="9"/>
  <c r="S36" i="9"/>
  <c r="L36" i="9"/>
  <c r="G41" i="9"/>
  <c r="Q42" i="9"/>
  <c r="G42" i="9"/>
  <c r="S44" i="9"/>
  <c r="L44" i="9"/>
  <c r="G49" i="9"/>
  <c r="Q50" i="9"/>
  <c r="G50" i="9"/>
  <c r="S52" i="9"/>
  <c r="L52" i="9"/>
  <c r="D30" i="31"/>
  <c r="D46" i="31"/>
  <c r="E32" i="31"/>
  <c r="E48" i="31"/>
  <c r="K5" i="9"/>
  <c r="G7" i="20" s="1"/>
  <c r="G5" i="9"/>
  <c r="E9" i="13" s="1"/>
  <c r="K9" i="9"/>
  <c r="E18" i="122" s="1"/>
  <c r="G9" i="9"/>
  <c r="K11" i="9"/>
  <c r="G11" i="9"/>
  <c r="K13" i="9"/>
  <c r="G13" i="9"/>
  <c r="K17" i="9"/>
  <c r="G17" i="9"/>
  <c r="K19" i="9"/>
  <c r="G19" i="9"/>
  <c r="K21" i="9"/>
  <c r="G21" i="9"/>
  <c r="E45" i="122"/>
  <c r="E9" i="31"/>
  <c r="H13" i="31"/>
  <c r="E13" i="31"/>
  <c r="I13" i="31"/>
  <c r="E15" i="31"/>
  <c r="I15" i="31"/>
  <c r="D15" i="31"/>
  <c r="G50" i="8"/>
  <c r="K50" i="8"/>
  <c r="O48" i="8"/>
  <c r="E50" i="8"/>
  <c r="I50" i="8"/>
  <c r="M50" i="8"/>
  <c r="F50" i="8"/>
  <c r="N48" i="8"/>
  <c r="J50" i="8"/>
  <c r="R25" i="9"/>
  <c r="K25" i="9"/>
  <c r="R33" i="9"/>
  <c r="K33" i="9"/>
  <c r="R41" i="9"/>
  <c r="K41" i="9"/>
  <c r="R49" i="9"/>
  <c r="K49" i="9"/>
  <c r="K7" i="9"/>
  <c r="G7" i="9"/>
  <c r="F9" i="20" s="1"/>
  <c r="K15" i="9"/>
  <c r="G15" i="9"/>
  <c r="K23" i="9"/>
  <c r="G23" i="9"/>
  <c r="F19" i="8"/>
  <c r="J19" i="8"/>
  <c r="E19" i="8"/>
  <c r="K19" i="8"/>
  <c r="H19" i="8"/>
  <c r="M19" i="8"/>
  <c r="G22" i="8"/>
  <c r="K22" i="8"/>
  <c r="E22" i="8"/>
  <c r="J22" i="8"/>
  <c r="H22" i="8"/>
  <c r="M22" i="8"/>
  <c r="E44" i="8"/>
  <c r="I44" i="8"/>
  <c r="M44" i="8"/>
  <c r="G44" i="8"/>
  <c r="K44" i="8"/>
  <c r="O42" i="8"/>
  <c r="J44" i="8"/>
  <c r="F44" i="8"/>
  <c r="N42" i="8"/>
  <c r="G62" i="8"/>
  <c r="K62" i="8"/>
  <c r="O60" i="8"/>
  <c r="E62" i="8"/>
  <c r="I62" i="8"/>
  <c r="M62" i="8"/>
  <c r="F62" i="8"/>
  <c r="N60" i="8"/>
  <c r="J62" i="8"/>
  <c r="O13" i="122"/>
  <c r="G14" i="122"/>
  <c r="G13" i="122"/>
  <c r="H13" i="122"/>
  <c r="O19" i="122"/>
  <c r="G20" i="122"/>
  <c r="G19" i="122"/>
  <c r="H19" i="122"/>
  <c r="O45" i="122"/>
  <c r="M45" i="122"/>
  <c r="G46" i="122"/>
  <c r="J45" i="122"/>
  <c r="G45" i="122"/>
  <c r="H45" i="122"/>
  <c r="O59" i="122"/>
  <c r="L59" i="122"/>
  <c r="M59" i="122"/>
  <c r="G60" i="122"/>
  <c r="H59" i="122"/>
  <c r="J59" i="122"/>
  <c r="F59" i="122"/>
  <c r="M85" i="122"/>
  <c r="O85" i="122"/>
  <c r="L85" i="122"/>
  <c r="J85" i="122"/>
  <c r="F85" i="122"/>
  <c r="G86" i="122"/>
  <c r="H85" i="122"/>
  <c r="O91" i="122"/>
  <c r="L91" i="122"/>
  <c r="G92" i="122"/>
  <c r="H91" i="122"/>
  <c r="M91" i="122"/>
  <c r="J91" i="122"/>
  <c r="F91" i="122"/>
  <c r="L15" i="9"/>
  <c r="L23" i="9"/>
  <c r="P25" i="9"/>
  <c r="Q30" i="9"/>
  <c r="G30" i="9"/>
  <c r="S32" i="9"/>
  <c r="L32" i="9"/>
  <c r="P33" i="9"/>
  <c r="Q38" i="9"/>
  <c r="G38" i="9"/>
  <c r="S40" i="9"/>
  <c r="L40" i="9"/>
  <c r="P41" i="9"/>
  <c r="Q46" i="9"/>
  <c r="G46" i="9"/>
  <c r="S48" i="9"/>
  <c r="L48" i="9"/>
  <c r="P49" i="9"/>
  <c r="Q54" i="9"/>
  <c r="G54" i="9"/>
  <c r="K6" i="9"/>
  <c r="R6" i="9" s="1"/>
  <c r="G6" i="9"/>
  <c r="Q6" i="9" s="1"/>
  <c r="K8" i="9"/>
  <c r="G8" i="9"/>
  <c r="E19" i="122"/>
  <c r="E20" i="122"/>
  <c r="K12" i="9"/>
  <c r="G12" i="9"/>
  <c r="K14" i="9"/>
  <c r="G14" i="9"/>
  <c r="K16" i="9"/>
  <c r="G16" i="9"/>
  <c r="K20" i="9"/>
  <c r="G20" i="9"/>
  <c r="K22" i="9"/>
  <c r="G22" i="9"/>
  <c r="K24" i="9"/>
  <c r="G24" i="9"/>
  <c r="R24" i="9"/>
  <c r="I59" i="122"/>
  <c r="E85" i="122"/>
  <c r="I91" i="122"/>
  <c r="G10" i="8"/>
  <c r="K10" i="8"/>
  <c r="E10" i="8"/>
  <c r="I10" i="8"/>
  <c r="M10" i="8"/>
  <c r="L19" i="8"/>
  <c r="E11" i="31"/>
  <c r="D11" i="31"/>
  <c r="L22" i="8"/>
  <c r="D12" i="31"/>
  <c r="E12" i="31"/>
  <c r="E17" i="31"/>
  <c r="H17" i="31"/>
  <c r="I17" i="31"/>
  <c r="F17" i="31"/>
  <c r="Q42" i="8"/>
  <c r="S42" i="8" s="1"/>
  <c r="E56" i="8"/>
  <c r="I56" i="8"/>
  <c r="M56" i="8"/>
  <c r="G56" i="8"/>
  <c r="K56" i="8"/>
  <c r="O54" i="8"/>
  <c r="J56" i="8"/>
  <c r="F56" i="8"/>
  <c r="N54" i="8"/>
  <c r="Q60" i="8"/>
  <c r="S60" i="8" s="1"/>
  <c r="F26" i="31"/>
  <c r="D26" i="31"/>
  <c r="E26" i="31"/>
  <c r="L16" i="8"/>
  <c r="E28" i="8"/>
  <c r="I28" i="8"/>
  <c r="M28" i="8"/>
  <c r="L34" i="8"/>
  <c r="L41" i="8"/>
  <c r="E19" i="31"/>
  <c r="H19" i="31"/>
  <c r="I19" i="31"/>
  <c r="E23" i="31"/>
  <c r="H23" i="31"/>
  <c r="I23" i="31"/>
  <c r="O43" i="122"/>
  <c r="L43" i="122"/>
  <c r="M43" i="122"/>
  <c r="M77" i="122"/>
  <c r="L77" i="122"/>
  <c r="O77" i="122"/>
  <c r="O83" i="122"/>
  <c r="L83" i="122"/>
  <c r="M117" i="122"/>
  <c r="L117" i="122"/>
  <c r="O117" i="122"/>
  <c r="O123" i="122"/>
  <c r="L123" i="122"/>
  <c r="E16" i="8"/>
  <c r="I16" i="8"/>
  <c r="M16" i="8"/>
  <c r="E34" i="8"/>
  <c r="I34" i="8"/>
  <c r="M34" i="8"/>
  <c r="F41" i="8"/>
  <c r="J41" i="8"/>
  <c r="N39" i="8"/>
  <c r="O27" i="122"/>
  <c r="M27" i="122"/>
  <c r="L61" i="122"/>
  <c r="O61" i="122"/>
  <c r="O67" i="122"/>
  <c r="L67" i="122"/>
  <c r="M93" i="122"/>
  <c r="L93" i="122"/>
  <c r="O93" i="122"/>
  <c r="O107" i="122"/>
  <c r="L107" i="122"/>
  <c r="N51" i="8"/>
  <c r="J53" i="8"/>
  <c r="N63" i="8"/>
  <c r="J65" i="8"/>
  <c r="L63" i="122"/>
  <c r="M79" i="122"/>
  <c r="M95" i="122"/>
  <c r="M119" i="122"/>
  <c r="L10" i="9" l="1"/>
  <c r="H12" i="20" s="1"/>
  <c r="G20" i="13"/>
  <c r="G12" i="122"/>
  <c r="G9" i="13"/>
  <c r="U37" i="6"/>
  <c r="O53" i="6"/>
  <c r="Q53" i="6" s="1"/>
  <c r="U55" i="6"/>
  <c r="U50" i="6"/>
  <c r="Q10" i="3"/>
  <c r="S10" i="3" s="1"/>
  <c r="G19" i="13"/>
  <c r="S6" i="3"/>
  <c r="L9" i="3"/>
  <c r="P9" i="3" s="1"/>
  <c r="G17" i="13"/>
  <c r="G63" i="20"/>
  <c r="Q5" i="3"/>
  <c r="S5" i="3" s="1"/>
  <c r="F63" i="20"/>
  <c r="L5" i="3"/>
  <c r="O49" i="6"/>
  <c r="O51" i="6"/>
  <c r="O44" i="6"/>
  <c r="O41" i="6"/>
  <c r="G17" i="122"/>
  <c r="O45" i="6"/>
  <c r="U42" i="6"/>
  <c r="U54" i="6"/>
  <c r="O56" i="6"/>
  <c r="O57" i="6"/>
  <c r="Q57" i="6" s="1"/>
  <c r="U41" i="6"/>
  <c r="O52" i="6"/>
  <c r="U49" i="6"/>
  <c r="U47" i="6"/>
  <c r="O54" i="6"/>
  <c r="Q54" i="6" s="1"/>
  <c r="U53" i="6"/>
  <c r="O48" i="6"/>
  <c r="U51" i="6"/>
  <c r="U44" i="6"/>
  <c r="O42" i="6"/>
  <c r="U56" i="6"/>
  <c r="U57" i="6"/>
  <c r="O58" i="6"/>
  <c r="O55" i="6"/>
  <c r="Q56" i="6"/>
  <c r="U48" i="6"/>
  <c r="U52" i="6"/>
  <c r="O47" i="6"/>
  <c r="O50" i="6"/>
  <c r="O43" i="6"/>
  <c r="O46" i="6"/>
  <c r="O16" i="6"/>
  <c r="V20" i="8"/>
  <c r="X20" i="8"/>
  <c r="U20" i="8"/>
  <c r="W20" i="8"/>
  <c r="P10" i="3"/>
  <c r="H68" i="20"/>
  <c r="Q10" i="9"/>
  <c r="S10" i="9" s="1"/>
  <c r="F12" i="20"/>
  <c r="E19" i="13"/>
  <c r="N20" i="8"/>
  <c r="F66" i="20"/>
  <c r="L6" i="3"/>
  <c r="G12" i="13"/>
  <c r="O20" i="6"/>
  <c r="O36" i="6"/>
  <c r="L7" i="9"/>
  <c r="H9" i="20" s="1"/>
  <c r="Q9" i="3"/>
  <c r="S9" i="3" s="1"/>
  <c r="G11" i="20"/>
  <c r="R9" i="9"/>
  <c r="E18" i="13"/>
  <c r="V17" i="8"/>
  <c r="W17" i="8"/>
  <c r="X17" i="8"/>
  <c r="U17" i="8"/>
  <c r="N17" i="8"/>
  <c r="L9" i="9"/>
  <c r="F11" i="20"/>
  <c r="Q9" i="9"/>
  <c r="E17" i="13"/>
  <c r="E11" i="10"/>
  <c r="W9" i="3"/>
  <c r="E17" i="122"/>
  <c r="E12" i="122"/>
  <c r="S6" i="9"/>
  <c r="E10" i="13"/>
  <c r="F8" i="20"/>
  <c r="X11" i="8"/>
  <c r="Y11" i="8"/>
  <c r="N14" i="8"/>
  <c r="N11" i="8"/>
  <c r="Y8" i="8"/>
  <c r="Z5" i="8"/>
  <c r="Z11" i="8"/>
  <c r="V14" i="8"/>
  <c r="O35" i="6"/>
  <c r="O8" i="6"/>
  <c r="U34" i="6"/>
  <c r="O9" i="6"/>
  <c r="U19" i="6"/>
  <c r="U39" i="6"/>
  <c r="U40" i="6"/>
  <c r="U38" i="6"/>
  <c r="O33" i="6"/>
  <c r="O34" i="6"/>
  <c r="U33" i="6"/>
  <c r="U32" i="6"/>
  <c r="U31" i="6"/>
  <c r="U17" i="6"/>
  <c r="O15" i="6"/>
  <c r="U12" i="6"/>
  <c r="O5" i="6"/>
  <c r="O37" i="6"/>
  <c r="O38" i="6"/>
  <c r="O40" i="6"/>
  <c r="O39" i="6"/>
  <c r="U36" i="6"/>
  <c r="O32" i="6"/>
  <c r="U28" i="6"/>
  <c r="O26" i="6"/>
  <c r="O27" i="6"/>
  <c r="U27" i="6"/>
  <c r="O23" i="6"/>
  <c r="O18" i="6"/>
  <c r="U15" i="6"/>
  <c r="O10" i="6"/>
  <c r="O11" i="6"/>
  <c r="U11" i="6"/>
  <c r="O7" i="6"/>
  <c r="W5" i="3"/>
  <c r="S8" i="3"/>
  <c r="P6" i="3"/>
  <c r="F10" i="20"/>
  <c r="E15" i="13"/>
  <c r="L8" i="9"/>
  <c r="Q8" i="9"/>
  <c r="X14" i="8"/>
  <c r="E15" i="122"/>
  <c r="U14" i="8"/>
  <c r="Y14" i="8"/>
  <c r="W14" i="8"/>
  <c r="R8" i="9"/>
  <c r="G10" i="20"/>
  <c r="E16" i="13"/>
  <c r="E16" i="122"/>
  <c r="E10" i="10"/>
  <c r="H66" i="20"/>
  <c r="Z14" i="8"/>
  <c r="D9" i="10"/>
  <c r="W11" i="8"/>
  <c r="Q7" i="9"/>
  <c r="G9" i="20"/>
  <c r="R7" i="9"/>
  <c r="E14" i="122"/>
  <c r="U11" i="8"/>
  <c r="V11" i="8"/>
  <c r="E13" i="13"/>
  <c r="E13" i="122"/>
  <c r="E14" i="13"/>
  <c r="Z8" i="8"/>
  <c r="W8" i="8"/>
  <c r="V8" i="8"/>
  <c r="E12" i="13"/>
  <c r="G8" i="20"/>
  <c r="X8" i="8"/>
  <c r="L6" i="9"/>
  <c r="E11" i="122"/>
  <c r="E11" i="13"/>
  <c r="U8" i="8"/>
  <c r="N8" i="8"/>
  <c r="Y5" i="8"/>
  <c r="X5" i="8"/>
  <c r="E9" i="122"/>
  <c r="F7" i="20"/>
  <c r="W5" i="8"/>
  <c r="Q5" i="9"/>
  <c r="R5" i="9"/>
  <c r="E10" i="122"/>
  <c r="L5" i="9"/>
  <c r="N5" i="8"/>
  <c r="U5" i="8"/>
  <c r="V5" i="8"/>
  <c r="O17" i="6"/>
  <c r="U24" i="6"/>
  <c r="O13" i="6"/>
  <c r="O6" i="6"/>
  <c r="U6" i="6"/>
  <c r="U25" i="6"/>
  <c r="O14" i="6"/>
  <c r="U14" i="6"/>
  <c r="O30" i="6"/>
  <c r="U30" i="6"/>
  <c r="O22" i="6"/>
  <c r="U22" i="6"/>
  <c r="U29" i="6"/>
  <c r="O21" i="6"/>
  <c r="O12" i="6"/>
  <c r="O28" i="6"/>
  <c r="U9" i="6"/>
  <c r="O25" i="6"/>
  <c r="U8" i="6"/>
  <c r="O24" i="6"/>
  <c r="U16" i="6"/>
  <c r="U20" i="6"/>
  <c r="P10" i="9" l="1"/>
  <c r="D12" i="10"/>
  <c r="O20" i="8"/>
  <c r="I19" i="122" s="1"/>
  <c r="Q52" i="6"/>
  <c r="Q51" i="6"/>
  <c r="Q48" i="6"/>
  <c r="Q49" i="6"/>
  <c r="Q44" i="6"/>
  <c r="Q45" i="6"/>
  <c r="Q42" i="6"/>
  <c r="Q41" i="6"/>
  <c r="Q33" i="6"/>
  <c r="Q35" i="6"/>
  <c r="Q36" i="6"/>
  <c r="Q34" i="6"/>
  <c r="Q29" i="6"/>
  <c r="Q30" i="6"/>
  <c r="Q26" i="6"/>
  <c r="Q22" i="6"/>
  <c r="P8" i="3"/>
  <c r="W7" i="3"/>
  <c r="P7" i="3"/>
  <c r="H67" i="20"/>
  <c r="P5" i="3"/>
  <c r="W8" i="3"/>
  <c r="W6" i="3"/>
  <c r="W10" i="3"/>
  <c r="H63" i="20"/>
  <c r="E7" i="10"/>
  <c r="Q58" i="6"/>
  <c r="Q55" i="6"/>
  <c r="Q47" i="6"/>
  <c r="Q50" i="6"/>
  <c r="Q46" i="6"/>
  <c r="Q43" i="6"/>
  <c r="S9" i="9"/>
  <c r="S8" i="9"/>
  <c r="E8" i="10"/>
  <c r="H64" i="20"/>
  <c r="Q31" i="6"/>
  <c r="O17" i="8"/>
  <c r="F11" i="10" s="1"/>
  <c r="O8" i="8"/>
  <c r="F8" i="10" s="1"/>
  <c r="H11" i="20"/>
  <c r="P9" i="9"/>
  <c r="D11" i="10"/>
  <c r="S7" i="9"/>
  <c r="P7" i="9"/>
  <c r="O5" i="8"/>
  <c r="F7" i="10" s="1"/>
  <c r="O11" i="8"/>
  <c r="F9" i="10" s="1"/>
  <c r="H9" i="10" s="1"/>
  <c r="L13" i="13" s="1"/>
  <c r="O14" i="8"/>
  <c r="F10" i="10" s="1"/>
  <c r="Q27" i="6"/>
  <c r="Q23" i="6"/>
  <c r="Q20" i="6"/>
  <c r="Q17" i="6"/>
  <c r="Q18" i="6"/>
  <c r="Q19" i="6"/>
  <c r="Q14" i="6"/>
  <c r="Q15" i="6"/>
  <c r="Q16" i="6"/>
  <c r="Q13" i="6"/>
  <c r="Q11" i="6"/>
  <c r="Q10" i="6"/>
  <c r="Q9" i="6"/>
  <c r="Q8" i="6"/>
  <c r="Q6" i="6"/>
  <c r="Q7" i="6"/>
  <c r="Q5" i="6"/>
  <c r="Q39" i="6"/>
  <c r="Q40" i="6"/>
  <c r="Q38" i="6"/>
  <c r="Q37" i="6"/>
  <c r="Q32" i="6"/>
  <c r="P8" i="9"/>
  <c r="H10" i="20"/>
  <c r="D10" i="10"/>
  <c r="P6" i="9"/>
  <c r="D8" i="10"/>
  <c r="H8" i="20"/>
  <c r="S5" i="9"/>
  <c r="H7" i="20"/>
  <c r="D7" i="10"/>
  <c r="P5" i="9"/>
  <c r="Q21" i="6"/>
  <c r="Q24" i="6"/>
  <c r="Q28" i="6"/>
  <c r="Q25" i="6"/>
  <c r="Q12" i="6"/>
  <c r="F12" i="10" l="1"/>
  <c r="J12" i="10" s="1"/>
  <c r="H124" i="20"/>
  <c r="I19" i="13"/>
  <c r="Q20" i="8"/>
  <c r="F12" i="31" s="1"/>
  <c r="W2" i="3"/>
  <c r="S56" i="6"/>
  <c r="S54" i="6"/>
  <c r="S57" i="6"/>
  <c r="S53" i="6"/>
  <c r="S55" i="6"/>
  <c r="S58" i="6"/>
  <c r="S48" i="6"/>
  <c r="S52" i="6"/>
  <c r="S49" i="6"/>
  <c r="S51" i="6"/>
  <c r="S50" i="6"/>
  <c r="S47" i="6"/>
  <c r="S44" i="6"/>
  <c r="S42" i="6"/>
  <c r="S41" i="6"/>
  <c r="S45" i="6"/>
  <c r="S46" i="6"/>
  <c r="S43" i="6"/>
  <c r="I12" i="10"/>
  <c r="M19" i="13" s="1"/>
  <c r="H12" i="10"/>
  <c r="L19" i="13" s="1"/>
  <c r="H123" i="20"/>
  <c r="I17" i="122"/>
  <c r="I17" i="13"/>
  <c r="H120" i="20"/>
  <c r="I11" i="13"/>
  <c r="I11" i="122"/>
  <c r="Q17" i="8"/>
  <c r="J123" i="20" s="1"/>
  <c r="I11" i="10"/>
  <c r="M17" i="13" s="1"/>
  <c r="J11" i="10"/>
  <c r="H11" i="10"/>
  <c r="L17" i="13" s="1"/>
  <c r="Q8" i="8"/>
  <c r="J120" i="20" s="1"/>
  <c r="I9" i="13"/>
  <c r="H119" i="20"/>
  <c r="I9" i="122"/>
  <c r="Q5" i="8"/>
  <c r="J9" i="13" s="1"/>
  <c r="I9" i="10"/>
  <c r="M13" i="13" s="1"/>
  <c r="I13" i="122"/>
  <c r="J9" i="10"/>
  <c r="I13" i="13"/>
  <c r="H121" i="20"/>
  <c r="I15" i="122"/>
  <c r="I15" i="13"/>
  <c r="Q11" i="8"/>
  <c r="S11" i="8" s="1"/>
  <c r="H122" i="20"/>
  <c r="Q14" i="8"/>
  <c r="S14" i="8" s="1"/>
  <c r="S40" i="6"/>
  <c r="S37" i="6"/>
  <c r="S36" i="6"/>
  <c r="S39" i="6"/>
  <c r="S35" i="6"/>
  <c r="S38" i="6"/>
  <c r="S33" i="6"/>
  <c r="S34" i="6"/>
  <c r="S16" i="6"/>
  <c r="S32" i="6"/>
  <c r="J10" i="10"/>
  <c r="I10" i="10"/>
  <c r="M15" i="13" s="1"/>
  <c r="H10" i="10"/>
  <c r="L15" i="13" s="1"/>
  <c r="I8" i="10"/>
  <c r="M11" i="13" s="1"/>
  <c r="H8" i="10"/>
  <c r="L11" i="13" s="1"/>
  <c r="J8" i="10"/>
  <c r="I7" i="10"/>
  <c r="M9" i="13" s="1"/>
  <c r="H7" i="10"/>
  <c r="L9" i="13" s="1"/>
  <c r="J7" i="10"/>
  <c r="S14" i="6"/>
  <c r="S26" i="6"/>
  <c r="S19" i="6"/>
  <c r="S9" i="6"/>
  <c r="S17" i="6"/>
  <c r="S25" i="6"/>
  <c r="S7" i="6"/>
  <c r="S28" i="6"/>
  <c r="S23" i="6"/>
  <c r="S12" i="6"/>
  <c r="S29" i="6"/>
  <c r="S15" i="6"/>
  <c r="S20" i="6"/>
  <c r="S8" i="6"/>
  <c r="S30" i="6"/>
  <c r="S31" i="6"/>
  <c r="S27" i="6"/>
  <c r="S10" i="6"/>
  <c r="S22" i="6"/>
  <c r="S11" i="6"/>
  <c r="S6" i="6"/>
  <c r="S18" i="6"/>
  <c r="S24" i="6"/>
  <c r="S21" i="6"/>
  <c r="S13" i="6"/>
  <c r="S5" i="6"/>
  <c r="J19" i="13" l="1"/>
  <c r="J124" i="20"/>
  <c r="J19" i="122"/>
  <c r="S20" i="8"/>
  <c r="H12" i="31"/>
  <c r="L19" i="122" s="1"/>
  <c r="I12" i="31"/>
  <c r="M19" i="122" s="1"/>
  <c r="F11" i="31"/>
  <c r="I11" i="31" s="1"/>
  <c r="M17" i="122" s="1"/>
  <c r="J17" i="13"/>
  <c r="S17" i="8"/>
  <c r="J17" i="122"/>
  <c r="J11" i="122"/>
  <c r="S8" i="8"/>
  <c r="S5" i="8"/>
  <c r="F8" i="31"/>
  <c r="I8" i="31" s="1"/>
  <c r="M11" i="122" s="1"/>
  <c r="J11" i="13"/>
  <c r="F7" i="31"/>
  <c r="I7" i="31" s="1"/>
  <c r="M9" i="122" s="1"/>
  <c r="J9" i="122"/>
  <c r="J119" i="20"/>
  <c r="J121" i="20"/>
  <c r="F9" i="31"/>
  <c r="H9" i="31" s="1"/>
  <c r="L13" i="122" s="1"/>
  <c r="J13" i="122"/>
  <c r="J15" i="122"/>
  <c r="J15" i="13"/>
  <c r="F10" i="31"/>
  <c r="J13" i="13"/>
  <c r="J122" i="20"/>
  <c r="H11" i="31" l="1"/>
  <c r="L17" i="122" s="1"/>
  <c r="H8" i="31"/>
  <c r="L11" i="122" s="1"/>
  <c r="H7" i="31"/>
  <c r="L9" i="122" s="1"/>
  <c r="I9" i="31"/>
  <c r="M13" i="122" s="1"/>
  <c r="I10" i="31"/>
  <c r="M15" i="122" s="1"/>
  <c r="H10" i="31"/>
  <c r="L15" i="122" s="1"/>
</calcChain>
</file>

<file path=xl/comments1.xml><?xml version="1.0" encoding="utf-8"?>
<comments xmlns="http://schemas.openxmlformats.org/spreadsheetml/2006/main">
  <authors>
    <author>Milan HOFFMANN</author>
  </authors>
  <commentList>
    <comment ref="B2" authorId="0" shapeId="0">
      <text>
        <r>
          <rPr>
            <b/>
            <sz val="8"/>
            <color indexed="81"/>
            <rFont val="Tahoma"/>
            <family val="2"/>
            <charset val="238"/>
          </rPr>
          <t xml:space="preserve">Vložte:
</t>
        </r>
        <r>
          <rPr>
            <sz val="8"/>
            <color indexed="81"/>
            <rFont val="Tahoma"/>
            <family val="2"/>
            <charset val="238"/>
          </rPr>
          <t>název soutěže
(např. MČR v PS)</t>
        </r>
      </text>
    </comment>
    <comment ref="B3" authorId="0" shapeId="0">
      <text>
        <r>
          <rPr>
            <b/>
            <sz val="8"/>
            <color indexed="81"/>
            <rFont val="Tahoma"/>
            <family val="2"/>
            <charset val="238"/>
          </rPr>
          <t xml:space="preserve">Vložte:
</t>
        </r>
        <r>
          <rPr>
            <sz val="8"/>
            <color indexed="81"/>
            <rFont val="Tahoma"/>
            <family val="2"/>
            <charset val="238"/>
          </rPr>
          <t>datum konání a místo konání soutěže
(např. 15.-16.7.2007 Plzeň)</t>
        </r>
      </text>
    </comment>
    <comment ref="C5" authorId="0" shapeId="0">
      <text>
        <r>
          <rPr>
            <b/>
            <sz val="8"/>
            <color indexed="81"/>
            <rFont val="Tahoma"/>
            <family val="2"/>
            <charset val="238"/>
          </rPr>
          <t xml:space="preserve">Vložte:
kategorii
</t>
        </r>
        <r>
          <rPr>
            <sz val="8"/>
            <color indexed="81"/>
            <rFont val="Tahoma"/>
            <family val="2"/>
            <charset val="238"/>
          </rPr>
          <t>(ŽENY či MUŽI)</t>
        </r>
      </text>
    </comment>
  </commentList>
</comments>
</file>

<file path=xl/sharedStrings.xml><?xml version="1.0" encoding="utf-8"?>
<sst xmlns="http://schemas.openxmlformats.org/spreadsheetml/2006/main" count="7123" uniqueCount="166">
  <si>
    <t xml:space="preserve"> SDH</t>
  </si>
  <si>
    <t>st.č.</t>
  </si>
  <si>
    <t>SDH</t>
  </si>
  <si>
    <t>C.čas</t>
  </si>
  <si>
    <t>Poř.</t>
  </si>
  <si>
    <t>1.pokus</t>
  </si>
  <si>
    <t>2.pokus</t>
  </si>
  <si>
    <t>čas</t>
  </si>
  <si>
    <t xml:space="preserve"> startovní číslo</t>
  </si>
  <si>
    <t>Požární útok</t>
  </si>
  <si>
    <t>Celkové výsledky</t>
  </si>
  <si>
    <t>I.p.</t>
  </si>
  <si>
    <t>II.p.</t>
  </si>
  <si>
    <t>Poznámky:</t>
  </si>
  <si>
    <t>Okres</t>
  </si>
  <si>
    <t>Štafeta 4x100 m s překážkami:</t>
  </si>
  <si>
    <t>1. pokus</t>
  </si>
  <si>
    <t>2. pokus</t>
  </si>
  <si>
    <t>Pokus</t>
  </si>
  <si>
    <t>P</t>
  </si>
  <si>
    <t>Soutěžící</t>
  </si>
  <si>
    <t>Družstvo</t>
  </si>
  <si>
    <t>Jméno</t>
  </si>
  <si>
    <t>kolektiv</t>
  </si>
  <si>
    <t>Čas</t>
  </si>
  <si>
    <t>I. pokus</t>
  </si>
  <si>
    <t>II. pokus</t>
  </si>
  <si>
    <t xml:space="preserve"> Přebor jednotlivců</t>
  </si>
  <si>
    <t xml:space="preserve">Program pro zpracování výsledků </t>
  </si>
  <si>
    <t>Startovní listina soutěže</t>
  </si>
  <si>
    <t>Štafeta 4x100 m</t>
  </si>
  <si>
    <t>I.</t>
  </si>
  <si>
    <t>II.</t>
  </si>
  <si>
    <t>C.</t>
  </si>
  <si>
    <t>P.</t>
  </si>
  <si>
    <t>X.</t>
  </si>
  <si>
    <t>Kolektiv</t>
  </si>
  <si>
    <t>1</t>
  </si>
  <si>
    <t>2</t>
  </si>
  <si>
    <t xml:space="preserve"> PÚ</t>
  </si>
  <si>
    <t xml:space="preserve"> Štafeta 4x100m</t>
  </si>
  <si>
    <t>Součet</t>
  </si>
  <si>
    <t>Body</t>
  </si>
  <si>
    <t>Družstva</t>
  </si>
  <si>
    <t>B.</t>
  </si>
  <si>
    <t>Autor programu:</t>
  </si>
  <si>
    <t>Ing. Milan Hoffmann</t>
  </si>
  <si>
    <t>Oprávněný uživatel:</t>
  </si>
  <si>
    <t>SH ČMS</t>
  </si>
  <si>
    <t>Pořadí</t>
  </si>
  <si>
    <t>Tisková sestava</t>
  </si>
  <si>
    <t>dr.</t>
  </si>
  <si>
    <t>St.č.</t>
  </si>
  <si>
    <t>Start. číslo</t>
  </si>
  <si>
    <t>Výsledný čas</t>
  </si>
  <si>
    <t>čas             I. pokusu</t>
  </si>
  <si>
    <t>čas            II. pokusu</t>
  </si>
  <si>
    <t>Suma časů</t>
  </si>
  <si>
    <t>Běh na 100m s překážkami - Startovní listina</t>
  </si>
  <si>
    <t>Běh na 100m s překážkami - Pořadí družstev</t>
  </si>
  <si>
    <t>Běh na 100m s překážkami - Družstva</t>
  </si>
  <si>
    <t xml:space="preserve"> Celokvé pořadí </t>
  </si>
  <si>
    <t>Celkové pořadí</t>
  </si>
  <si>
    <t/>
  </si>
  <si>
    <t>Kontakt</t>
  </si>
  <si>
    <t>Ing. Milan HOFFMANN</t>
  </si>
  <si>
    <t>318 00 PLZEŇ</t>
  </si>
  <si>
    <t>tel.:</t>
  </si>
  <si>
    <t>mobil:</t>
  </si>
  <si>
    <t>+420 606 916 333</t>
  </si>
  <si>
    <t>mail:</t>
  </si>
  <si>
    <t>www:</t>
  </si>
  <si>
    <t>Běh na 100m s překážkami - D - Zadání výsledků</t>
  </si>
  <si>
    <t>Běh na 100m s přek.</t>
  </si>
  <si>
    <t>Kat.:</t>
  </si>
  <si>
    <t>Běh na 100m s překážkami -  Seznam soutěžících</t>
  </si>
  <si>
    <t>Běh na 100m s přek. - Pořadí jednotlivců</t>
  </si>
  <si>
    <t>Program na zpracování výsledků (Požární sport - PS) pro SH ČMS vytvořil:</t>
  </si>
  <si>
    <t>Celkový součet</t>
  </si>
  <si>
    <t>Celkový součet časů</t>
  </si>
  <si>
    <t>Okresní kolo v PS</t>
  </si>
  <si>
    <t>Verze programu:</t>
  </si>
  <si>
    <t>Celkové výsledky - varianta OLD</t>
  </si>
  <si>
    <t>P.čas</t>
  </si>
  <si>
    <t>Upozornění: Pořadí je platné pouze při vstupu na stránku či kliknutí na zelené tlačítko</t>
  </si>
  <si>
    <t>Výsledky</t>
  </si>
  <si>
    <t>St.listina</t>
  </si>
  <si>
    <t>OK</t>
  </si>
  <si>
    <t>Vojanova 760/49</t>
  </si>
  <si>
    <t>Celkové Výsledky</t>
  </si>
  <si>
    <t>Celkové Výsledky3</t>
  </si>
  <si>
    <t>Celkový součet pořadí</t>
  </si>
  <si>
    <t>4x100m</t>
  </si>
  <si>
    <t>PÚ</t>
  </si>
  <si>
    <t>POŽÁRNÍ SPORT - New (body za pořadí)</t>
  </si>
  <si>
    <t>milan.hoffmann@seznam.cz</t>
  </si>
  <si>
    <t>+420 731 428 398</t>
  </si>
  <si>
    <t>+420 373 540 062</t>
  </si>
  <si>
    <t>www.dh.cz</t>
  </si>
  <si>
    <t>2011/2 (16.05.2011)</t>
  </si>
  <si>
    <t>MUŽI</t>
  </si>
  <si>
    <t>Čeperka</t>
  </si>
  <si>
    <t>DNF</t>
  </si>
  <si>
    <t>NP</t>
  </si>
  <si>
    <t>NESTARTOVALO</t>
  </si>
  <si>
    <t>Krajské kolo v PS</t>
  </si>
  <si>
    <t>30.7. 2016 Pardubice - Polabiny</t>
  </si>
  <si>
    <t>Voděrady</t>
  </si>
  <si>
    <t>UO</t>
  </si>
  <si>
    <t>Široký Důl</t>
  </si>
  <si>
    <t>SY</t>
  </si>
  <si>
    <t xml:space="preserve">Desná </t>
  </si>
  <si>
    <t>Lukavice</t>
  </si>
  <si>
    <t>Zbožnov</t>
  </si>
  <si>
    <t>CR</t>
  </si>
  <si>
    <t>PA</t>
  </si>
  <si>
    <t>Janecký Marek</t>
  </si>
  <si>
    <t>Fikejz Tomáš</t>
  </si>
  <si>
    <t>Beneš Dominik</t>
  </si>
  <si>
    <t>Samek Lukáš</t>
  </si>
  <si>
    <t xml:space="preserve">Janecký Martin </t>
  </si>
  <si>
    <t>Flídr Karel</t>
  </si>
  <si>
    <t>Křivka Michal</t>
  </si>
  <si>
    <t>Uher Jan</t>
  </si>
  <si>
    <t>Teplý Jan</t>
  </si>
  <si>
    <t>Jílek Jan</t>
  </si>
  <si>
    <t>Paulíček Stanislav</t>
  </si>
  <si>
    <t>Kuchra František</t>
  </si>
  <si>
    <t>Flídr Dušan</t>
  </si>
  <si>
    <t>Flach Lukáš</t>
  </si>
  <si>
    <t>Šimek Pavel</t>
  </si>
  <si>
    <t>Kusý Martin</t>
  </si>
  <si>
    <t xml:space="preserve">Nádvorník Jan </t>
  </si>
  <si>
    <t>Rosypal Josef</t>
  </si>
  <si>
    <t>Boštík Jaroslav</t>
  </si>
  <si>
    <t>Hrdina Matouš</t>
  </si>
  <si>
    <t>Hlaváček Vít</t>
  </si>
  <si>
    <t>Novák Josef</t>
  </si>
  <si>
    <t>Hlaváček Petr</t>
  </si>
  <si>
    <t>Lerch Tomáš</t>
  </si>
  <si>
    <t>Uchytil Lukáš</t>
  </si>
  <si>
    <t>Marek Jan</t>
  </si>
  <si>
    <t>Mlejnek Jan</t>
  </si>
  <si>
    <t xml:space="preserve">Lidmila Jaromír </t>
  </si>
  <si>
    <t>Šach Martin</t>
  </si>
  <si>
    <t>Klenka Vojtěch</t>
  </si>
  <si>
    <t>Lidmila Martin</t>
  </si>
  <si>
    <t>Divoš Václav</t>
  </si>
  <si>
    <t xml:space="preserve">Škodný Jiří </t>
  </si>
  <si>
    <t>Mládek Josef</t>
  </si>
  <si>
    <t>Lang Šimon</t>
  </si>
  <si>
    <t>Macek Miroslav</t>
  </si>
  <si>
    <t>Antolík Patrik</t>
  </si>
  <si>
    <t>Podařil Lukáš</t>
  </si>
  <si>
    <t>Tydrych Lukáš</t>
  </si>
  <si>
    <t xml:space="preserve">Preclík David </t>
  </si>
  <si>
    <t>Branda Václav</t>
  </si>
  <si>
    <t>3</t>
  </si>
  <si>
    <t>4</t>
  </si>
  <si>
    <t>Paulíček Jakub</t>
  </si>
  <si>
    <t>Břenek Martin</t>
  </si>
  <si>
    <t>Dušek Jakub</t>
  </si>
  <si>
    <t>Fišer Daniel</t>
  </si>
  <si>
    <t>Černohorský Marek</t>
  </si>
  <si>
    <t>Rozlílek Ondřej</t>
  </si>
  <si>
    <t>Rozlílek Patrik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</si>
</sst>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2"/>
      <color indexed="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63"/>
      <name val="Arial CE"/>
      <family val="2"/>
      <charset val="238"/>
    </font>
    <font>
      <sz val="10"/>
      <color indexed="9"/>
      <name val="Arial CE"/>
      <family val="2"/>
      <charset val="238"/>
    </font>
    <font>
      <b/>
      <sz val="14"/>
      <name val="Arial CE"/>
      <family val="2"/>
      <charset val="238"/>
    </font>
    <font>
      <sz val="20"/>
      <name val="Arial CE"/>
      <family val="2"/>
      <charset val="238"/>
    </font>
    <font>
      <sz val="11"/>
      <name val="Arial CE"/>
      <family val="2"/>
      <charset val="238"/>
    </font>
    <font>
      <b/>
      <sz val="9"/>
      <name val="Arial CE"/>
      <family val="2"/>
      <charset val="238"/>
    </font>
    <font>
      <sz val="9"/>
      <name val="Arial CE"/>
      <family val="2"/>
      <charset val="238"/>
    </font>
    <font>
      <b/>
      <sz val="11"/>
      <name val="Arial CE"/>
      <family val="2"/>
      <charset val="238"/>
    </font>
    <font>
      <b/>
      <sz val="12"/>
      <color indexed="9"/>
      <name val="Arial CE"/>
      <family val="2"/>
      <charset val="238"/>
    </font>
    <font>
      <sz val="16"/>
      <name val="Arial CE"/>
      <family val="2"/>
      <charset val="238"/>
    </font>
    <font>
      <b/>
      <sz val="16"/>
      <name val="Arial CE"/>
      <family val="2"/>
      <charset val="238"/>
    </font>
    <font>
      <b/>
      <sz val="20"/>
      <color indexed="9"/>
      <name val="Arial CE"/>
      <family val="2"/>
      <charset val="238"/>
    </font>
    <font>
      <b/>
      <sz val="14"/>
      <color indexed="9"/>
      <name val="Arial CE"/>
      <family val="2"/>
      <charset val="238"/>
    </font>
    <font>
      <sz val="8"/>
      <name val="Arial CE"/>
      <charset val="238"/>
    </font>
    <font>
      <b/>
      <sz val="7"/>
      <color indexed="53"/>
      <name val="Arial CE"/>
      <family val="2"/>
      <charset val="238"/>
    </font>
    <font>
      <sz val="10"/>
      <color indexed="9"/>
      <name val="Arial CE"/>
      <charset val="238"/>
    </font>
    <font>
      <b/>
      <sz val="10"/>
      <name val="Arial CE"/>
      <charset val="238"/>
    </font>
    <font>
      <b/>
      <sz val="8"/>
      <name val="Arial CE"/>
      <charset val="238"/>
    </font>
    <font>
      <i/>
      <sz val="12"/>
      <name val="Arial CE"/>
      <charset val="238"/>
    </font>
    <font>
      <sz val="8"/>
      <color indexed="81"/>
      <name val="Tahoma"/>
      <family val="2"/>
      <charset val="238"/>
    </font>
    <font>
      <b/>
      <sz val="8"/>
      <color indexed="81"/>
      <name val="Tahoma"/>
      <family val="2"/>
      <charset val="238"/>
    </font>
    <font>
      <b/>
      <sz val="10"/>
      <color indexed="12"/>
      <name val="Arial CE"/>
      <charset val="238"/>
    </font>
    <font>
      <b/>
      <sz val="10"/>
      <color indexed="10"/>
      <name val="Arial CE"/>
      <charset val="238"/>
    </font>
    <font>
      <b/>
      <sz val="13"/>
      <name val="Arial CE"/>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10"/>
        <bgColor indexed="64"/>
      </patternFill>
    </fill>
    <fill>
      <patternFill patternType="solid">
        <fgColor indexed="41"/>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908">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4" fillId="0" borderId="1" xfId="0"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0" xfId="0" applyFont="1" applyFill="1" applyAlignment="1" applyProtection="1">
      <alignment horizontal="left"/>
      <protection hidden="1"/>
    </xf>
    <xf numFmtId="0" fontId="7"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center" vertical="center"/>
      <protection hidden="1"/>
    </xf>
    <xf numFmtId="0" fontId="14" fillId="0" borderId="0" xfId="1" applyFont="1" applyFill="1" applyAlignment="1" applyProtection="1">
      <alignment horizontal="center"/>
      <protection hidden="1"/>
    </xf>
    <xf numFmtId="0" fontId="0" fillId="0" borderId="0" xfId="0" applyAlignment="1" applyProtection="1">
      <protection hidden="1"/>
    </xf>
    <xf numFmtId="0" fontId="0" fillId="0" borderId="0" xfId="0" applyBorder="1" applyAlignment="1" applyProtection="1">
      <protection hidden="1"/>
    </xf>
    <xf numFmtId="0" fontId="0" fillId="0" borderId="0" xfId="0" applyAlignment="1"/>
    <xf numFmtId="2" fontId="0" fillId="0" borderId="0" xfId="0" applyNumberFormat="1" applyProtection="1">
      <protection hidden="1"/>
    </xf>
    <xf numFmtId="49" fontId="0" fillId="0" borderId="0" xfId="0" applyNumberFormat="1" applyProtection="1">
      <protection hidden="1"/>
    </xf>
    <xf numFmtId="49" fontId="2" fillId="0" borderId="0" xfId="0" applyNumberFormat="1" applyFont="1" applyFill="1" applyAlignment="1" applyProtection="1">
      <alignment horizontal="center"/>
      <protection hidden="1"/>
    </xf>
    <xf numFmtId="49" fontId="2" fillId="0" borderId="0" xfId="0" applyNumberFormat="1" applyFont="1" applyFill="1" applyAlignment="1" applyProtection="1">
      <alignment horizontal="left"/>
      <protection hidden="1"/>
    </xf>
    <xf numFmtId="49" fontId="4" fillId="0" borderId="0" xfId="0" applyNumberFormat="1" applyFont="1" applyBorder="1" applyAlignment="1" applyProtection="1">
      <alignment horizontal="center" vertical="center"/>
      <protection hidden="1"/>
    </xf>
    <xf numFmtId="49" fontId="4" fillId="0" borderId="1" xfId="0" applyNumberFormat="1" applyFont="1" applyBorder="1" applyAlignment="1" applyProtection="1">
      <alignment horizontal="center" vertical="center"/>
      <protection hidden="1"/>
    </xf>
    <xf numFmtId="49" fontId="4" fillId="0" borderId="0" xfId="0" applyNumberFormat="1" applyFont="1" applyBorder="1" applyProtection="1">
      <protection hidden="1"/>
    </xf>
    <xf numFmtId="49" fontId="0" fillId="0" borderId="0" xfId="0" applyNumberFormat="1" applyBorder="1" applyProtection="1">
      <protection hidden="1"/>
    </xf>
    <xf numFmtId="49"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0" fontId="7" fillId="0" borderId="2" xfId="0" applyFont="1" applyBorder="1" applyAlignment="1" applyProtection="1">
      <alignment horizontal="center" vertical="center"/>
      <protection hidden="1"/>
    </xf>
    <xf numFmtId="0" fontId="0" fillId="0" borderId="0" xfId="0" applyNumberFormat="1" applyProtection="1">
      <protection hidden="1"/>
    </xf>
    <xf numFmtId="2" fontId="0" fillId="0" borderId="0" xfId="0" applyNumberFormat="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1"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2" fontId="3" fillId="0" borderId="4" xfId="0" applyNumberFormat="1" applyFon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3" fillId="0" borderId="5" xfId="0" applyNumberFormat="1" applyFon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0" fontId="0" fillId="0" borderId="0" xfId="0" applyNumberFormat="1" applyBorder="1" applyProtection="1">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2" fontId="3" fillId="0" borderId="6" xfId="0" applyNumberFormat="1" applyFont="1" applyBorder="1" applyAlignment="1" applyProtection="1">
      <alignment horizontal="center" vertical="center"/>
      <protection locked="0" hidden="1"/>
    </xf>
    <xf numFmtId="2" fontId="3" fillId="0" borderId="7" xfId="0" applyNumberFormat="1" applyFont="1" applyBorder="1" applyAlignment="1" applyProtection="1">
      <alignment horizontal="center" vertical="center"/>
      <protection locked="0" hidden="1"/>
    </xf>
    <xf numFmtId="2" fontId="3" fillId="0" borderId="8" xfId="0" applyNumberFormat="1" applyFont="1" applyBorder="1" applyAlignment="1" applyProtection="1">
      <alignment horizontal="center" vertical="center"/>
      <protection locked="0" hidden="1"/>
    </xf>
    <xf numFmtId="2" fontId="3" fillId="0" borderId="9" xfId="0" applyNumberFormat="1" applyFont="1" applyBorder="1" applyAlignment="1" applyProtection="1">
      <alignment horizontal="center" vertical="center"/>
      <protection locked="0" hidden="1"/>
    </xf>
    <xf numFmtId="2" fontId="3" fillId="0" borderId="10" xfId="0" applyNumberFormat="1" applyFont="1" applyBorder="1" applyAlignment="1" applyProtection="1">
      <alignment horizontal="center" vertical="center"/>
      <protection locked="0" hidden="1"/>
    </xf>
    <xf numFmtId="2" fontId="3" fillId="0" borderId="11" xfId="0" applyNumberFormat="1" applyFont="1" applyBorder="1" applyAlignment="1" applyProtection="1">
      <alignment horizontal="center" vertical="center"/>
      <protection locked="0" hidden="1"/>
    </xf>
    <xf numFmtId="2" fontId="0" fillId="0" borderId="0" xfId="0" applyNumberFormat="1" applyFill="1" applyAlignment="1" applyProtection="1">
      <alignment horizontal="center" vertical="center"/>
      <protection hidden="1"/>
    </xf>
    <xf numFmtId="2" fontId="0" fillId="0" borderId="0" xfId="0" applyNumberFormat="1" applyBorder="1" applyProtection="1">
      <protection hidden="1"/>
    </xf>
    <xf numFmtId="0" fontId="0" fillId="0" borderId="0" xfId="0" applyAlignment="1">
      <alignment horizontal="right"/>
    </xf>
    <xf numFmtId="0" fontId="4" fillId="0" borderId="2" xfId="0" applyNumberFormat="1" applyFont="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0" fillId="0" borderId="0" xfId="0" applyNumberFormat="1" applyFill="1" applyBorder="1" applyProtection="1">
      <protection hidden="1"/>
    </xf>
    <xf numFmtId="0" fontId="15"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2" fontId="3" fillId="0" borderId="21" xfId="0" applyNumberFormat="1" applyFont="1" applyBorder="1" applyAlignment="1" applyProtection="1">
      <alignment horizontal="center" vertical="center"/>
      <protection hidden="1"/>
    </xf>
    <xf numFmtId="2" fontId="3" fillId="0" borderId="19" xfId="0" applyNumberFormat="1" applyFont="1" applyBorder="1" applyAlignment="1" applyProtection="1">
      <alignment horizontal="center" vertical="center"/>
      <protection hidden="1"/>
    </xf>
    <xf numFmtId="0" fontId="0" fillId="0" borderId="0" xfId="0" applyProtection="1">
      <protection locked="0" hidden="1"/>
    </xf>
    <xf numFmtId="0" fontId="3" fillId="2" borderId="17" xfId="0"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left" vertical="center"/>
      <protection hidden="1"/>
    </xf>
    <xf numFmtId="2" fontId="3" fillId="2" borderId="9" xfId="0" applyNumberFormat="1" applyFont="1" applyFill="1" applyBorder="1" applyAlignment="1" applyProtection="1">
      <alignment horizontal="center" vertical="center"/>
      <protection locked="0" hidden="1"/>
    </xf>
    <xf numFmtId="2" fontId="3" fillId="2" borderId="10" xfId="0" applyNumberFormat="1" applyFont="1" applyFill="1" applyBorder="1" applyAlignment="1" applyProtection="1">
      <alignment horizontal="center" vertical="center"/>
      <protection locked="0" hidden="1"/>
    </xf>
    <xf numFmtId="2" fontId="3" fillId="2" borderId="11" xfId="0" applyNumberFormat="1" applyFont="1" applyFill="1" applyBorder="1" applyAlignment="1" applyProtection="1">
      <alignment horizontal="center" vertical="center"/>
      <protection locked="0" hidden="1"/>
    </xf>
    <xf numFmtId="2" fontId="3" fillId="2" borderId="5" xfId="0" applyNumberFormat="1" applyFont="1" applyFill="1" applyBorder="1" applyAlignment="1" applyProtection="1">
      <alignment horizontal="center" vertical="center"/>
      <protection hidden="1"/>
    </xf>
    <xf numFmtId="2" fontId="0" fillId="2" borderId="5" xfId="0" applyNumberForma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locked="0" hidden="1"/>
    </xf>
    <xf numFmtId="2" fontId="0" fillId="0" borderId="5" xfId="0" applyNumberFormat="1" applyFill="1" applyBorder="1" applyAlignment="1" applyProtection="1">
      <alignment horizontal="center" vertical="center"/>
      <protection hidden="1"/>
    </xf>
    <xf numFmtId="0" fontId="3" fillId="0" borderId="5" xfId="0" applyNumberFormat="1" applyFont="1" applyFill="1" applyBorder="1" applyAlignment="1" applyProtection="1">
      <alignment horizontal="center" vertical="center"/>
      <protection hidden="1"/>
    </xf>
    <xf numFmtId="0" fontId="3" fillId="0" borderId="5" xfId="0" applyNumberFormat="1" applyFont="1" applyFill="1" applyBorder="1" applyAlignment="1" applyProtection="1">
      <alignment horizontal="left" vertical="center"/>
      <protection hidden="1"/>
    </xf>
    <xf numFmtId="2" fontId="3" fillId="0" borderId="9"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2" fontId="3" fillId="0" borderId="11" xfId="0" applyNumberFormat="1" applyFont="1" applyFill="1" applyBorder="1" applyAlignment="1" applyProtection="1">
      <alignment horizontal="center" vertical="center"/>
      <protection locked="0" hidden="1"/>
    </xf>
    <xf numFmtId="2" fontId="3" fillId="0" borderId="5" xfId="0" applyNumberFormat="1" applyFont="1" applyFill="1" applyBorder="1" applyAlignment="1" applyProtection="1">
      <alignment horizontal="center" vertical="center"/>
      <protection hidden="1"/>
    </xf>
    <xf numFmtId="1" fontId="0" fillId="0" borderId="5" xfId="0" applyNumberForma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protection hidden="1"/>
    </xf>
    <xf numFmtId="2" fontId="3" fillId="0" borderId="4" xfId="0" applyNumberFormat="1" applyFon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hidden="1"/>
    </xf>
    <xf numFmtId="2" fontId="0" fillId="0" borderId="22" xfId="0" applyNumberFormat="1" applyFill="1" applyBorder="1" applyAlignment="1" applyProtection="1">
      <alignment horizontal="center" vertical="center"/>
      <protection hidden="1"/>
    </xf>
    <xf numFmtId="2" fontId="3" fillId="2" borderId="10" xfId="0" applyNumberFormat="1" applyFont="1" applyFill="1" applyBorder="1" applyAlignment="1" applyProtection="1">
      <alignment horizontal="center" vertical="center"/>
      <protection hidden="1"/>
    </xf>
    <xf numFmtId="2" fontId="3" fillId="2" borderId="11" xfId="0" applyNumberFormat="1" applyFon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3" fillId="0" borderId="9"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protection hidden="1"/>
    </xf>
    <xf numFmtId="2" fontId="0" fillId="0" borderId="23" xfId="0" applyNumberFormat="1" applyFill="1" applyBorder="1" applyAlignment="1" applyProtection="1">
      <alignment horizontal="center" vertical="center"/>
      <protection hidden="1"/>
    </xf>
    <xf numFmtId="1" fontId="0" fillId="0" borderId="22" xfId="0" applyNumberFormat="1" applyFill="1" applyBorder="1" applyAlignment="1" applyProtection="1">
      <alignment horizontal="center" vertical="center"/>
      <protection hidden="1"/>
    </xf>
    <xf numFmtId="2" fontId="3" fillId="0" borderId="6" xfId="0" applyNumberFormat="1" applyFont="1" applyFill="1" applyBorder="1" applyAlignment="1" applyProtection="1">
      <alignment horizontal="center" vertical="center"/>
      <protection hidden="1"/>
    </xf>
    <xf numFmtId="2" fontId="3" fillId="0" borderId="7" xfId="0" applyNumberFormat="1" applyFont="1" applyFill="1" applyBorder="1" applyAlignment="1" applyProtection="1">
      <alignment horizontal="center" vertical="center"/>
      <protection hidden="1"/>
    </xf>
    <xf numFmtId="2" fontId="3" fillId="0" borderId="8" xfId="0" applyNumberFormat="1" applyFont="1" applyFill="1" applyBorder="1" applyAlignment="1" applyProtection="1">
      <alignment horizontal="center" vertical="center"/>
      <protection hidden="1"/>
    </xf>
    <xf numFmtId="0" fontId="5" fillId="0" borderId="24" xfId="0" applyFont="1" applyBorder="1" applyAlignment="1" applyProtection="1">
      <alignment horizontal="center" vertical="center" wrapText="1"/>
      <protection hidden="1"/>
    </xf>
    <xf numFmtId="2" fontId="3" fillId="0" borderId="25" xfId="0" applyNumberFormat="1" applyFont="1" applyBorder="1" applyAlignment="1" applyProtection="1">
      <alignment horizontal="center" vertical="center"/>
      <protection hidden="1"/>
    </xf>
    <xf numFmtId="1" fontId="0" fillId="0" borderId="0" xfId="0" applyNumberFormat="1" applyFill="1" applyAlignment="1" applyProtection="1">
      <alignment horizontal="center" vertical="center"/>
      <protection hidden="1"/>
    </xf>
    <xf numFmtId="0" fontId="3" fillId="0" borderId="23" xfId="0" applyNumberFormat="1" applyFont="1" applyBorder="1" applyAlignment="1" applyProtection="1">
      <alignment horizontal="center" vertical="center"/>
      <protection hidden="1"/>
    </xf>
    <xf numFmtId="2" fontId="3" fillId="0" borderId="26" xfId="0" applyNumberFormat="1" applyFont="1" applyBorder="1" applyAlignment="1" applyProtection="1">
      <alignment horizontal="center" vertical="center"/>
      <protection locked="0" hidden="1"/>
    </xf>
    <xf numFmtId="2" fontId="3" fillId="0" borderId="27" xfId="0" applyNumberFormat="1" applyFont="1" applyBorder="1" applyAlignment="1" applyProtection="1">
      <alignment horizontal="center" vertical="center"/>
      <protection locked="0" hidden="1"/>
    </xf>
    <xf numFmtId="2" fontId="3" fillId="0" borderId="28" xfId="0" applyNumberFormat="1" applyFont="1" applyBorder="1" applyAlignment="1" applyProtection="1">
      <alignment horizontal="center" vertical="center"/>
      <protection locked="0" hidden="1"/>
    </xf>
    <xf numFmtId="2" fontId="3" fillId="0" borderId="23" xfId="0" applyNumberFormat="1" applyFont="1" applyBorder="1" applyAlignment="1" applyProtection="1">
      <alignment horizontal="center" vertical="center"/>
      <protection hidden="1"/>
    </xf>
    <xf numFmtId="2" fontId="0" fillId="0" borderId="23" xfId="0" applyNumberFormat="1" applyBorder="1" applyAlignment="1" applyProtection="1">
      <alignment horizontal="center" vertical="center"/>
      <protection hidden="1"/>
    </xf>
    <xf numFmtId="0" fontId="3" fillId="2" borderId="23" xfId="0" applyNumberFormat="1" applyFont="1" applyFill="1" applyBorder="1" applyAlignment="1" applyProtection="1">
      <alignment horizontal="center" vertical="center"/>
      <protection hidden="1"/>
    </xf>
    <xf numFmtId="2" fontId="3" fillId="2" borderId="26" xfId="0" applyNumberFormat="1" applyFont="1" applyFill="1" applyBorder="1" applyAlignment="1" applyProtection="1">
      <alignment horizontal="center" vertical="center"/>
      <protection locked="0" hidden="1"/>
    </xf>
    <xf numFmtId="2" fontId="3" fillId="2" borderId="27" xfId="0" applyNumberFormat="1" applyFont="1" applyFill="1" applyBorder="1" applyAlignment="1" applyProtection="1">
      <alignment horizontal="center" vertical="center"/>
      <protection locked="0" hidden="1"/>
    </xf>
    <xf numFmtId="2" fontId="3" fillId="2" borderId="28" xfId="0" applyNumberFormat="1" applyFont="1" applyFill="1" applyBorder="1" applyAlignment="1" applyProtection="1">
      <alignment horizontal="center" vertical="center"/>
      <protection locked="0" hidden="1"/>
    </xf>
    <xf numFmtId="2" fontId="3" fillId="2" borderId="23" xfId="0" applyNumberFormat="1" applyFont="1" applyFill="1" applyBorder="1" applyAlignment="1" applyProtection="1">
      <alignment horizontal="center" vertical="center"/>
      <protection hidden="1"/>
    </xf>
    <xf numFmtId="2" fontId="0" fillId="2" borderId="23" xfId="0" applyNumberForma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left" vertical="center"/>
      <protection hidden="1"/>
    </xf>
    <xf numFmtId="2" fontId="3" fillId="0" borderId="26" xfId="0" applyNumberFormat="1" applyFont="1" applyFill="1" applyBorder="1" applyAlignment="1" applyProtection="1">
      <alignment horizontal="center" vertical="center"/>
      <protection hidden="1"/>
    </xf>
    <xf numFmtId="2" fontId="3" fillId="0" borderId="27" xfId="0" applyNumberFormat="1" applyFont="1" applyFill="1" applyBorder="1" applyAlignment="1" applyProtection="1">
      <alignment horizontal="center" vertical="center"/>
      <protection hidden="1"/>
    </xf>
    <xf numFmtId="2" fontId="3" fillId="0" borderId="28" xfId="0" applyNumberFormat="1" applyFont="1" applyFill="1" applyBorder="1" applyAlignment="1" applyProtection="1">
      <alignment horizontal="center" vertical="center"/>
      <protection hidden="1"/>
    </xf>
    <xf numFmtId="2" fontId="3" fillId="0" borderId="23" xfId="0" applyNumberFormat="1" applyFont="1" applyFill="1" applyBorder="1" applyAlignment="1" applyProtection="1">
      <alignment horizontal="center" vertical="center"/>
      <protection hidden="1"/>
    </xf>
    <xf numFmtId="2" fontId="3" fillId="2" borderId="26" xfId="0" applyNumberFormat="1" applyFont="1" applyFill="1" applyBorder="1" applyAlignment="1" applyProtection="1">
      <alignment horizontal="center" vertical="center"/>
      <protection hidden="1"/>
    </xf>
    <xf numFmtId="2" fontId="3" fillId="2" borderId="27" xfId="0" applyNumberFormat="1" applyFont="1" applyFill="1" applyBorder="1" applyAlignment="1" applyProtection="1">
      <alignment horizontal="center" vertical="center"/>
      <protection hidden="1"/>
    </xf>
    <xf numFmtId="2" fontId="3" fillId="2" borderId="28" xfId="0" applyNumberFormat="1"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3" fillId="0" borderId="0" xfId="0" applyFont="1" applyFill="1" applyAlignment="1" applyProtection="1">
      <alignment horizontal="center"/>
      <protection hidden="1"/>
    </xf>
    <xf numFmtId="49" fontId="4" fillId="0" borderId="3" xfId="0" applyNumberFormat="1" applyFont="1" applyBorder="1" applyAlignment="1" applyProtection="1">
      <alignment horizontal="center" vertical="center"/>
      <protection hidden="1"/>
    </xf>
    <xf numFmtId="1" fontId="2" fillId="0" borderId="0" xfId="0" applyNumberFormat="1" applyFont="1" applyFill="1" applyAlignment="1" applyProtection="1">
      <alignment horizontal="center"/>
      <protection hidden="1"/>
    </xf>
    <xf numFmtId="49" fontId="0" fillId="0" borderId="0" xfId="0" applyNumberFormat="1" applyFill="1" applyProtection="1">
      <protection hidden="1"/>
    </xf>
    <xf numFmtId="1" fontId="0" fillId="0" borderId="29" xfId="0" applyNumberFormat="1" applyFill="1" applyBorder="1" applyAlignment="1" applyProtection="1">
      <alignment horizontal="center" vertical="center"/>
      <protection hidden="1"/>
    </xf>
    <xf numFmtId="2" fontId="0" fillId="0" borderId="29" xfId="0" applyNumberFormat="1" applyFill="1" applyBorder="1" applyAlignment="1" applyProtection="1">
      <alignment horizontal="center" vertical="center"/>
      <protection hidden="1"/>
    </xf>
    <xf numFmtId="0" fontId="3" fillId="2" borderId="29" xfId="0" applyNumberFormat="1" applyFont="1" applyFill="1" applyBorder="1" applyAlignment="1" applyProtection="1">
      <alignment horizontal="center" vertical="center"/>
      <protection hidden="1"/>
    </xf>
    <xf numFmtId="2" fontId="3" fillId="2" borderId="30" xfId="0" applyNumberFormat="1" applyFont="1" applyFill="1" applyBorder="1" applyAlignment="1" applyProtection="1">
      <alignment horizontal="center" vertical="center"/>
      <protection locked="0" hidden="1"/>
    </xf>
    <xf numFmtId="2" fontId="3" fillId="2" borderId="31" xfId="0" applyNumberFormat="1" applyFont="1" applyFill="1" applyBorder="1" applyAlignment="1" applyProtection="1">
      <alignment horizontal="center" vertical="center"/>
      <protection locked="0" hidden="1"/>
    </xf>
    <xf numFmtId="2" fontId="3" fillId="2" borderId="32" xfId="0" applyNumberFormat="1" applyFont="1" applyFill="1" applyBorder="1" applyAlignment="1" applyProtection="1">
      <alignment horizontal="center" vertical="center"/>
      <protection locked="0" hidden="1"/>
    </xf>
    <xf numFmtId="2" fontId="3" fillId="2" borderId="29" xfId="0" applyNumberFormat="1" applyFont="1" applyFill="1" applyBorder="1" applyAlignment="1" applyProtection="1">
      <alignment horizontal="center" vertical="center"/>
      <protection hidden="1"/>
    </xf>
    <xf numFmtId="2" fontId="0" fillId="2" borderId="29" xfId="0" applyNumberForma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49" fontId="4" fillId="0" borderId="0" xfId="0" applyNumberFormat="1" applyFont="1" applyFill="1" applyBorder="1" applyAlignment="1" applyProtection="1">
      <alignment horizontal="center" vertical="center"/>
      <protection hidden="1"/>
    </xf>
    <xf numFmtId="49" fontId="4" fillId="0" borderId="33" xfId="0" applyNumberFormat="1" applyFont="1" applyFill="1" applyBorder="1" applyAlignment="1" applyProtection="1">
      <alignment horizontal="center" vertical="center"/>
      <protection hidden="1"/>
    </xf>
    <xf numFmtId="49" fontId="4" fillId="0" borderId="2" xfId="0" applyNumberFormat="1" applyFont="1" applyFill="1" applyBorder="1" applyAlignment="1" applyProtection="1">
      <alignment horizontal="center"/>
      <protection hidden="1"/>
    </xf>
    <xf numFmtId="49" fontId="4" fillId="0" borderId="13" xfId="0" applyNumberFormat="1" applyFont="1" applyFill="1" applyBorder="1" applyAlignment="1" applyProtection="1">
      <alignment horizontal="center"/>
      <protection hidden="1"/>
    </xf>
    <xf numFmtId="49" fontId="4" fillId="0" borderId="14" xfId="0" applyNumberFormat="1" applyFont="1" applyFill="1" applyBorder="1" applyAlignment="1" applyProtection="1">
      <alignment horizontal="center"/>
      <protection hidden="1"/>
    </xf>
    <xf numFmtId="49" fontId="4" fillId="0" borderId="15" xfId="0" applyNumberFormat="1" applyFont="1" applyFill="1" applyBorder="1" applyAlignment="1" applyProtection="1">
      <alignment horizontal="center"/>
      <protection hidden="1"/>
    </xf>
    <xf numFmtId="49" fontId="4" fillId="0" borderId="2" xfId="0" applyNumberFormat="1" applyFont="1" applyFill="1" applyBorder="1" applyProtection="1">
      <protection hidden="1"/>
    </xf>
    <xf numFmtId="49" fontId="4" fillId="0" borderId="34" xfId="0" applyNumberFormat="1" applyFont="1" applyFill="1" applyBorder="1" applyAlignment="1" applyProtection="1">
      <alignment horizontal="center"/>
      <protection hidden="1"/>
    </xf>
    <xf numFmtId="49" fontId="4" fillId="0" borderId="1" xfId="0" applyNumberFormat="1" applyFont="1" applyFill="1" applyBorder="1" applyAlignment="1" applyProtection="1">
      <alignment horizontal="center"/>
      <protection hidden="1"/>
    </xf>
    <xf numFmtId="0" fontId="24" fillId="0" borderId="0" xfId="0" applyFont="1" applyFill="1" applyAlignment="1" applyProtection="1">
      <alignment horizontal="center" vertical="center"/>
      <protection hidden="1"/>
    </xf>
    <xf numFmtId="0" fontId="4" fillId="0" borderId="2" xfId="0" applyNumberFormat="1" applyFont="1" applyBorder="1" applyAlignment="1" applyProtection="1">
      <alignment horizontal="center" vertical="center" wrapText="1"/>
      <protection hidden="1"/>
    </xf>
    <xf numFmtId="0" fontId="4" fillId="0" borderId="35" xfId="0" applyNumberFormat="1" applyFont="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3" fillId="2" borderId="36"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2" borderId="22" xfId="0" applyNumberFormat="1" applyFont="1" applyFill="1" applyBorder="1" applyAlignment="1" applyProtection="1">
      <alignment horizontal="center" vertical="center"/>
      <protection hidden="1"/>
    </xf>
    <xf numFmtId="0" fontId="3" fillId="2" borderId="22" xfId="0" applyNumberFormat="1" applyFont="1" applyFill="1" applyBorder="1" applyAlignment="1" applyProtection="1">
      <alignment horizontal="left" vertical="center"/>
      <protection hidden="1"/>
    </xf>
    <xf numFmtId="2" fontId="3" fillId="2" borderId="22" xfId="0" applyNumberFormat="1" applyFont="1" applyFill="1" applyBorder="1" applyAlignment="1" applyProtection="1">
      <alignment horizontal="center" vertical="center"/>
      <protection hidden="1"/>
    </xf>
    <xf numFmtId="0" fontId="4" fillId="2" borderId="17" xfId="0" applyNumberFormat="1" applyFont="1" applyFill="1" applyBorder="1" applyAlignment="1" applyProtection="1">
      <alignment horizontal="center" vertical="center"/>
      <protection hidden="1"/>
    </xf>
    <xf numFmtId="0" fontId="4" fillId="0" borderId="17" xfId="0" applyNumberFormat="1" applyFont="1" applyFill="1" applyBorder="1" applyAlignment="1" applyProtection="1">
      <alignment horizontal="center" vertical="center"/>
      <protection hidden="1"/>
    </xf>
    <xf numFmtId="0" fontId="4" fillId="0" borderId="37" xfId="0" applyNumberFormat="1" applyFont="1" applyFill="1" applyBorder="1" applyAlignment="1" applyProtection="1">
      <alignment horizontal="center" vertical="center"/>
      <protection hidden="1"/>
    </xf>
    <xf numFmtId="0" fontId="4" fillId="2" borderId="38" xfId="0" applyNumberFormat="1" applyFont="1" applyFill="1" applyBorder="1" applyAlignment="1" applyProtection="1">
      <alignment horizontal="center" vertical="center"/>
      <protection hidden="1"/>
    </xf>
    <xf numFmtId="2" fontId="4" fillId="0"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2" fontId="4" fillId="0" borderId="23" xfId="0" applyNumberFormat="1" applyFont="1" applyFill="1" applyBorder="1" applyAlignment="1" applyProtection="1">
      <alignment horizontal="center" vertical="center"/>
      <protection hidden="1"/>
    </xf>
    <xf numFmtId="2" fontId="4" fillId="2" borderId="22" xfId="0"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3" fillId="0" borderId="36"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4" fillId="0" borderId="3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protection hidden="1"/>
    </xf>
    <xf numFmtId="1" fontId="3" fillId="0" borderId="0" xfId="0" applyNumberFormat="1" applyFont="1" applyAlignment="1" applyProtection="1">
      <alignment horizontal="center"/>
      <protection hidden="1"/>
    </xf>
    <xf numFmtId="0" fontId="19" fillId="0" borderId="2" xfId="0" applyFont="1" applyBorder="1" applyAlignment="1" applyProtection="1">
      <alignment horizontal="center" vertical="center" textRotation="90" wrapText="1"/>
      <protection hidden="1"/>
    </xf>
    <xf numFmtId="0" fontId="18" fillId="0" borderId="2" xfId="0" applyFont="1" applyBorder="1" applyAlignment="1" applyProtection="1">
      <alignment horizontal="center" vertical="center" textRotation="90"/>
      <protection hidden="1"/>
    </xf>
    <xf numFmtId="0" fontId="0" fillId="0" borderId="0" xfId="0" applyFill="1" applyAlignment="1">
      <alignment horizontal="left"/>
    </xf>
    <xf numFmtId="0" fontId="0" fillId="0" borderId="0" xfId="0" applyFill="1" applyAlignment="1"/>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2" fillId="0" borderId="0" xfId="1" applyNumberFormat="1" applyAlignment="1" applyProtection="1">
      <alignment horizontal="left"/>
      <protection hidden="1"/>
    </xf>
    <xf numFmtId="0" fontId="5" fillId="0" borderId="39" xfId="0" applyFont="1" applyBorder="1" applyAlignment="1" applyProtection="1">
      <alignment horizontal="center" vertical="center" wrapText="1"/>
      <protection hidden="1"/>
    </xf>
    <xf numFmtId="2" fontId="3" fillId="2" borderId="25" xfId="0" applyNumberFormat="1" applyFont="1" applyFill="1" applyBorder="1" applyAlignment="1" applyProtection="1">
      <alignment horizontal="center" vertical="center"/>
      <protection hidden="1"/>
    </xf>
    <xf numFmtId="2" fontId="3" fillId="2" borderId="19" xfId="0" applyNumberFormat="1" applyFont="1" applyFill="1" applyBorder="1" applyAlignment="1" applyProtection="1">
      <alignment horizontal="center" vertical="center"/>
      <protection hidden="1"/>
    </xf>
    <xf numFmtId="2" fontId="3" fillId="2" borderId="40" xfId="0" applyNumberFormat="1" applyFont="1" applyFill="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1" fontId="0" fillId="0" borderId="0" xfId="0" applyNumberFormat="1" applyFill="1" applyProtection="1">
      <protection hidden="1"/>
    </xf>
    <xf numFmtId="1" fontId="0" fillId="0" borderId="0" xfId="0" applyNumberFormat="1" applyFill="1" applyBorder="1" applyProtection="1">
      <protection hidden="1"/>
    </xf>
    <xf numFmtId="1" fontId="0" fillId="0" borderId="0" xfId="0" applyNumberFormat="1" applyProtection="1">
      <protection hidden="1"/>
    </xf>
    <xf numFmtId="0" fontId="4" fillId="0" borderId="4" xfId="0" applyNumberFormat="1" applyFont="1" applyFill="1" applyBorder="1" applyAlignment="1" applyProtection="1">
      <alignment horizontal="center" vertical="center"/>
      <protection hidden="1"/>
    </xf>
    <xf numFmtId="0" fontId="15" fillId="0" borderId="0" xfId="0" applyNumberFormat="1" applyFont="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49" fontId="5" fillId="0" borderId="21" xfId="0" applyNumberFormat="1" applyFont="1" applyBorder="1" applyAlignment="1" applyProtection="1">
      <alignment horizontal="left" vertical="center"/>
      <protection locked="0" hidden="1"/>
    </xf>
    <xf numFmtId="49" fontId="5" fillId="0" borderId="7" xfId="0" applyNumberFormat="1" applyFont="1" applyBorder="1" applyAlignment="1" applyProtection="1">
      <alignment horizontal="left" vertical="center"/>
      <protection locked="0" hidden="1"/>
    </xf>
    <xf numFmtId="49" fontId="5" fillId="0" borderId="42" xfId="0" applyNumberFormat="1" applyFont="1" applyBorder="1" applyAlignment="1" applyProtection="1">
      <alignment horizontal="left" vertical="center"/>
      <protection locked="0" hidden="1"/>
    </xf>
    <xf numFmtId="49" fontId="5" fillId="2" borderId="19" xfId="0" applyNumberFormat="1" applyFont="1" applyFill="1" applyBorder="1" applyAlignment="1" applyProtection="1">
      <alignment horizontal="left" vertical="center"/>
      <protection locked="0" hidden="1"/>
    </xf>
    <xf numFmtId="49" fontId="5" fillId="2" borderId="10" xfId="0" applyNumberFormat="1" applyFont="1" applyFill="1" applyBorder="1" applyAlignment="1" applyProtection="1">
      <alignment horizontal="left" vertical="center"/>
      <protection locked="0" hidden="1"/>
    </xf>
    <xf numFmtId="49" fontId="5" fillId="2" borderId="43" xfId="0" applyNumberFormat="1" applyFont="1" applyFill="1" applyBorder="1" applyAlignment="1" applyProtection="1">
      <alignment horizontal="left" vertical="center"/>
      <protection locked="0" hidden="1"/>
    </xf>
    <xf numFmtId="49" fontId="5" fillId="0" borderId="19" xfId="0" applyNumberFormat="1" applyFont="1" applyBorder="1" applyAlignment="1" applyProtection="1">
      <alignment horizontal="left" vertical="center"/>
      <protection locked="0" hidden="1"/>
    </xf>
    <xf numFmtId="49" fontId="5" fillId="0" borderId="10" xfId="0" applyNumberFormat="1" applyFont="1" applyBorder="1" applyAlignment="1" applyProtection="1">
      <alignment horizontal="left" vertical="center"/>
      <protection locked="0" hidden="1"/>
    </xf>
    <xf numFmtId="49" fontId="5" fillId="0" borderId="43" xfId="0" applyNumberFormat="1" applyFont="1" applyBorder="1" applyAlignment="1" applyProtection="1">
      <alignment horizontal="left" vertical="center"/>
      <protection locked="0" hidden="1"/>
    </xf>
    <xf numFmtId="0" fontId="5" fillId="0" borderId="18" xfId="0" applyFont="1" applyBorder="1" applyAlignment="1" applyProtection="1">
      <alignment horizontal="left" vertical="center"/>
      <protection hidden="1"/>
    </xf>
    <xf numFmtId="0" fontId="5" fillId="2" borderId="17"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49" fontId="5" fillId="0" borderId="0" xfId="0" applyNumberFormat="1" applyFont="1" applyBorder="1" applyAlignment="1" applyProtection="1">
      <alignment horizontal="left" vertical="center"/>
      <protection locked="0" hidden="1"/>
    </xf>
    <xf numFmtId="49" fontId="5" fillId="2" borderId="0" xfId="0" applyNumberFormat="1" applyFont="1" applyFill="1" applyBorder="1" applyAlignment="1" applyProtection="1">
      <alignment horizontal="left" vertical="center"/>
      <protection locked="0" hidden="1"/>
    </xf>
    <xf numFmtId="49" fontId="5" fillId="0" borderId="5" xfId="0" applyNumberFormat="1" applyFont="1" applyFill="1" applyBorder="1" applyAlignment="1" applyProtection="1">
      <alignment horizontal="left" vertical="center"/>
      <protection hidden="1"/>
    </xf>
    <xf numFmtId="49" fontId="5" fillId="2" borderId="5" xfId="0" applyNumberFormat="1" applyFont="1" applyFill="1" applyBorder="1" applyAlignment="1" applyProtection="1">
      <alignment horizontal="left" vertical="center"/>
      <protection hidden="1"/>
    </xf>
    <xf numFmtId="49" fontId="5" fillId="0" borderId="23" xfId="0" applyNumberFormat="1" applyFont="1" applyFill="1" applyBorder="1" applyAlignment="1" applyProtection="1">
      <alignment horizontal="left" vertical="center"/>
      <protection hidden="1"/>
    </xf>
    <xf numFmtId="49" fontId="5" fillId="2" borderId="23" xfId="0" applyNumberFormat="1" applyFont="1" applyFill="1" applyBorder="1" applyAlignment="1" applyProtection="1">
      <alignment horizontal="left" vertical="center"/>
      <protection hidden="1"/>
    </xf>
    <xf numFmtId="49" fontId="5" fillId="0" borderId="29" xfId="0" applyNumberFormat="1" applyFont="1" applyFill="1" applyBorder="1" applyAlignment="1" applyProtection="1">
      <alignment horizontal="left" vertical="center"/>
      <protection hidden="1"/>
    </xf>
    <xf numFmtId="49" fontId="5" fillId="2" borderId="29" xfId="0" applyNumberFormat="1" applyFont="1" applyFill="1" applyBorder="1" applyAlignment="1" applyProtection="1">
      <alignment horizontal="left" vertical="center"/>
      <protection hidden="1"/>
    </xf>
    <xf numFmtId="0" fontId="19" fillId="0" borderId="4" xfId="0" applyNumberFormat="1" applyFont="1" applyBorder="1" applyAlignment="1" applyProtection="1">
      <alignment horizontal="left" vertical="center"/>
      <protection hidden="1"/>
    </xf>
    <xf numFmtId="0" fontId="19" fillId="2" borderId="5" xfId="0" applyNumberFormat="1" applyFont="1" applyFill="1" applyBorder="1" applyAlignment="1" applyProtection="1">
      <alignment horizontal="left" vertical="center"/>
      <protection hidden="1"/>
    </xf>
    <xf numFmtId="0" fontId="19" fillId="0" borderId="5" xfId="0" applyNumberFormat="1" applyFont="1" applyBorder="1" applyAlignment="1" applyProtection="1">
      <alignment horizontal="left" vertical="center"/>
      <protection hidden="1"/>
    </xf>
    <xf numFmtId="0" fontId="19" fillId="0" borderId="23" xfId="0" applyNumberFormat="1" applyFont="1" applyBorder="1" applyAlignment="1" applyProtection="1">
      <alignment horizontal="left" vertical="center"/>
      <protection hidden="1"/>
    </xf>
    <xf numFmtId="0" fontId="19" fillId="2" borderId="23" xfId="0" applyNumberFormat="1" applyFont="1" applyFill="1" applyBorder="1" applyAlignment="1" applyProtection="1">
      <alignment horizontal="left" vertical="center"/>
      <protection hidden="1"/>
    </xf>
    <xf numFmtId="0" fontId="19" fillId="0" borderId="5" xfId="0" applyNumberFormat="1" applyFont="1" applyFill="1" applyBorder="1" applyAlignment="1" applyProtection="1">
      <alignment horizontal="left" vertical="center"/>
      <protection hidden="1"/>
    </xf>
    <xf numFmtId="0" fontId="19" fillId="2" borderId="29" xfId="0" applyNumberFormat="1" applyFont="1" applyFill="1" applyBorder="1" applyAlignment="1" applyProtection="1">
      <alignment horizontal="left" vertical="center"/>
      <protection hidden="1"/>
    </xf>
    <xf numFmtId="0" fontId="3" fillId="0" borderId="29" xfId="0" applyFont="1" applyBorder="1" applyAlignment="1" applyProtection="1">
      <alignment horizontal="left" vertical="center"/>
      <protection hidden="1"/>
    </xf>
    <xf numFmtId="0" fontId="7" fillId="0" borderId="0" xfId="0" applyFont="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17"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2" fontId="3" fillId="0" borderId="6" xfId="0" applyNumberFormat="1" applyFont="1" applyBorder="1" applyAlignment="1" applyProtection="1">
      <alignment horizontal="right" vertical="center"/>
      <protection hidden="1"/>
    </xf>
    <xf numFmtId="2" fontId="3" fillId="0" borderId="7" xfId="0" applyNumberFormat="1" applyFont="1" applyBorder="1" applyAlignment="1" applyProtection="1">
      <alignment horizontal="right" vertical="center"/>
      <protection hidden="1"/>
    </xf>
    <xf numFmtId="2" fontId="3" fillId="2" borderId="9" xfId="0" applyNumberFormat="1" applyFont="1" applyFill="1" applyBorder="1" applyAlignment="1" applyProtection="1">
      <alignment horizontal="right" vertical="center"/>
      <protection hidden="1"/>
    </xf>
    <xf numFmtId="2" fontId="3" fillId="2" borderId="10" xfId="0" applyNumberFormat="1" applyFont="1" applyFill="1" applyBorder="1" applyAlignment="1" applyProtection="1">
      <alignment horizontal="right" vertical="center"/>
      <protection hidden="1"/>
    </xf>
    <xf numFmtId="2" fontId="3" fillId="0" borderId="9" xfId="0" applyNumberFormat="1" applyFont="1" applyBorder="1" applyAlignment="1" applyProtection="1">
      <alignment horizontal="right" vertical="center"/>
      <protection hidden="1"/>
    </xf>
    <xf numFmtId="2" fontId="3" fillId="0" borderId="10" xfId="0" applyNumberFormat="1" applyFont="1" applyBorder="1" applyAlignment="1" applyProtection="1">
      <alignment horizontal="right" vertical="center"/>
      <protection hidden="1"/>
    </xf>
    <xf numFmtId="2" fontId="3" fillId="2" borderId="30" xfId="0" applyNumberFormat="1" applyFont="1" applyFill="1" applyBorder="1" applyAlignment="1" applyProtection="1">
      <alignment horizontal="right" vertical="center"/>
      <protection hidden="1"/>
    </xf>
    <xf numFmtId="2" fontId="3" fillId="2" borderId="31" xfId="0" applyNumberFormat="1" applyFont="1" applyFill="1" applyBorder="1" applyAlignment="1" applyProtection="1">
      <alignment horizontal="right" vertical="center"/>
      <protection hidden="1"/>
    </xf>
    <xf numFmtId="2" fontId="3" fillId="0" borderId="30" xfId="0" applyNumberFormat="1" applyFont="1" applyBorder="1" applyAlignment="1" applyProtection="1">
      <alignment horizontal="right" vertical="center"/>
      <protection hidden="1"/>
    </xf>
    <xf numFmtId="2" fontId="3" fillId="0" borderId="31" xfId="0" applyNumberFormat="1" applyFont="1" applyBorder="1" applyAlignment="1" applyProtection="1">
      <alignment horizontal="right" vertical="center"/>
      <protection hidden="1"/>
    </xf>
    <xf numFmtId="2" fontId="3" fillId="2" borderId="26" xfId="0" applyNumberFormat="1" applyFont="1" applyFill="1" applyBorder="1" applyAlignment="1" applyProtection="1">
      <alignment horizontal="right" vertical="center"/>
      <protection hidden="1"/>
    </xf>
    <xf numFmtId="2" fontId="3" fillId="2" borderId="27" xfId="0" applyNumberFormat="1" applyFont="1" applyFill="1" applyBorder="1" applyAlignment="1" applyProtection="1">
      <alignment horizontal="right" vertical="center"/>
      <protection hidden="1"/>
    </xf>
    <xf numFmtId="2" fontId="3" fillId="0" borderId="30" xfId="0" applyNumberFormat="1" applyFont="1" applyFill="1" applyBorder="1" applyAlignment="1" applyProtection="1">
      <alignment horizontal="right" vertical="center"/>
      <protection hidden="1"/>
    </xf>
    <xf numFmtId="2" fontId="3" fillId="0" borderId="31" xfId="0" applyNumberFormat="1" applyFont="1" applyFill="1" applyBorder="1" applyAlignment="1" applyProtection="1">
      <alignment horizontal="right" vertical="center"/>
      <protection hidden="1"/>
    </xf>
    <xf numFmtId="2" fontId="3" fillId="0" borderId="9" xfId="0" applyNumberFormat="1" applyFont="1" applyFill="1" applyBorder="1" applyAlignment="1" applyProtection="1">
      <alignment horizontal="right" vertical="center"/>
      <protection hidden="1"/>
    </xf>
    <xf numFmtId="2" fontId="3" fillId="0" borderId="10" xfId="0" applyNumberFormat="1" applyFont="1" applyFill="1" applyBorder="1" applyAlignment="1" applyProtection="1">
      <alignment horizontal="right" vertical="center"/>
      <protection hidden="1"/>
    </xf>
    <xf numFmtId="2" fontId="3" fillId="2" borderId="44" xfId="0" applyNumberFormat="1" applyFont="1" applyFill="1" applyBorder="1" applyAlignment="1" applyProtection="1">
      <alignment horizontal="right" vertical="center"/>
      <protection hidden="1"/>
    </xf>
    <xf numFmtId="2" fontId="3" fillId="2" borderId="45" xfId="0" applyNumberFormat="1" applyFont="1" applyFill="1" applyBorder="1" applyAlignment="1" applyProtection="1">
      <alignment horizontal="right" vertical="center"/>
      <protection hidden="1"/>
    </xf>
    <xf numFmtId="2" fontId="3" fillId="0" borderId="6" xfId="0" applyNumberFormat="1" applyFont="1" applyFill="1" applyBorder="1" applyAlignment="1" applyProtection="1">
      <alignment horizontal="right" vertical="center"/>
      <protection hidden="1"/>
    </xf>
    <xf numFmtId="2" fontId="3" fillId="0" borderId="7" xfId="0" applyNumberFormat="1" applyFont="1" applyFill="1" applyBorder="1" applyAlignment="1" applyProtection="1">
      <alignment horizontal="right" vertical="center"/>
      <protection hidden="1"/>
    </xf>
    <xf numFmtId="2" fontId="15" fillId="0" borderId="0" xfId="0" applyNumberFormat="1" applyFont="1" applyAlignment="1" applyProtection="1">
      <alignment horizontal="right" vertical="center"/>
      <protection hidden="1"/>
    </xf>
    <xf numFmtId="49" fontId="5" fillId="0" borderId="8" xfId="0" applyNumberFormat="1" applyFont="1" applyBorder="1" applyAlignment="1" applyProtection="1">
      <alignment horizontal="left" vertical="center"/>
      <protection locked="0" hidden="1"/>
    </xf>
    <xf numFmtId="49" fontId="5" fillId="2" borderId="11" xfId="0" applyNumberFormat="1" applyFont="1" applyFill="1" applyBorder="1" applyAlignment="1" applyProtection="1">
      <alignment horizontal="left" vertical="center"/>
      <protection locked="0" hidden="1"/>
    </xf>
    <xf numFmtId="49" fontId="5" fillId="0" borderId="11" xfId="0" applyNumberFormat="1" applyFont="1" applyBorder="1" applyAlignment="1" applyProtection="1">
      <alignment horizontal="left" vertical="center"/>
      <protection locked="0" hidden="1"/>
    </xf>
    <xf numFmtId="0" fontId="5" fillId="2" borderId="38" xfId="0" applyFont="1" applyFill="1" applyBorder="1" applyAlignment="1" applyProtection="1">
      <alignment horizontal="left" vertical="center"/>
      <protection hidden="1"/>
    </xf>
    <xf numFmtId="49" fontId="5" fillId="2" borderId="40" xfId="0" applyNumberFormat="1" applyFont="1" applyFill="1" applyBorder="1" applyAlignment="1" applyProtection="1">
      <alignment horizontal="left" vertical="center"/>
      <protection locked="0" hidden="1"/>
    </xf>
    <xf numFmtId="49" fontId="5" fillId="2" borderId="45" xfId="0" applyNumberFormat="1" applyFont="1" applyFill="1" applyBorder="1" applyAlignment="1" applyProtection="1">
      <alignment horizontal="left" vertical="center"/>
      <protection locked="0" hidden="1"/>
    </xf>
    <xf numFmtId="49" fontId="5" fillId="2" borderId="46" xfId="0" applyNumberFormat="1" applyFont="1" applyFill="1" applyBorder="1" applyAlignment="1" applyProtection="1">
      <alignment horizontal="left" vertical="center"/>
      <protection locked="0" hidden="1"/>
    </xf>
    <xf numFmtId="49" fontId="5" fillId="2" borderId="47" xfId="0" applyNumberFormat="1" applyFont="1" applyFill="1" applyBorder="1" applyAlignment="1" applyProtection="1">
      <alignment horizontal="left" vertical="center"/>
      <protection locked="0" hidden="1"/>
    </xf>
    <xf numFmtId="1" fontId="4" fillId="0" borderId="2" xfId="0" applyNumberFormat="1" applyFont="1" applyFill="1" applyBorder="1" applyAlignment="1" applyProtection="1">
      <alignment horizontal="center" vertical="center"/>
      <protection hidden="1"/>
    </xf>
    <xf numFmtId="1" fontId="3" fillId="0" borderId="17" xfId="0" applyNumberFormat="1" applyFont="1" applyFill="1" applyBorder="1" applyAlignment="1" applyProtection="1">
      <alignment horizontal="center" vertical="center"/>
      <protection hidden="1"/>
    </xf>
    <xf numFmtId="1" fontId="3" fillId="2" borderId="17" xfId="0" applyNumberFormat="1" applyFont="1" applyFill="1" applyBorder="1" applyAlignment="1" applyProtection="1">
      <alignment horizontal="center" vertical="center"/>
      <protection hidden="1"/>
    </xf>
    <xf numFmtId="1" fontId="3" fillId="0" borderId="37" xfId="0" applyNumberFormat="1" applyFont="1" applyFill="1" applyBorder="1" applyAlignment="1" applyProtection="1">
      <alignment horizontal="center" vertical="center"/>
      <protection hidden="1"/>
    </xf>
    <xf numFmtId="1" fontId="3" fillId="2" borderId="37" xfId="0" applyNumberFormat="1" applyFont="1" applyFill="1" applyBorder="1" applyAlignment="1" applyProtection="1">
      <alignment horizontal="center" vertical="center"/>
      <protection hidden="1"/>
    </xf>
    <xf numFmtId="1" fontId="3" fillId="2" borderId="36" xfId="0" applyNumberFormat="1" applyFont="1" applyFill="1" applyBorder="1" applyAlignment="1" applyProtection="1">
      <alignment horizontal="center" vertical="center"/>
      <protection hidden="1"/>
    </xf>
    <xf numFmtId="49" fontId="4" fillId="0" borderId="48" xfId="0" applyNumberFormat="1" applyFont="1" applyFill="1" applyBorder="1" applyAlignment="1" applyProtection="1">
      <alignment horizontal="center" vertical="center"/>
      <protection hidden="1"/>
    </xf>
    <xf numFmtId="49" fontId="4" fillId="2" borderId="48" xfId="0" applyNumberFormat="1" applyFont="1" applyFill="1" applyBorder="1" applyAlignment="1" applyProtection="1">
      <alignment horizontal="center" vertical="center"/>
      <protection hidden="1"/>
    </xf>
    <xf numFmtId="49" fontId="4" fillId="0" borderId="49" xfId="0" applyNumberFormat="1" applyFont="1" applyFill="1" applyBorder="1" applyAlignment="1" applyProtection="1">
      <alignment horizontal="center" vertical="center"/>
      <protection hidden="1"/>
    </xf>
    <xf numFmtId="49" fontId="4" fillId="2" borderId="49" xfId="0" applyNumberFormat="1" applyFont="1" applyFill="1" applyBorder="1" applyAlignment="1" applyProtection="1">
      <alignment horizontal="center" vertical="center"/>
      <protection hidden="1"/>
    </xf>
    <xf numFmtId="49" fontId="4" fillId="0" borderId="50" xfId="0" applyNumberFormat="1" applyFont="1" applyFill="1" applyBorder="1" applyAlignment="1" applyProtection="1">
      <alignment horizontal="center" vertical="center"/>
      <protection hidden="1"/>
    </xf>
    <xf numFmtId="49" fontId="4" fillId="2" borderId="50" xfId="0" applyNumberFormat="1" applyFont="1" applyFill="1" applyBorder="1" applyAlignment="1" applyProtection="1">
      <alignment horizontal="center" vertical="center"/>
      <protection hidden="1"/>
    </xf>
    <xf numFmtId="49" fontId="4" fillId="0" borderId="51" xfId="0" applyNumberFormat="1" applyFont="1" applyFill="1" applyBorder="1" applyAlignment="1" applyProtection="1">
      <alignment horizontal="center" vertical="center"/>
      <protection hidden="1"/>
    </xf>
    <xf numFmtId="49" fontId="4" fillId="0" borderId="52" xfId="0" applyNumberFormat="1" applyFont="1" applyFill="1" applyBorder="1" applyAlignment="1" applyProtection="1">
      <alignment horizontal="center" vertical="center"/>
      <protection hidden="1"/>
    </xf>
    <xf numFmtId="49" fontId="4" fillId="2" borderId="52" xfId="0" applyNumberFormat="1" applyFont="1" applyFill="1" applyBorder="1" applyAlignment="1" applyProtection="1">
      <alignment horizontal="center" vertical="center"/>
      <protection hidden="1"/>
    </xf>
    <xf numFmtId="49" fontId="4" fillId="2" borderId="51" xfId="0" applyNumberFormat="1" applyFont="1" applyFill="1" applyBorder="1" applyAlignment="1" applyProtection="1">
      <alignment horizontal="center" vertical="center"/>
      <protection hidden="1"/>
    </xf>
    <xf numFmtId="49" fontId="4" fillId="0" borderId="53" xfId="0" applyNumberFormat="1" applyFont="1" applyFill="1" applyBorder="1" applyAlignment="1" applyProtection="1">
      <alignment horizontal="center" vertical="center"/>
      <protection hidden="1"/>
    </xf>
    <xf numFmtId="49" fontId="4" fillId="2" borderId="53" xfId="0" applyNumberFormat="1" applyFont="1" applyFill="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49" fontId="0" fillId="0" borderId="0" xfId="0" applyNumberFormat="1" applyAlignment="1" applyProtection="1">
      <alignment vertical="center"/>
      <protection hidden="1"/>
    </xf>
    <xf numFmtId="49" fontId="3" fillId="0" borderId="9"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center" vertical="center"/>
      <protection hidden="1"/>
    </xf>
    <xf numFmtId="49" fontId="3" fillId="0" borderId="23" xfId="0" applyNumberFormat="1" applyFont="1" applyFill="1" applyBorder="1" applyAlignment="1" applyProtection="1">
      <alignment horizontal="center" vertical="center"/>
      <protection hidden="1"/>
    </xf>
    <xf numFmtId="49" fontId="0" fillId="0" borderId="5" xfId="0" applyNumberFormat="1" applyFill="1" applyBorder="1" applyAlignment="1" applyProtection="1">
      <alignment vertical="center"/>
      <protection hidden="1"/>
    </xf>
    <xf numFmtId="49" fontId="3" fillId="0" borderId="5" xfId="0" applyNumberFormat="1" applyFont="1" applyFill="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49" fontId="3" fillId="2" borderId="9" xfId="0" applyNumberFormat="1" applyFont="1" applyFill="1" applyBorder="1" applyAlignment="1" applyProtection="1">
      <alignment horizontal="center" vertical="center"/>
      <protection hidden="1"/>
    </xf>
    <xf numFmtId="49" fontId="3" fillId="2" borderId="10" xfId="0" applyNumberFormat="1" applyFont="1" applyFill="1" applyBorder="1" applyAlignment="1" applyProtection="1">
      <alignment horizontal="center" vertical="center"/>
      <protection hidden="1"/>
    </xf>
    <xf numFmtId="49" fontId="3" fillId="2" borderId="11" xfId="0" applyNumberFormat="1" applyFont="1" applyFill="1" applyBorder="1" applyAlignment="1" applyProtection="1">
      <alignment horizontal="center" vertical="center"/>
      <protection hidden="1"/>
    </xf>
    <xf numFmtId="49" fontId="3" fillId="2" borderId="5" xfId="0" applyNumberFormat="1" applyFont="1" applyFill="1" applyBorder="1" applyAlignment="1" applyProtection="1">
      <alignment horizontal="center" vertical="center"/>
      <protection hidden="1"/>
    </xf>
    <xf numFmtId="49" fontId="0" fillId="2" borderId="5" xfId="0" applyNumberFormat="1" applyFill="1" applyBorder="1" applyAlignment="1" applyProtection="1">
      <alignment vertical="center"/>
      <protection hidden="1"/>
    </xf>
    <xf numFmtId="49" fontId="3" fillId="0" borderId="26"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protection hidden="1"/>
    </xf>
    <xf numFmtId="49" fontId="3" fillId="0" borderId="28" xfId="0" applyNumberFormat="1" applyFont="1" applyFill="1" applyBorder="1" applyAlignment="1" applyProtection="1">
      <alignment horizontal="center" vertical="center"/>
      <protection hidden="1"/>
    </xf>
    <xf numFmtId="49" fontId="0" fillId="0" borderId="23" xfId="0" applyNumberFormat="1" applyFill="1" applyBorder="1" applyAlignment="1" applyProtection="1">
      <alignment vertical="center"/>
      <protection hidden="1"/>
    </xf>
    <xf numFmtId="49" fontId="3" fillId="2" borderId="26" xfId="0" applyNumberFormat="1" applyFont="1" applyFill="1" applyBorder="1" applyAlignment="1" applyProtection="1">
      <alignment horizontal="center" vertical="center"/>
      <protection hidden="1"/>
    </xf>
    <xf numFmtId="49" fontId="3" fillId="2" borderId="27" xfId="0" applyNumberFormat="1" applyFont="1" applyFill="1" applyBorder="1" applyAlignment="1" applyProtection="1">
      <alignment horizontal="center" vertical="center"/>
      <protection hidden="1"/>
    </xf>
    <xf numFmtId="49" fontId="3" fillId="2" borderId="28" xfId="0" applyNumberFormat="1" applyFont="1" applyFill="1" applyBorder="1" applyAlignment="1" applyProtection="1">
      <alignment horizontal="center" vertical="center"/>
      <protection hidden="1"/>
    </xf>
    <xf numFmtId="49" fontId="3" fillId="2" borderId="23" xfId="0" applyNumberFormat="1" applyFont="1" applyFill="1" applyBorder="1" applyAlignment="1" applyProtection="1">
      <alignment horizontal="center" vertical="center"/>
      <protection hidden="1"/>
    </xf>
    <xf numFmtId="49" fontId="0" fillId="2" borderId="23" xfId="0" applyNumberFormat="1" applyFill="1" applyBorder="1" applyAlignment="1" applyProtection="1">
      <alignment vertical="center"/>
      <protection hidden="1"/>
    </xf>
    <xf numFmtId="49" fontId="3" fillId="0" borderId="30" xfId="0" applyNumberFormat="1" applyFont="1" applyFill="1" applyBorder="1" applyAlignment="1" applyProtection="1">
      <alignment horizontal="center" vertical="center"/>
      <protection hidden="1"/>
    </xf>
    <xf numFmtId="49" fontId="3" fillId="0" borderId="31" xfId="0" applyNumberFormat="1" applyFont="1" applyFill="1" applyBorder="1" applyAlignment="1" applyProtection="1">
      <alignment horizontal="center" vertical="center"/>
      <protection hidden="1"/>
    </xf>
    <xf numFmtId="49" fontId="3" fillId="0" borderId="32" xfId="0" applyNumberFormat="1" applyFont="1" applyFill="1" applyBorder="1" applyAlignment="1" applyProtection="1">
      <alignment horizontal="center" vertical="center"/>
      <protection hidden="1"/>
    </xf>
    <xf numFmtId="49" fontId="3" fillId="0" borderId="29" xfId="0" applyNumberFormat="1" applyFont="1" applyFill="1" applyBorder="1" applyAlignment="1" applyProtection="1">
      <alignment horizontal="center" vertical="center"/>
      <protection hidden="1"/>
    </xf>
    <xf numFmtId="49" fontId="0" fillId="0" borderId="29" xfId="0" applyNumberFormat="1" applyFill="1" applyBorder="1" applyAlignment="1" applyProtection="1">
      <alignment vertical="center"/>
      <protection hidden="1"/>
    </xf>
    <xf numFmtId="49" fontId="3" fillId="2" borderId="30" xfId="0" applyNumberFormat="1" applyFont="1" applyFill="1" applyBorder="1" applyAlignment="1" applyProtection="1">
      <alignment horizontal="center" vertical="center"/>
      <protection hidden="1"/>
    </xf>
    <xf numFmtId="49" fontId="3" fillId="2" borderId="31" xfId="0" applyNumberFormat="1" applyFont="1" applyFill="1" applyBorder="1" applyAlignment="1" applyProtection="1">
      <alignment horizontal="center" vertical="center"/>
      <protection hidden="1"/>
    </xf>
    <xf numFmtId="49" fontId="3" fillId="2" borderId="32" xfId="0" applyNumberFormat="1" applyFont="1" applyFill="1" applyBorder="1" applyAlignment="1" applyProtection="1">
      <alignment horizontal="center" vertical="center"/>
      <protection hidden="1"/>
    </xf>
    <xf numFmtId="49" fontId="3" fillId="2" borderId="29" xfId="0" applyNumberFormat="1" applyFont="1" applyFill="1" applyBorder="1" applyAlignment="1" applyProtection="1">
      <alignment horizontal="center" vertical="center"/>
      <protection hidden="1"/>
    </xf>
    <xf numFmtId="49" fontId="0" fillId="2" borderId="29"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0" fontId="3" fillId="3" borderId="5" xfId="0" applyNumberFormat="1" applyFont="1" applyFill="1" applyBorder="1" applyAlignment="1" applyProtection="1">
      <alignment horizontal="center" vertical="center"/>
      <protection hidden="1"/>
    </xf>
    <xf numFmtId="0" fontId="19" fillId="3" borderId="5" xfId="0" applyNumberFormat="1" applyFont="1" applyFill="1" applyBorder="1" applyAlignment="1" applyProtection="1">
      <alignment horizontal="left" vertical="center"/>
      <protection hidden="1"/>
    </xf>
    <xf numFmtId="2" fontId="3" fillId="3" borderId="9" xfId="0" applyNumberFormat="1" applyFont="1" applyFill="1" applyBorder="1" applyAlignment="1" applyProtection="1">
      <alignment horizontal="center" vertical="center"/>
      <protection locked="0" hidden="1"/>
    </xf>
    <xf numFmtId="2" fontId="3" fillId="3" borderId="10" xfId="0" applyNumberFormat="1" applyFont="1" applyFill="1" applyBorder="1" applyAlignment="1" applyProtection="1">
      <alignment horizontal="center" vertical="center"/>
      <protection locked="0" hidden="1"/>
    </xf>
    <xf numFmtId="2" fontId="3" fillId="3" borderId="11" xfId="0" applyNumberFormat="1" applyFont="1" applyFill="1" applyBorder="1" applyAlignment="1" applyProtection="1">
      <alignment horizontal="center" vertical="center"/>
      <protection locked="0" hidden="1"/>
    </xf>
    <xf numFmtId="2" fontId="3" fillId="3" borderId="5" xfId="0" applyNumberFormat="1" applyFont="1" applyFill="1" applyBorder="1" applyAlignment="1" applyProtection="1">
      <alignment horizontal="center" vertical="center"/>
      <protection hidden="1"/>
    </xf>
    <xf numFmtId="2" fontId="0" fillId="3" borderId="5" xfId="0" applyNumberFormat="1" applyFill="1" applyBorder="1" applyAlignment="1" applyProtection="1">
      <alignment horizontal="center" vertical="center"/>
      <protection hidden="1"/>
    </xf>
    <xf numFmtId="0" fontId="19" fillId="2" borderId="22" xfId="0" applyNumberFormat="1" applyFont="1" applyFill="1" applyBorder="1" applyAlignment="1" applyProtection="1">
      <alignment horizontal="left" vertical="center"/>
      <protection hidden="1"/>
    </xf>
    <xf numFmtId="2" fontId="3" fillId="2" borderId="44" xfId="0" applyNumberFormat="1" applyFont="1" applyFill="1" applyBorder="1" applyAlignment="1" applyProtection="1">
      <alignment horizontal="center" vertical="center"/>
      <protection locked="0" hidden="1"/>
    </xf>
    <xf numFmtId="2" fontId="3" fillId="2" borderId="45" xfId="0" applyNumberFormat="1" applyFont="1" applyFill="1" applyBorder="1" applyAlignment="1" applyProtection="1">
      <alignment horizontal="center" vertical="center"/>
      <protection locked="0" hidden="1"/>
    </xf>
    <xf numFmtId="2" fontId="3" fillId="2" borderId="46" xfId="0" applyNumberFormat="1" applyFont="1" applyFill="1" applyBorder="1" applyAlignment="1" applyProtection="1">
      <alignment horizontal="center" vertical="center"/>
      <protection locked="0" hidden="1"/>
    </xf>
    <xf numFmtId="2" fontId="0" fillId="2" borderId="22"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left"/>
      <protection hidden="1"/>
    </xf>
    <xf numFmtId="0" fontId="0" fillId="0" borderId="0" xfId="0" applyNumberFormat="1" applyFill="1" applyProtection="1">
      <protection hidden="1"/>
    </xf>
    <xf numFmtId="49" fontId="4" fillId="0" borderId="41" xfId="0" applyNumberFormat="1" applyFont="1" applyBorder="1" applyAlignment="1" applyProtection="1">
      <alignment horizontal="center" vertical="center"/>
      <protection hidden="1"/>
    </xf>
    <xf numFmtId="0" fontId="3" fillId="2" borderId="10" xfId="0" applyNumberFormat="1" applyFont="1" applyFill="1" applyBorder="1" applyAlignment="1" applyProtection="1">
      <alignment horizontal="center"/>
      <protection hidden="1"/>
    </xf>
    <xf numFmtId="0" fontId="3" fillId="0" borderId="10" xfId="0" applyNumberFormat="1" applyFont="1" applyFill="1" applyBorder="1" applyAlignment="1" applyProtection="1">
      <alignment horizontal="center"/>
      <protection hidden="1"/>
    </xf>
    <xf numFmtId="0" fontId="3" fillId="2" borderId="45" xfId="0" applyNumberFormat="1" applyFont="1" applyFill="1" applyBorder="1" applyAlignment="1" applyProtection="1">
      <alignment horizontal="center"/>
      <protection hidden="1"/>
    </xf>
    <xf numFmtId="0" fontId="3" fillId="2" borderId="11" xfId="0" applyNumberFormat="1" applyFont="1" applyFill="1" applyBorder="1" applyAlignment="1" applyProtection="1">
      <alignment horizontal="center"/>
      <protection hidden="1"/>
    </xf>
    <xf numFmtId="0" fontId="3" fillId="0" borderId="11" xfId="0" applyNumberFormat="1" applyFont="1" applyFill="1" applyBorder="1" applyAlignment="1" applyProtection="1">
      <alignment horizontal="center"/>
      <protection hidden="1"/>
    </xf>
    <xf numFmtId="0" fontId="3" fillId="2" borderId="46" xfId="0" applyNumberFormat="1" applyFont="1" applyFill="1" applyBorder="1" applyAlignment="1" applyProtection="1">
      <alignment horizontal="center"/>
      <protection hidden="1"/>
    </xf>
    <xf numFmtId="2" fontId="0" fillId="0" borderId="54" xfId="0" applyNumberFormat="1" applyFill="1" applyBorder="1" applyAlignment="1" applyProtection="1">
      <alignment horizontal="center" vertical="center"/>
      <protection hidden="1"/>
    </xf>
    <xf numFmtId="2" fontId="0" fillId="2" borderId="48" xfId="0" applyNumberFormat="1" applyFill="1" applyBorder="1" applyAlignment="1" applyProtection="1">
      <alignment horizontal="center" vertical="center"/>
      <protection hidden="1"/>
    </xf>
    <xf numFmtId="2" fontId="0" fillId="0" borderId="48" xfId="0" applyNumberFormat="1" applyFill="1" applyBorder="1" applyAlignment="1" applyProtection="1">
      <alignment horizontal="center" vertical="center"/>
      <protection hidden="1"/>
    </xf>
    <xf numFmtId="2" fontId="0" fillId="0" borderId="49" xfId="0" applyNumberFormat="1" applyFill="1" applyBorder="1" applyAlignment="1" applyProtection="1">
      <alignment horizontal="center" vertical="center"/>
      <protection hidden="1"/>
    </xf>
    <xf numFmtId="2" fontId="0" fillId="2" borderId="49" xfId="0" applyNumberFormat="1" applyFill="1" applyBorder="1" applyAlignment="1" applyProtection="1">
      <alignment horizontal="center" vertical="center"/>
      <protection hidden="1"/>
    </xf>
    <xf numFmtId="2" fontId="0" fillId="2" borderId="55" xfId="0" applyNumberFormat="1" applyFill="1" applyBorder="1" applyAlignment="1" applyProtection="1">
      <alignment horizontal="center" vertical="center"/>
      <protection hidden="1"/>
    </xf>
    <xf numFmtId="0" fontId="0" fillId="0" borderId="4" xfId="0" applyNumberFormat="1" applyFill="1" applyBorder="1" applyProtection="1">
      <protection hidden="1"/>
    </xf>
    <xf numFmtId="0" fontId="0" fillId="2" borderId="5" xfId="0" applyNumberFormat="1" applyFill="1" applyBorder="1" applyProtection="1">
      <protection hidden="1"/>
    </xf>
    <xf numFmtId="0" fontId="0" fillId="0" borderId="5" xfId="0" applyNumberFormat="1" applyFill="1" applyBorder="1" applyProtection="1">
      <protection hidden="1"/>
    </xf>
    <xf numFmtId="0" fontId="0" fillId="0" borderId="23" xfId="0" applyNumberFormat="1" applyFill="1" applyBorder="1" applyProtection="1">
      <protection hidden="1"/>
    </xf>
    <xf numFmtId="0" fontId="0" fillId="2" borderId="23" xfId="0" applyNumberFormat="1" applyFill="1" applyBorder="1" applyProtection="1">
      <protection hidden="1"/>
    </xf>
    <xf numFmtId="0" fontId="0" fillId="2" borderId="22" xfId="0" applyNumberFormat="1" applyFill="1" applyBorder="1" applyProtection="1">
      <protection hidden="1"/>
    </xf>
    <xf numFmtId="0" fontId="3" fillId="2" borderId="5" xfId="0" applyNumberFormat="1" applyFont="1" applyFill="1" applyBorder="1" applyAlignment="1" applyProtection="1">
      <alignment horizontal="center"/>
      <protection hidden="1"/>
    </xf>
    <xf numFmtId="0" fontId="3" fillId="0" borderId="5" xfId="0" applyNumberFormat="1" applyFont="1" applyFill="1" applyBorder="1" applyAlignment="1" applyProtection="1">
      <alignment horizontal="center"/>
      <protection hidden="1"/>
    </xf>
    <xf numFmtId="0" fontId="3" fillId="2" borderId="22" xfId="0" applyNumberFormat="1" applyFont="1" applyFill="1" applyBorder="1" applyAlignment="1" applyProtection="1">
      <alignment horizontal="center"/>
      <protection hidden="1"/>
    </xf>
    <xf numFmtId="0" fontId="3" fillId="2" borderId="9" xfId="0" applyNumberFormat="1" applyFont="1" applyFill="1" applyBorder="1" applyAlignment="1" applyProtection="1">
      <alignment horizontal="center"/>
      <protection hidden="1"/>
    </xf>
    <xf numFmtId="0" fontId="3" fillId="0" borderId="9" xfId="0" applyNumberFormat="1" applyFont="1" applyFill="1" applyBorder="1" applyAlignment="1" applyProtection="1">
      <alignment horizontal="center"/>
      <protection hidden="1"/>
    </xf>
    <xf numFmtId="0" fontId="3" fillId="2" borderId="44" xfId="0" applyNumberFormat="1" applyFont="1" applyFill="1" applyBorder="1" applyAlignment="1" applyProtection="1">
      <alignment horizont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3" fillId="0" borderId="23" xfId="0" applyFont="1" applyBorder="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Fill="1" applyAlignment="1" applyProtection="1">
      <alignment horizontal="left" vertical="center"/>
      <protection hidden="1"/>
    </xf>
    <xf numFmtId="0" fontId="4" fillId="0" borderId="0"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2" borderId="17" xfId="0"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vertical="center"/>
      <protection hidden="1"/>
    </xf>
    <xf numFmtId="0" fontId="8" fillId="2" borderId="37" xfId="0" applyFont="1" applyFill="1" applyBorder="1" applyAlignment="1" applyProtection="1">
      <alignment horizontal="center" vertical="center"/>
      <protection hidden="1"/>
    </xf>
    <xf numFmtId="0" fontId="3" fillId="0" borderId="0" xfId="0" applyFont="1" applyFill="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3" fillId="0" borderId="4" xfId="0" applyFont="1" applyBorder="1" applyAlignment="1" applyProtection="1">
      <alignment horizontal="left" vertical="center"/>
      <protection locked="0" hidden="1"/>
    </xf>
    <xf numFmtId="0" fontId="3" fillId="0" borderId="4" xfId="0" applyFont="1" applyBorder="1" applyAlignment="1" applyProtection="1">
      <alignment horizontal="center" vertical="center"/>
      <protection locked="0" hidden="1"/>
    </xf>
    <xf numFmtId="0" fontId="3" fillId="2" borderId="5" xfId="0" applyFont="1" applyFill="1" applyBorder="1" applyAlignment="1" applyProtection="1">
      <alignment horizontal="left" vertical="center"/>
      <protection locked="0" hidden="1"/>
    </xf>
    <xf numFmtId="0" fontId="3" fillId="2" borderId="5" xfId="0" applyFont="1" applyFill="1" applyBorder="1" applyAlignment="1" applyProtection="1">
      <alignment horizontal="center" vertical="center"/>
      <protection locked="0" hidden="1"/>
    </xf>
    <xf numFmtId="0" fontId="3" fillId="0" borderId="5" xfId="0" applyFont="1" applyBorder="1" applyAlignment="1" applyProtection="1">
      <alignment horizontal="left" vertical="center"/>
      <protection locked="0" hidden="1"/>
    </xf>
    <xf numFmtId="0" fontId="3" fillId="0" borderId="5" xfId="0" applyFont="1" applyBorder="1" applyAlignment="1" applyProtection="1">
      <alignment horizontal="center" vertical="center"/>
      <protection locked="0" hidden="1"/>
    </xf>
    <xf numFmtId="0" fontId="3" fillId="2" borderId="23" xfId="0" applyFont="1" applyFill="1" applyBorder="1" applyAlignment="1" applyProtection="1">
      <alignment horizontal="left" vertical="center"/>
      <protection locked="0" hidden="1"/>
    </xf>
    <xf numFmtId="0" fontId="3" fillId="2" borderId="23" xfId="0" applyFont="1" applyFill="1" applyBorder="1" applyAlignment="1" applyProtection="1">
      <alignment horizontal="center" vertical="center"/>
      <protection locked="0" hidden="1"/>
    </xf>
    <xf numFmtId="0" fontId="3" fillId="0" borderId="22" xfId="0" applyFont="1" applyBorder="1" applyAlignment="1" applyProtection="1">
      <alignment horizontal="left" vertical="center"/>
      <protection locked="0" hidden="1"/>
    </xf>
    <xf numFmtId="0" fontId="3" fillId="0" borderId="22" xfId="0" applyFont="1" applyBorder="1" applyAlignment="1" applyProtection="1">
      <alignment horizontal="center" vertical="center"/>
      <protection locked="0" hidden="1"/>
    </xf>
    <xf numFmtId="0" fontId="7" fillId="0" borderId="34" xfId="0" applyFont="1" applyBorder="1" applyAlignment="1" applyProtection="1">
      <alignment horizontal="center" vertical="center"/>
      <protection hidden="1"/>
    </xf>
    <xf numFmtId="0" fontId="7" fillId="4" borderId="2" xfId="0" applyFont="1" applyFill="1" applyBorder="1" applyAlignment="1" applyProtection="1">
      <alignment horizontal="center" vertical="center"/>
      <protection hidden="1"/>
    </xf>
    <xf numFmtId="0" fontId="9" fillId="5" borderId="2" xfId="0" applyFont="1" applyFill="1" applyBorder="1" applyAlignment="1" applyProtection="1">
      <alignment horizontal="center" vertical="center"/>
      <protection hidden="1"/>
    </xf>
    <xf numFmtId="0" fontId="7" fillId="6" borderId="2" xfId="0" applyFont="1" applyFill="1" applyBorder="1" applyAlignment="1" applyProtection="1">
      <alignment horizontal="center" vertical="center"/>
      <protection hidden="1"/>
    </xf>
    <xf numFmtId="0" fontId="21" fillId="7" borderId="1" xfId="0" applyFont="1" applyFill="1" applyBorder="1" applyAlignment="1" applyProtection="1">
      <alignment horizontal="center" vertical="center"/>
      <protection hidden="1"/>
    </xf>
    <xf numFmtId="2" fontId="3" fillId="4" borderId="4" xfId="0" applyNumberFormat="1" applyFont="1" applyFill="1" applyBorder="1" applyAlignment="1" applyProtection="1">
      <alignment horizontal="center" vertical="center"/>
      <protection hidden="1"/>
    </xf>
    <xf numFmtId="2" fontId="10" fillId="5" borderId="54" xfId="0" applyNumberFormat="1"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2" fontId="3" fillId="4" borderId="5" xfId="0" applyNumberFormat="1" applyFont="1" applyFill="1" applyBorder="1" applyAlignment="1" applyProtection="1">
      <alignment horizontal="center" vertical="center"/>
      <protection hidden="1"/>
    </xf>
    <xf numFmtId="2" fontId="10" fillId="5" borderId="48" xfId="0" applyNumberFormat="1" applyFont="1" applyFill="1" applyBorder="1" applyAlignment="1" applyProtection="1">
      <alignment horizontal="center" vertical="center"/>
      <protection hidden="1"/>
    </xf>
    <xf numFmtId="0" fontId="4" fillId="6" borderId="5" xfId="0" applyFont="1" applyFill="1" applyBorder="1" applyAlignment="1" applyProtection="1">
      <alignment horizontal="center" vertical="center"/>
      <protection hidden="1"/>
    </xf>
    <xf numFmtId="0" fontId="4" fillId="6" borderId="23" xfId="0" applyFont="1" applyFill="1" applyBorder="1" applyAlignment="1" applyProtection="1">
      <alignment horizontal="center" vertical="center"/>
      <protection hidden="1"/>
    </xf>
    <xf numFmtId="0" fontId="4" fillId="6" borderId="29" xfId="0" applyFont="1" applyFill="1" applyBorder="1" applyAlignment="1" applyProtection="1">
      <alignment horizontal="center" vertical="center"/>
      <protection hidden="1"/>
    </xf>
    <xf numFmtId="0" fontId="3" fillId="0" borderId="22" xfId="0" applyFont="1" applyBorder="1" applyAlignment="1" applyProtection="1">
      <alignment horizontal="left" vertical="center"/>
      <protection hidden="1"/>
    </xf>
    <xf numFmtId="2" fontId="3" fillId="0" borderId="44" xfId="0" applyNumberFormat="1" applyFont="1" applyBorder="1" applyAlignment="1" applyProtection="1">
      <alignment horizontal="center" vertical="center"/>
      <protection locked="0" hidden="1"/>
    </xf>
    <xf numFmtId="2" fontId="3" fillId="0" borderId="45" xfId="0" applyNumberFormat="1" applyFont="1" applyBorder="1" applyAlignment="1" applyProtection="1">
      <alignment horizontal="center" vertical="center"/>
      <protection locked="0" hidden="1"/>
    </xf>
    <xf numFmtId="2" fontId="3" fillId="0" borderId="46" xfId="0" applyNumberFormat="1" applyFont="1" applyBorder="1" applyAlignment="1" applyProtection="1">
      <alignment horizontal="center" vertical="center"/>
      <protection locked="0" hidden="1"/>
    </xf>
    <xf numFmtId="2" fontId="3" fillId="4" borderId="22" xfId="0" applyNumberFormat="1" applyFont="1" applyFill="1" applyBorder="1" applyAlignment="1" applyProtection="1">
      <alignment horizontal="center" vertical="center"/>
      <protection hidden="1"/>
    </xf>
    <xf numFmtId="2" fontId="10" fillId="5" borderId="55" xfId="0" applyNumberFormat="1"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2" fontId="3" fillId="0" borderId="0" xfId="0" applyNumberFormat="1" applyFont="1" applyFill="1" applyBorder="1" applyAlignment="1" applyProtection="1">
      <alignment horizontal="center" vertical="center"/>
      <protection hidden="1"/>
    </xf>
    <xf numFmtId="2" fontId="10" fillId="0"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2" fontId="3" fillId="0" borderId="7"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44" xfId="0" applyNumberFormat="1" applyFont="1" applyBorder="1" applyAlignment="1" applyProtection="1">
      <alignment horizontal="center" vertical="center"/>
      <protection hidden="1"/>
    </xf>
    <xf numFmtId="2" fontId="3" fillId="0" borderId="45" xfId="0" applyNumberFormat="1" applyFont="1" applyBorder="1" applyAlignment="1" applyProtection="1">
      <alignment horizontal="center" vertical="center"/>
      <protection hidden="1"/>
    </xf>
    <xf numFmtId="2" fontId="3" fillId="0" borderId="46" xfId="0" applyNumberFormat="1" applyFont="1" applyBorder="1" applyAlignment="1" applyProtection="1">
      <alignment horizontal="center" vertical="center"/>
      <protection hidden="1"/>
    </xf>
    <xf numFmtId="0" fontId="5" fillId="0" borderId="57" xfId="0" applyNumberFormat="1" applyFont="1" applyFill="1" applyBorder="1" applyAlignment="1" applyProtection="1">
      <alignment horizontal="left" vertical="center"/>
      <protection hidden="1"/>
    </xf>
    <xf numFmtId="0" fontId="5" fillId="0" borderId="4" xfId="0" applyNumberFormat="1" applyFont="1" applyFill="1" applyBorder="1" applyAlignment="1" applyProtection="1">
      <alignment horizontal="left" vertical="center"/>
      <protection hidden="1"/>
    </xf>
    <xf numFmtId="0" fontId="5" fillId="2" borderId="52" xfId="0" applyNumberFormat="1" applyFont="1" applyFill="1" applyBorder="1" applyAlignment="1" applyProtection="1">
      <alignment horizontal="left" vertical="center"/>
      <protection hidden="1"/>
    </xf>
    <xf numFmtId="0" fontId="5" fillId="2" borderId="5" xfId="0" applyNumberFormat="1" applyFont="1" applyFill="1" applyBorder="1" applyAlignment="1" applyProtection="1">
      <alignment horizontal="left" vertical="center"/>
      <protection hidden="1"/>
    </xf>
    <xf numFmtId="0" fontId="5" fillId="0" borderId="52" xfId="0" applyNumberFormat="1" applyFont="1" applyFill="1" applyBorder="1" applyAlignment="1" applyProtection="1">
      <alignment horizontal="left" vertical="center"/>
      <protection hidden="1"/>
    </xf>
    <xf numFmtId="0" fontId="5" fillId="0" borderId="5" xfId="0" applyNumberFormat="1" applyFont="1" applyFill="1" applyBorder="1" applyAlignment="1" applyProtection="1">
      <alignment horizontal="left" vertical="center"/>
      <protection hidden="1"/>
    </xf>
    <xf numFmtId="0" fontId="5" fillId="0" borderId="51" xfId="0" applyNumberFormat="1" applyFont="1" applyFill="1" applyBorder="1" applyAlignment="1" applyProtection="1">
      <alignment horizontal="left" vertical="center"/>
      <protection hidden="1"/>
    </xf>
    <xf numFmtId="0" fontId="5" fillId="0" borderId="23" xfId="0" applyNumberFormat="1" applyFont="1" applyFill="1" applyBorder="1" applyAlignment="1" applyProtection="1">
      <alignment horizontal="left" vertical="center"/>
      <protection hidden="1"/>
    </xf>
    <xf numFmtId="0" fontId="5" fillId="2" borderId="51" xfId="0" applyNumberFormat="1" applyFont="1" applyFill="1" applyBorder="1" applyAlignment="1" applyProtection="1">
      <alignment horizontal="left" vertical="center"/>
      <protection hidden="1"/>
    </xf>
    <xf numFmtId="0" fontId="5" fillId="2" borderId="23" xfId="0" applyNumberFormat="1" applyFont="1" applyFill="1" applyBorder="1" applyAlignment="1" applyProtection="1">
      <alignment horizontal="left" vertical="center"/>
      <protection hidden="1"/>
    </xf>
    <xf numFmtId="0" fontId="5" fillId="2" borderId="52" xfId="0" applyNumberFormat="1" applyFont="1" applyFill="1" applyBorder="1" applyAlignment="1" applyProtection="1">
      <alignment horizontal="left"/>
      <protection hidden="1"/>
    </xf>
    <xf numFmtId="0" fontId="5" fillId="2" borderId="5" xfId="0" applyNumberFormat="1" applyFont="1" applyFill="1" applyBorder="1" applyAlignment="1" applyProtection="1">
      <alignment horizontal="center"/>
      <protection hidden="1"/>
    </xf>
    <xf numFmtId="0" fontId="5" fillId="0" borderId="52" xfId="0" applyNumberFormat="1" applyFont="1" applyFill="1" applyBorder="1" applyAlignment="1" applyProtection="1">
      <alignment horizontal="left"/>
      <protection hidden="1"/>
    </xf>
    <xf numFmtId="0" fontId="5" fillId="0" borderId="5" xfId="0" applyNumberFormat="1" applyFont="1" applyFill="1" applyBorder="1" applyAlignment="1" applyProtection="1">
      <alignment horizontal="center"/>
      <protection hidden="1"/>
    </xf>
    <xf numFmtId="0" fontId="5" fillId="2" borderId="58" xfId="0" applyNumberFormat="1" applyFont="1" applyFill="1" applyBorder="1" applyAlignment="1" applyProtection="1">
      <alignment horizontal="left"/>
      <protection hidden="1"/>
    </xf>
    <xf numFmtId="0" fontId="5" fillId="2" borderId="22" xfId="0" applyNumberFormat="1" applyFont="1" applyFill="1" applyBorder="1" applyAlignment="1" applyProtection="1">
      <alignment horizontal="center"/>
      <protection hidden="1"/>
    </xf>
    <xf numFmtId="0" fontId="2" fillId="0" borderId="0" xfId="0" applyNumberFormat="1" applyFont="1" applyFill="1" applyBorder="1" applyAlignment="1" applyProtection="1">
      <alignment horizontal="center" vertical="center"/>
      <protection hidden="1"/>
    </xf>
    <xf numFmtId="0" fontId="0" fillId="0" borderId="0" xfId="0" applyNumberFormat="1" applyAlignment="1" applyProtection="1">
      <alignment vertical="center"/>
      <protection hidden="1"/>
    </xf>
    <xf numFmtId="0" fontId="0" fillId="0" borderId="0" xfId="0" applyNumberFormat="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2" fillId="0" borderId="0" xfId="0" applyNumberFormat="1" applyFont="1" applyFill="1" applyAlignment="1" applyProtection="1">
      <alignment horizontal="center" vertical="center"/>
      <protection hidden="1"/>
    </xf>
    <xf numFmtId="0" fontId="2" fillId="0" borderId="0" xfId="0" applyNumberFormat="1" applyFont="1" applyFill="1" applyAlignment="1" applyProtection="1">
      <alignment horizontal="left" vertical="center"/>
      <protection hidden="1"/>
    </xf>
    <xf numFmtId="0" fontId="4" fillId="0" borderId="59" xfId="0" applyNumberFormat="1" applyFont="1" applyBorder="1" applyAlignment="1" applyProtection="1">
      <alignment horizontal="center" vertical="center"/>
      <protection hidden="1"/>
    </xf>
    <xf numFmtId="0" fontId="4" fillId="0" borderId="60" xfId="0" applyNumberFormat="1" applyFont="1" applyBorder="1" applyAlignment="1" applyProtection="1">
      <alignment horizontal="center" vertical="center"/>
      <protection hidden="1"/>
    </xf>
    <xf numFmtId="0" fontId="4" fillId="0" borderId="61" xfId="0" applyNumberFormat="1" applyFont="1" applyBorder="1" applyAlignment="1" applyProtection="1">
      <alignment horizontal="center" vertical="center"/>
      <protection hidden="1"/>
    </xf>
    <xf numFmtId="0" fontId="4" fillId="0" borderId="1" xfId="0" applyNumberFormat="1" applyFont="1" applyBorder="1" applyAlignment="1" applyProtection="1">
      <alignment vertical="center"/>
      <protection hidden="1"/>
    </xf>
    <xf numFmtId="0" fontId="4" fillId="0" borderId="3" xfId="0" applyNumberFormat="1" applyFont="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4" fillId="0" borderId="0" xfId="0" applyNumberFormat="1" applyFont="1" applyBorder="1" applyAlignment="1" applyProtection="1">
      <alignment vertical="center"/>
      <protection hidden="1"/>
    </xf>
    <xf numFmtId="0" fontId="0" fillId="0" borderId="57" xfId="0" applyNumberFormat="1" applyBorder="1" applyAlignment="1" applyProtection="1">
      <alignment vertical="center"/>
      <protection hidden="1"/>
    </xf>
    <xf numFmtId="2" fontId="0" fillId="0" borderId="0" xfId="0" applyNumberFormat="1" applyAlignment="1" applyProtection="1">
      <alignment vertical="center"/>
      <protection hidden="1"/>
    </xf>
    <xf numFmtId="0" fontId="0" fillId="2" borderId="52" xfId="0" applyNumberFormat="1" applyFill="1" applyBorder="1" applyAlignment="1" applyProtection="1">
      <alignment vertical="center"/>
      <protection hidden="1"/>
    </xf>
    <xf numFmtId="0" fontId="0" fillId="0" borderId="52" xfId="0" applyNumberFormat="1" applyBorder="1" applyAlignment="1" applyProtection="1">
      <alignment vertical="center"/>
      <protection hidden="1"/>
    </xf>
    <xf numFmtId="2" fontId="0" fillId="0" borderId="0" xfId="0" applyNumberFormat="1" applyBorder="1" applyAlignment="1" applyProtection="1">
      <alignment vertical="center"/>
      <protection hidden="1"/>
    </xf>
    <xf numFmtId="0" fontId="0" fillId="2" borderId="51" xfId="0" applyNumberFormat="1" applyFill="1" applyBorder="1" applyAlignment="1" applyProtection="1">
      <alignment vertical="center"/>
      <protection hidden="1"/>
    </xf>
    <xf numFmtId="0" fontId="0" fillId="0" borderId="52" xfId="0" applyNumberFormat="1" applyFill="1" applyBorder="1" applyAlignment="1" applyProtection="1">
      <alignment vertical="center"/>
      <protection hidden="1"/>
    </xf>
    <xf numFmtId="0" fontId="0" fillId="0" borderId="51" xfId="0" applyNumberFormat="1" applyBorder="1" applyAlignment="1" applyProtection="1">
      <alignment vertical="center"/>
      <protection hidden="1"/>
    </xf>
    <xf numFmtId="0" fontId="0" fillId="2" borderId="53" xfId="0" applyNumberFormat="1" applyFill="1" applyBorder="1" applyAlignment="1" applyProtection="1">
      <alignment vertical="center"/>
      <protection hidden="1"/>
    </xf>
    <xf numFmtId="0" fontId="0" fillId="3" borderId="52" xfId="0" applyNumberFormat="1" applyFill="1" applyBorder="1" applyAlignment="1" applyProtection="1">
      <alignment vertical="center"/>
      <protection hidden="1"/>
    </xf>
    <xf numFmtId="0" fontId="0" fillId="2" borderId="58" xfId="0" applyNumberFormat="1" applyFill="1" applyBorder="1" applyAlignment="1" applyProtection="1">
      <alignment vertical="center"/>
      <protection hidden="1"/>
    </xf>
    <xf numFmtId="0" fontId="3" fillId="0" borderId="0" xfId="0" applyNumberFormat="1" applyFont="1" applyAlignment="1" applyProtection="1">
      <alignment horizontal="left" vertical="center"/>
      <protection hidden="1"/>
    </xf>
    <xf numFmtId="49" fontId="2" fillId="0" borderId="0" xfId="0" applyNumberFormat="1" applyFont="1" applyFill="1" applyAlignment="1" applyProtection="1">
      <alignment horizontal="center" vertical="center"/>
      <protection hidden="1"/>
    </xf>
    <xf numFmtId="49" fontId="2" fillId="0" borderId="0" xfId="0" applyNumberFormat="1" applyFont="1" applyFill="1" applyAlignment="1" applyProtection="1">
      <alignment horizontal="left" vertical="center"/>
      <protection hidden="1"/>
    </xf>
    <xf numFmtId="49" fontId="15" fillId="0" borderId="0" xfId="0" applyNumberFormat="1" applyFont="1" applyAlignment="1" applyProtection="1">
      <alignment vertical="center"/>
      <protection hidden="1"/>
    </xf>
    <xf numFmtId="49" fontId="15" fillId="0" borderId="0" xfId="0" applyNumberFormat="1" applyFont="1" applyFill="1" applyAlignment="1" applyProtection="1">
      <alignment horizontal="center" vertical="center"/>
      <protection hidden="1"/>
    </xf>
    <xf numFmtId="49" fontId="4" fillId="0" borderId="0" xfId="0" applyNumberFormat="1" applyFont="1" applyBorder="1" applyAlignment="1" applyProtection="1">
      <alignment vertical="center"/>
      <protection hidden="1"/>
    </xf>
    <xf numFmtId="49" fontId="4" fillId="0" borderId="59" xfId="0" applyNumberFormat="1" applyFont="1" applyBorder="1" applyAlignment="1" applyProtection="1">
      <alignment horizontal="center" vertical="center"/>
      <protection hidden="1"/>
    </xf>
    <xf numFmtId="49" fontId="4" fillId="0" borderId="60" xfId="0" applyNumberFormat="1" applyFont="1" applyBorder="1" applyAlignment="1" applyProtection="1">
      <alignment horizontal="center" vertical="center"/>
      <protection hidden="1"/>
    </xf>
    <xf numFmtId="49" fontId="4" fillId="0" borderId="61" xfId="0" applyNumberFormat="1" applyFont="1" applyBorder="1" applyAlignment="1" applyProtection="1">
      <alignment horizontal="center" vertical="center"/>
      <protection hidden="1"/>
    </xf>
    <xf numFmtId="49" fontId="4" fillId="0" borderId="1" xfId="0" applyNumberFormat="1" applyFont="1" applyBorder="1" applyAlignment="1" applyProtection="1">
      <alignment vertical="center"/>
      <protection hidden="1"/>
    </xf>
    <xf numFmtId="0" fontId="15" fillId="0" borderId="0" xfId="0" applyNumberFormat="1" applyFont="1" applyFill="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49" fontId="3" fillId="0" borderId="0" xfId="0" applyNumberFormat="1" applyFont="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3" fillId="0" borderId="1" xfId="0" applyFont="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2" fontId="3" fillId="2" borderId="6" xfId="0" applyNumberFormat="1" applyFont="1" applyFill="1" applyBorder="1" applyAlignment="1" applyProtection="1">
      <alignment horizontal="center" vertical="center"/>
      <protection hidden="1"/>
    </xf>
    <xf numFmtId="2" fontId="3" fillId="2" borderId="7" xfId="0" applyNumberFormat="1" applyFont="1" applyFill="1" applyBorder="1" applyAlignment="1" applyProtection="1">
      <alignment horizontal="center" vertical="center"/>
      <protection hidden="1"/>
    </xf>
    <xf numFmtId="2" fontId="3" fillId="2" borderId="44" xfId="0" applyNumberFormat="1" applyFont="1" applyFill="1" applyBorder="1" applyAlignment="1" applyProtection="1">
      <alignment horizontal="center" vertical="center"/>
      <protection hidden="1"/>
    </xf>
    <xf numFmtId="2" fontId="3" fillId="2" borderId="45"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2" fontId="3" fillId="2" borderId="59"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2" fontId="3" fillId="2" borderId="31" xfId="0" applyNumberFormat="1" applyFont="1" applyFill="1" applyBorder="1" applyAlignment="1" applyProtection="1">
      <alignment horizontal="center" vertical="center"/>
      <protection hidden="1"/>
    </xf>
    <xf numFmtId="2" fontId="3" fillId="0" borderId="42" xfId="0" applyNumberFormat="1" applyFont="1" applyBorder="1" applyAlignment="1" applyProtection="1">
      <alignment horizontal="center" vertical="center"/>
      <protection hidden="1"/>
    </xf>
    <xf numFmtId="2" fontId="3" fillId="0" borderId="47"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2" fontId="3" fillId="0" borderId="30" xfId="0" applyNumberFormat="1" applyFont="1" applyBorder="1" applyAlignment="1" applyProtection="1">
      <alignment horizontal="center" vertical="center"/>
      <protection hidden="1"/>
    </xf>
    <xf numFmtId="2" fontId="3" fillId="0" borderId="32" xfId="0" applyNumberFormat="1" applyFont="1" applyBorder="1" applyAlignment="1" applyProtection="1">
      <alignment horizontal="center" vertical="center"/>
      <protection hidden="1"/>
    </xf>
    <xf numFmtId="2" fontId="3" fillId="0" borderId="26" xfId="0" applyNumberFormat="1" applyFont="1" applyBorder="1" applyAlignment="1" applyProtection="1">
      <alignment horizontal="center" vertical="center"/>
      <protection hidden="1"/>
    </xf>
    <xf numFmtId="2" fontId="3" fillId="0" borderId="28" xfId="0" applyNumberFormat="1" applyFont="1" applyBorder="1" applyAlignment="1" applyProtection="1">
      <alignment horizontal="center" vertical="center"/>
      <protection hidden="1"/>
    </xf>
    <xf numFmtId="0" fontId="0" fillId="0" borderId="0" xfId="0" applyFill="1" applyAlignment="1" applyProtection="1">
      <alignment vertical="center"/>
      <protection hidden="1"/>
    </xf>
    <xf numFmtId="0" fontId="22" fillId="0" borderId="0" xfId="0" applyFont="1" applyFill="1" applyAlignment="1" applyProtection="1">
      <alignment vertical="center"/>
      <protection hidden="1"/>
    </xf>
    <xf numFmtId="0" fontId="15" fillId="0" borderId="0" xfId="0" applyFont="1" applyFill="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61" xfId="0" applyFont="1" applyBorder="1" applyAlignment="1" applyProtection="1">
      <alignment horizontal="center" vertical="center"/>
      <protection hidden="1"/>
    </xf>
    <xf numFmtId="0" fontId="3" fillId="0" borderId="49" xfId="0" applyFont="1" applyBorder="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1" fontId="4" fillId="0" borderId="4" xfId="0" applyNumberFormat="1"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1" fontId="4" fillId="0" borderId="5" xfId="0" applyNumberFormat="1"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2" fontId="4" fillId="0" borderId="29" xfId="0" applyNumberFormat="1" applyFont="1" applyBorder="1" applyAlignment="1" applyProtection="1">
      <alignment horizontal="center" vertical="center"/>
      <protection hidden="1"/>
    </xf>
    <xf numFmtId="1" fontId="4" fillId="0" borderId="29" xfId="0" applyNumberFormat="1" applyFont="1" applyBorder="1" applyAlignment="1" applyProtection="1">
      <alignment horizontal="center" vertical="center"/>
      <protection hidden="1"/>
    </xf>
    <xf numFmtId="2" fontId="4" fillId="0" borderId="23" xfId="0" applyNumberFormat="1" applyFont="1" applyBorder="1" applyAlignment="1" applyProtection="1">
      <alignment horizontal="center" vertical="center"/>
      <protection hidden="1"/>
    </xf>
    <xf numFmtId="1" fontId="4" fillId="0" borderId="23" xfId="0" applyNumberFormat="1"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2" fontId="4" fillId="0" borderId="22" xfId="0" applyNumberFormat="1" applyFont="1" applyBorder="1" applyAlignment="1" applyProtection="1">
      <alignment horizontal="center" vertical="center"/>
      <protection hidden="1"/>
    </xf>
    <xf numFmtId="1" fontId="4" fillId="0" borderId="22" xfId="0" applyNumberFormat="1"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7" fillId="0" borderId="0" xfId="0" applyFont="1" applyFill="1" applyAlignment="1" applyProtection="1">
      <alignment vertical="center"/>
      <protection hidden="1"/>
    </xf>
    <xf numFmtId="2" fontId="7" fillId="0" borderId="0" xfId="0" applyNumberFormat="1" applyFont="1" applyFill="1" applyAlignment="1" applyProtection="1">
      <alignment horizontal="center" vertical="center"/>
      <protection hidden="1"/>
    </xf>
    <xf numFmtId="2" fontId="2"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2" fontId="3" fillId="0" borderId="0" xfId="0" applyNumberFormat="1" applyFont="1" applyFill="1" applyAlignment="1" applyProtection="1">
      <alignment horizontal="center" vertical="center"/>
      <protection hidden="1"/>
    </xf>
    <xf numFmtId="2" fontId="0" fillId="0" borderId="0" xfId="0" applyNumberFormat="1" applyFill="1" applyBorder="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5" fillId="0" borderId="34" xfId="0" applyFont="1" applyBorder="1" applyAlignment="1" applyProtection="1">
      <alignment horizontal="center" vertical="center" textRotation="90"/>
      <protection hidden="1"/>
    </xf>
    <xf numFmtId="0" fontId="5" fillId="0" borderId="2" xfId="0" applyFont="1" applyBorder="1" applyAlignment="1" applyProtection="1">
      <alignment horizontal="center" vertical="center" textRotation="90"/>
      <protection hidden="1"/>
    </xf>
    <xf numFmtId="2" fontId="5" fillId="0" borderId="59" xfId="0" applyNumberFormat="1" applyFont="1" applyBorder="1" applyAlignment="1" applyProtection="1">
      <alignment horizontal="center" vertical="center" textRotation="90"/>
      <protection hidden="1"/>
    </xf>
    <xf numFmtId="2" fontId="5" fillId="0" borderId="60" xfId="0" applyNumberFormat="1" applyFont="1" applyBorder="1" applyAlignment="1" applyProtection="1">
      <alignment horizontal="center" vertical="center" textRotation="90"/>
      <protection hidden="1"/>
    </xf>
    <xf numFmtId="0" fontId="6" fillId="0" borderId="34" xfId="0" applyFont="1" applyBorder="1" applyAlignment="1" applyProtection="1">
      <alignment horizontal="center" vertical="center" textRotation="90"/>
      <protection hidden="1"/>
    </xf>
    <xf numFmtId="1" fontId="3" fillId="0" borderId="0" xfId="0" applyNumberFormat="1" applyFont="1" applyBorder="1" applyAlignment="1" applyProtection="1">
      <alignment horizontal="center" vertical="center"/>
      <protection hidden="1"/>
    </xf>
    <xf numFmtId="2" fontId="4" fillId="0" borderId="0" xfId="0" applyNumberFormat="1" applyFont="1" applyAlignment="1" applyProtection="1">
      <alignment horizontal="center" vertical="center"/>
      <protection hidden="1"/>
    </xf>
    <xf numFmtId="0" fontId="16" fillId="0" borderId="0" xfId="0" applyFont="1" applyAlignment="1" applyProtection="1">
      <alignment vertical="center"/>
      <protection hidden="1"/>
    </xf>
    <xf numFmtId="1" fontId="7" fillId="0" borderId="0" xfId="0" applyNumberFormat="1" applyFont="1" applyFill="1" applyAlignment="1" applyProtection="1">
      <alignment horizontal="center" vertical="center"/>
      <protection hidden="1"/>
    </xf>
    <xf numFmtId="2" fontId="7" fillId="0" borderId="0" xfId="0" applyNumberFormat="1" applyFont="1" applyFill="1"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9" fillId="0" borderId="0" xfId="0" applyFont="1" applyAlignment="1" applyProtection="1">
      <alignment horizontal="center" vertical="center" textRotation="90"/>
      <protection hidden="1"/>
    </xf>
    <xf numFmtId="0" fontId="5" fillId="0" borderId="0" xfId="0" applyFont="1" applyBorder="1" applyAlignment="1" applyProtection="1">
      <alignment horizontal="center" vertical="center" textRotation="90"/>
      <protection hidden="1"/>
    </xf>
    <xf numFmtId="1" fontId="17" fillId="0" borderId="0" xfId="0" applyNumberFormat="1"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5" fillId="0" borderId="4" xfId="0" applyFont="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0" borderId="5" xfId="0" applyFont="1" applyBorder="1" applyAlignment="1" applyProtection="1">
      <alignment horizontal="left" vertical="center"/>
      <protection hidden="1"/>
    </xf>
    <xf numFmtId="0" fontId="5" fillId="2" borderId="29" xfId="0" applyFont="1" applyFill="1" applyBorder="1" applyAlignment="1" applyProtection="1">
      <alignment horizontal="left" vertical="center"/>
      <protection hidden="1"/>
    </xf>
    <xf numFmtId="0" fontId="5" fillId="0" borderId="29" xfId="0" applyFont="1" applyBorder="1" applyAlignment="1" applyProtection="1">
      <alignment horizontal="left" vertical="center"/>
      <protection hidden="1"/>
    </xf>
    <xf numFmtId="0" fontId="5" fillId="2" borderId="23" xfId="0" applyFont="1" applyFill="1" applyBorder="1" applyAlignment="1" applyProtection="1">
      <alignment horizontal="left" vertical="center"/>
      <protection hidden="1"/>
    </xf>
    <xf numFmtId="0" fontId="5" fillId="0" borderId="29" xfId="0" applyFont="1" applyFill="1" applyBorder="1" applyAlignment="1" applyProtection="1">
      <alignment horizontal="left" vertical="center"/>
      <protection hidden="1"/>
    </xf>
    <xf numFmtId="0" fontId="5" fillId="0" borderId="5" xfId="0" applyFont="1" applyFill="1" applyBorder="1" applyAlignment="1" applyProtection="1">
      <alignment horizontal="left" vertical="center"/>
      <protection hidden="1"/>
    </xf>
    <xf numFmtId="0" fontId="5" fillId="2" borderId="22" xfId="0" applyFont="1" applyFill="1" applyBorder="1" applyAlignment="1" applyProtection="1">
      <alignment horizontal="left" vertical="center"/>
      <protection hidden="1"/>
    </xf>
    <xf numFmtId="0" fontId="5" fillId="0" borderId="4" xfId="0" applyFont="1" applyFill="1" applyBorder="1" applyAlignment="1" applyProtection="1">
      <alignment horizontal="left" vertical="center"/>
      <protection hidden="1"/>
    </xf>
    <xf numFmtId="0" fontId="15" fillId="0" borderId="0" xfId="0" applyNumberFormat="1" applyFont="1" applyFill="1" applyAlignment="1" applyProtection="1">
      <alignment horizontal="center" vertical="center"/>
      <protection locked="0" hidden="1"/>
    </xf>
    <xf numFmtId="2" fontId="4" fillId="0" borderId="0" xfId="0" applyNumberFormat="1" applyFont="1" applyFill="1" applyBorder="1" applyAlignment="1" applyProtection="1">
      <alignment horizontal="right" vertical="center"/>
      <protection hidden="1"/>
    </xf>
    <xf numFmtId="2" fontId="2" fillId="0" borderId="0" xfId="0" applyNumberFormat="1" applyFont="1" applyFill="1" applyAlignment="1" applyProtection="1">
      <alignment horizontal="right" vertical="center"/>
      <protection hidden="1"/>
    </xf>
    <xf numFmtId="2" fontId="3" fillId="0" borderId="0" xfId="0" applyNumberFormat="1" applyFont="1" applyFill="1" applyAlignment="1" applyProtection="1">
      <alignment horizontal="right" vertical="center"/>
      <protection hidden="1"/>
    </xf>
    <xf numFmtId="2" fontId="6" fillId="0" borderId="0" xfId="0" applyNumberFormat="1" applyFont="1" applyFill="1" applyBorder="1" applyAlignment="1" applyProtection="1">
      <alignment horizontal="right" vertical="center" textRotation="90"/>
      <protection hidden="1"/>
    </xf>
    <xf numFmtId="2" fontId="0" fillId="0" borderId="0" xfId="0" applyNumberFormat="1" applyFill="1" applyAlignment="1" applyProtection="1">
      <alignment horizontal="right" vertical="center"/>
      <protection hidden="1"/>
    </xf>
    <xf numFmtId="2" fontId="0" fillId="0" borderId="0" xfId="0" applyNumberFormat="1" applyFill="1" applyBorder="1" applyAlignment="1" applyProtection="1">
      <alignment horizontal="right" vertical="center"/>
      <protection hidden="1"/>
    </xf>
    <xf numFmtId="2" fontId="4" fillId="0" borderId="0" xfId="0" applyNumberFormat="1" applyFont="1" applyFill="1" applyAlignment="1" applyProtection="1">
      <alignment horizontal="right" vertical="center"/>
      <protection hidden="1"/>
    </xf>
    <xf numFmtId="2" fontId="15" fillId="0" borderId="0" xfId="0" applyNumberFormat="1" applyFont="1" applyFill="1" applyAlignment="1" applyProtection="1">
      <alignment horizontal="right" vertical="center"/>
      <protection locked="0" hidden="1"/>
    </xf>
    <xf numFmtId="2" fontId="2" fillId="0" borderId="0" xfId="0" applyNumberFormat="1" applyFont="1" applyFill="1" applyAlignment="1" applyProtection="1">
      <alignment horizontal="right" vertical="center"/>
      <protection locked="0" hidden="1"/>
    </xf>
    <xf numFmtId="2" fontId="3" fillId="2" borderId="20" xfId="0" applyNumberFormat="1"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2" fontId="3" fillId="0" borderId="44" xfId="0" applyNumberFormat="1" applyFont="1" applyFill="1" applyBorder="1" applyAlignment="1" applyProtection="1">
      <alignment horizontal="center" vertical="center"/>
      <protection hidden="1"/>
    </xf>
    <xf numFmtId="2" fontId="3" fillId="0" borderId="45" xfId="0" applyNumberFormat="1"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2" fontId="3" fillId="0" borderId="59" xfId="0" applyNumberFormat="1" applyFont="1" applyFill="1" applyBorder="1" applyAlignment="1" applyProtection="1">
      <alignment horizontal="center" vertical="center"/>
      <protection hidden="1"/>
    </xf>
    <xf numFmtId="2" fontId="4" fillId="2" borderId="0" xfId="0" applyNumberFormat="1" applyFont="1" applyFill="1" applyBorder="1" applyAlignment="1" applyProtection="1">
      <alignment horizontal="right" vertical="center"/>
      <protection hidden="1"/>
    </xf>
    <xf numFmtId="2" fontId="7" fillId="0" borderId="0" xfId="0" applyNumberFormat="1" applyFont="1" applyFill="1" applyAlignment="1" applyProtection="1">
      <alignment vertical="center"/>
      <protection hidden="1"/>
    </xf>
    <xf numFmtId="0" fontId="15" fillId="0" borderId="0" xfId="0" applyNumberFormat="1" applyFont="1" applyFill="1" applyAlignment="1" applyProtection="1">
      <alignment vertical="center"/>
      <protection locked="0" hidden="1"/>
    </xf>
    <xf numFmtId="2" fontId="4" fillId="0" borderId="0" xfId="0" applyNumberFormat="1" applyFont="1" applyFill="1" applyBorder="1" applyAlignment="1" applyProtection="1">
      <alignment vertical="center"/>
      <protection hidden="1"/>
    </xf>
    <xf numFmtId="2" fontId="3" fillId="0" borderId="8" xfId="0" applyNumberFormat="1" applyFont="1" applyBorder="1" applyAlignment="1" applyProtection="1">
      <alignment horizontal="right" vertical="center"/>
      <protection hidden="1"/>
    </xf>
    <xf numFmtId="2" fontId="3" fillId="2" borderId="11" xfId="0" applyNumberFormat="1" applyFont="1" applyFill="1" applyBorder="1" applyAlignment="1" applyProtection="1">
      <alignment horizontal="right" vertical="center"/>
      <protection hidden="1"/>
    </xf>
    <xf numFmtId="2" fontId="3" fillId="0" borderId="11" xfId="0" applyNumberFormat="1" applyFont="1" applyBorder="1" applyAlignment="1" applyProtection="1">
      <alignment horizontal="right" vertical="center"/>
      <protection hidden="1"/>
    </xf>
    <xf numFmtId="2" fontId="3" fillId="2" borderId="32" xfId="0" applyNumberFormat="1" applyFont="1" applyFill="1" applyBorder="1" applyAlignment="1" applyProtection="1">
      <alignment horizontal="right" vertical="center"/>
      <protection hidden="1"/>
    </xf>
    <xf numFmtId="2" fontId="3" fillId="0" borderId="32" xfId="0" applyNumberFormat="1" applyFont="1" applyBorder="1" applyAlignment="1" applyProtection="1">
      <alignment horizontal="right" vertical="center"/>
      <protection hidden="1"/>
    </xf>
    <xf numFmtId="2" fontId="3" fillId="2" borderId="28" xfId="0" applyNumberFormat="1" applyFont="1" applyFill="1" applyBorder="1" applyAlignment="1" applyProtection="1">
      <alignment horizontal="right" vertical="center"/>
      <protection hidden="1"/>
    </xf>
    <xf numFmtId="2" fontId="3" fillId="0" borderId="32" xfId="0" applyNumberFormat="1" applyFont="1" applyFill="1" applyBorder="1" applyAlignment="1" applyProtection="1">
      <alignment horizontal="right" vertical="center"/>
      <protection hidden="1"/>
    </xf>
    <xf numFmtId="2" fontId="3" fillId="0" borderId="11" xfId="0" applyNumberFormat="1" applyFont="1" applyFill="1" applyBorder="1" applyAlignment="1" applyProtection="1">
      <alignment horizontal="right" vertical="center"/>
      <protection hidden="1"/>
    </xf>
    <xf numFmtId="2" fontId="3" fillId="2" borderId="46" xfId="0" applyNumberFormat="1" applyFont="1" applyFill="1" applyBorder="1" applyAlignment="1" applyProtection="1">
      <alignment horizontal="right" vertical="center"/>
      <protection hidden="1"/>
    </xf>
    <xf numFmtId="2" fontId="5" fillId="0" borderId="61" xfId="0" applyNumberFormat="1" applyFont="1" applyBorder="1" applyAlignment="1" applyProtection="1">
      <alignment horizontal="center" vertical="center" textRotation="90"/>
      <protection hidden="1"/>
    </xf>
    <xf numFmtId="2" fontId="4" fillId="0" borderId="37" xfId="0" applyNumberFormat="1" applyFont="1" applyBorder="1" applyAlignment="1" applyProtection="1">
      <alignment horizontal="right" vertical="center"/>
      <protection hidden="1"/>
    </xf>
    <xf numFmtId="2" fontId="4" fillId="0" borderId="49" xfId="0" applyNumberFormat="1" applyFont="1" applyFill="1" applyBorder="1" applyAlignment="1" applyProtection="1">
      <alignment horizontal="center" vertical="center"/>
      <protection hidden="1"/>
    </xf>
    <xf numFmtId="2" fontId="4" fillId="2" borderId="37" xfId="0" applyNumberFormat="1" applyFont="1" applyFill="1" applyBorder="1" applyAlignment="1" applyProtection="1">
      <alignment horizontal="right" vertical="center"/>
      <protection hidden="1"/>
    </xf>
    <xf numFmtId="2" fontId="4" fillId="2" borderId="49" xfId="0" applyNumberFormat="1" applyFont="1" applyFill="1" applyBorder="1" applyAlignment="1" applyProtection="1">
      <alignment horizontal="center" vertical="center"/>
      <protection hidden="1"/>
    </xf>
    <xf numFmtId="2" fontId="4" fillId="2" borderId="12" xfId="0" applyNumberFormat="1" applyFont="1" applyFill="1" applyBorder="1" applyAlignment="1" applyProtection="1">
      <alignment horizontal="right" vertical="center"/>
      <protection hidden="1"/>
    </xf>
    <xf numFmtId="2" fontId="4" fillId="2" borderId="62" xfId="0" applyNumberFormat="1" applyFont="1" applyFill="1" applyBorder="1" applyAlignment="1" applyProtection="1">
      <alignment horizontal="center" vertical="center"/>
      <protection hidden="1"/>
    </xf>
    <xf numFmtId="2" fontId="3" fillId="0" borderId="8" xfId="0" applyNumberFormat="1" applyFont="1" applyFill="1" applyBorder="1" applyAlignment="1" applyProtection="1">
      <alignment horizontal="right" vertical="center"/>
      <protection hidden="1"/>
    </xf>
    <xf numFmtId="2" fontId="4" fillId="0" borderId="37" xfId="0" applyNumberFormat="1" applyFont="1" applyFill="1" applyBorder="1" applyAlignment="1" applyProtection="1">
      <alignment horizontal="right" vertical="center"/>
      <protection hidden="1"/>
    </xf>
    <xf numFmtId="2" fontId="0" fillId="0" borderId="0" xfId="0" applyNumberFormat="1" applyFill="1" applyAlignment="1" applyProtection="1">
      <alignment vertical="center"/>
      <protection hidden="1"/>
    </xf>
    <xf numFmtId="2" fontId="0" fillId="0" borderId="0" xfId="0" applyNumberFormat="1" applyFill="1" applyBorder="1" applyAlignment="1" applyProtection="1">
      <alignment vertical="center"/>
      <protection hidden="1"/>
    </xf>
    <xf numFmtId="2" fontId="4" fillId="0" borderId="49" xfId="0" applyNumberFormat="1" applyFont="1" applyFill="1" applyBorder="1" applyAlignment="1" applyProtection="1">
      <alignment vertical="center"/>
      <protection hidden="1"/>
    </xf>
    <xf numFmtId="2" fontId="4" fillId="2" borderId="49" xfId="0" applyNumberFormat="1" applyFont="1" applyFill="1" applyBorder="1" applyAlignment="1" applyProtection="1">
      <alignment vertical="center"/>
      <protection hidden="1"/>
    </xf>
    <xf numFmtId="2" fontId="4" fillId="2" borderId="62" xfId="0" applyNumberFormat="1" applyFont="1" applyFill="1" applyBorder="1" applyAlignment="1" applyProtection="1">
      <alignment vertical="center"/>
      <protection hidden="1"/>
    </xf>
    <xf numFmtId="2" fontId="4" fillId="0" borderId="0" xfId="0" applyNumberFormat="1" applyFont="1" applyFill="1" applyAlignment="1" applyProtection="1">
      <alignment vertical="center"/>
      <protection hidden="1"/>
    </xf>
    <xf numFmtId="2" fontId="0" fillId="0" borderId="0" xfId="0" applyNumberFormat="1" applyBorder="1" applyAlignment="1" applyProtection="1">
      <alignment horizontal="center" vertical="center"/>
      <protection hidden="1"/>
    </xf>
    <xf numFmtId="1" fontId="7" fillId="0" borderId="0" xfId="0" applyNumberFormat="1" applyFont="1" applyBorder="1" applyAlignment="1" applyProtection="1">
      <alignment horizontal="center" vertical="center"/>
      <protection hidden="1"/>
    </xf>
    <xf numFmtId="2" fontId="7" fillId="0" borderId="0" xfId="0" applyNumberFormat="1" applyFont="1" applyBorder="1" applyAlignment="1" applyProtection="1">
      <alignment horizontal="center" vertical="center"/>
      <protection hidden="1"/>
    </xf>
    <xf numFmtId="0" fontId="4" fillId="4" borderId="0" xfId="0" applyFont="1" applyFill="1" applyAlignment="1" applyProtection="1">
      <alignment horizontal="center" vertical="center"/>
      <protection locked="0" hidden="1"/>
    </xf>
    <xf numFmtId="1" fontId="3" fillId="0" borderId="0" xfId="0" applyNumberFormat="1" applyFont="1" applyFill="1" applyAlignment="1" applyProtection="1">
      <alignment horizontal="center"/>
      <protection hidden="1"/>
    </xf>
    <xf numFmtId="49" fontId="3" fillId="0" borderId="0" xfId="0" applyNumberFormat="1" applyFont="1" applyFill="1" applyAlignment="1" applyProtection="1">
      <alignment horizontal="left"/>
      <protection hidden="1"/>
    </xf>
    <xf numFmtId="49" fontId="3" fillId="0" borderId="0" xfId="0" applyNumberFormat="1" applyFont="1" applyFill="1" applyAlignment="1" applyProtection="1">
      <alignment horizontal="center"/>
      <protection hidden="1"/>
    </xf>
    <xf numFmtId="49" fontId="4" fillId="0" borderId="0" xfId="0" applyNumberFormat="1" applyFont="1" applyFill="1" applyAlignment="1" applyProtection="1">
      <alignment horizontal="center"/>
      <protection hidden="1"/>
    </xf>
    <xf numFmtId="1" fontId="3" fillId="0" borderId="36" xfId="0" applyNumberFormat="1" applyFont="1" applyFill="1" applyBorder="1" applyAlignment="1" applyProtection="1">
      <alignment horizontal="center" vertical="center"/>
      <protection hidden="1"/>
    </xf>
    <xf numFmtId="1" fontId="3" fillId="2" borderId="18"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left" vertical="center"/>
      <protection hidden="1"/>
    </xf>
    <xf numFmtId="49" fontId="3" fillId="2" borderId="6" xfId="0"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horizontal="center" vertical="center"/>
      <protection hidden="1"/>
    </xf>
    <xf numFmtId="49" fontId="3" fillId="2" borderId="8" xfId="0" applyNumberFormat="1" applyFont="1" applyFill="1" applyBorder="1" applyAlignment="1" applyProtection="1">
      <alignment horizontal="center" vertical="center"/>
      <protection hidden="1"/>
    </xf>
    <xf numFmtId="49" fontId="3" fillId="2" borderId="4" xfId="0" applyNumberFormat="1" applyFont="1" applyFill="1" applyBorder="1" applyAlignment="1" applyProtection="1">
      <alignment horizontal="center" vertical="center"/>
      <protection hidden="1"/>
    </xf>
    <xf numFmtId="49" fontId="4" fillId="2" borderId="57" xfId="0" applyNumberFormat="1" applyFont="1" applyFill="1" applyBorder="1" applyAlignment="1" applyProtection="1">
      <alignment horizontal="center" vertical="center"/>
      <protection hidden="1"/>
    </xf>
    <xf numFmtId="49" fontId="0" fillId="2" borderId="4" xfId="0" applyNumberFormat="1" applyFill="1" applyBorder="1" applyAlignment="1" applyProtection="1">
      <alignment vertical="center"/>
      <protection hidden="1"/>
    </xf>
    <xf numFmtId="49" fontId="4" fillId="2" borderId="54" xfId="0" applyNumberFormat="1" applyFont="1" applyFill="1" applyBorder="1" applyAlignment="1" applyProtection="1">
      <alignment horizontal="center" vertical="center"/>
      <protection hidden="1"/>
    </xf>
    <xf numFmtId="1" fontId="3" fillId="2" borderId="38" xfId="0" applyNumberFormat="1" applyFont="1" applyFill="1" applyBorder="1" applyAlignment="1" applyProtection="1">
      <alignment horizontal="center" vertical="center"/>
      <protection hidden="1"/>
    </xf>
    <xf numFmtId="49" fontId="3" fillId="2" borderId="22" xfId="0" applyNumberFormat="1" applyFont="1" applyFill="1" applyBorder="1" applyAlignment="1" applyProtection="1">
      <alignment horizontal="center" vertical="center"/>
      <protection hidden="1"/>
    </xf>
    <xf numFmtId="49" fontId="3" fillId="2" borderId="44" xfId="0" applyNumberFormat="1" applyFont="1" applyFill="1" applyBorder="1" applyAlignment="1" applyProtection="1">
      <alignment horizontal="center" vertical="center"/>
      <protection hidden="1"/>
    </xf>
    <xf numFmtId="49" fontId="3" fillId="2" borderId="45" xfId="0" applyNumberFormat="1" applyFont="1" applyFill="1" applyBorder="1" applyAlignment="1" applyProtection="1">
      <alignment horizontal="center" vertical="center"/>
      <protection hidden="1"/>
    </xf>
    <xf numFmtId="49" fontId="3" fillId="2" borderId="46" xfId="0" applyNumberFormat="1" applyFont="1" applyFill="1" applyBorder="1" applyAlignment="1" applyProtection="1">
      <alignment horizontal="center" vertical="center"/>
      <protection hidden="1"/>
    </xf>
    <xf numFmtId="49" fontId="4" fillId="2" borderId="58" xfId="0" applyNumberFormat="1" applyFont="1" applyFill="1" applyBorder="1" applyAlignment="1" applyProtection="1">
      <alignment horizontal="center" vertical="center"/>
      <protection hidden="1"/>
    </xf>
    <xf numFmtId="49" fontId="0" fillId="2" borderId="22" xfId="0" applyNumberFormat="1" applyFill="1" applyBorder="1" applyAlignment="1" applyProtection="1">
      <alignment vertical="center"/>
      <protection hidden="1"/>
    </xf>
    <xf numFmtId="49" fontId="4" fillId="2" borderId="55" xfId="0" applyNumberFormat="1" applyFont="1" applyFill="1" applyBorder="1" applyAlignment="1" applyProtection="1">
      <alignment horizontal="center" vertical="center"/>
      <protection hidden="1"/>
    </xf>
    <xf numFmtId="49" fontId="5" fillId="0" borderId="5" xfId="0" applyNumberFormat="1" applyFont="1" applyFill="1" applyBorder="1" applyAlignment="1" applyProtection="1">
      <alignment vertical="center"/>
      <protection hidden="1"/>
    </xf>
    <xf numFmtId="49" fontId="5" fillId="2" borderId="5" xfId="0" applyNumberFormat="1" applyFont="1" applyFill="1" applyBorder="1" applyAlignment="1" applyProtection="1">
      <alignment vertical="center"/>
      <protection hidden="1"/>
    </xf>
    <xf numFmtId="49" fontId="5" fillId="2" borderId="22" xfId="0" applyNumberFormat="1" applyFont="1" applyFill="1" applyBorder="1" applyAlignment="1" applyProtection="1">
      <alignment vertical="center"/>
      <protection hidden="1"/>
    </xf>
    <xf numFmtId="0" fontId="5" fillId="0" borderId="63"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7" fillId="0" borderId="64" xfId="0" applyFont="1" applyBorder="1" applyAlignment="1" applyProtection="1">
      <alignment horizontal="center" vertical="center"/>
      <protection hidden="1"/>
    </xf>
    <xf numFmtId="0" fontId="9" fillId="8" borderId="2" xfId="0" applyFont="1" applyFill="1" applyBorder="1" applyAlignment="1" applyProtection="1">
      <alignment horizontal="center" vertical="center"/>
      <protection hidden="1"/>
    </xf>
    <xf numFmtId="2" fontId="10" fillId="8" borderId="4" xfId="0" applyNumberFormat="1" applyFont="1" applyFill="1" applyBorder="1" applyAlignment="1" applyProtection="1">
      <alignment horizontal="center" vertical="center"/>
      <protection hidden="1"/>
    </xf>
    <xf numFmtId="2" fontId="10" fillId="8" borderId="5" xfId="0" applyNumberFormat="1" applyFont="1" applyFill="1" applyBorder="1" applyAlignment="1" applyProtection="1">
      <alignment horizontal="center" vertical="center"/>
      <protection hidden="1"/>
    </xf>
    <xf numFmtId="2" fontId="10" fillId="8" borderId="22" xfId="0" applyNumberFormat="1" applyFont="1" applyFill="1" applyBorder="1" applyAlignment="1" applyProtection="1">
      <alignment horizontal="center" vertical="center"/>
      <protection hidden="1"/>
    </xf>
    <xf numFmtId="2" fontId="3" fillId="0" borderId="10" xfId="0" applyNumberFormat="1" applyFont="1" applyBorder="1" applyAlignment="1" applyProtection="1">
      <alignment horizontal="center" vertical="center"/>
      <protection hidden="1"/>
    </xf>
    <xf numFmtId="1" fontId="4" fillId="6" borderId="4" xfId="0" applyNumberFormat="1" applyFont="1" applyFill="1" applyBorder="1" applyAlignment="1" applyProtection="1">
      <alignment horizontal="center" vertical="center"/>
      <protection hidden="1"/>
    </xf>
    <xf numFmtId="1" fontId="4" fillId="6" borderId="5" xfId="0" applyNumberFormat="1" applyFont="1" applyFill="1" applyBorder="1" applyAlignment="1" applyProtection="1">
      <alignment horizontal="center" vertical="center"/>
      <protection hidden="1"/>
    </xf>
    <xf numFmtId="1" fontId="4" fillId="6" borderId="23" xfId="0" applyNumberFormat="1" applyFont="1" applyFill="1" applyBorder="1" applyAlignment="1" applyProtection="1">
      <alignment horizontal="center" vertical="center"/>
      <protection hidden="1"/>
    </xf>
    <xf numFmtId="1" fontId="4" fillId="6" borderId="29" xfId="0" applyNumberFormat="1" applyFont="1" applyFill="1" applyBorder="1" applyAlignment="1" applyProtection="1">
      <alignment horizontal="center" vertical="center"/>
      <protection hidden="1"/>
    </xf>
    <xf numFmtId="1" fontId="4" fillId="6" borderId="22" xfId="0" applyNumberFormat="1" applyFont="1" applyFill="1" applyBorder="1" applyAlignment="1" applyProtection="1">
      <alignment horizontal="center" vertical="center"/>
      <protection hidden="1"/>
    </xf>
    <xf numFmtId="0" fontId="1" fillId="0" borderId="0" xfId="0" applyFont="1" applyProtection="1">
      <protection hidden="1"/>
    </xf>
    <xf numFmtId="0" fontId="28" fillId="0" borderId="0" xfId="0" applyFont="1" applyProtection="1">
      <protection hidden="1"/>
    </xf>
    <xf numFmtId="1" fontId="3" fillId="0" borderId="6" xfId="0" applyNumberFormat="1" applyFont="1" applyBorder="1" applyAlignment="1" applyProtection="1">
      <alignment horizontal="right" vertical="center"/>
      <protection hidden="1"/>
    </xf>
    <xf numFmtId="1" fontId="3" fillId="0" borderId="7" xfId="0" applyNumberFormat="1" applyFont="1" applyBorder="1" applyAlignment="1" applyProtection="1">
      <alignment horizontal="right" vertical="center"/>
      <protection hidden="1"/>
    </xf>
    <xf numFmtId="1" fontId="3" fillId="0" borderId="8" xfId="0" applyNumberFormat="1" applyFont="1" applyBorder="1" applyAlignment="1" applyProtection="1">
      <alignment horizontal="right" vertical="center"/>
      <protection hidden="1"/>
    </xf>
    <xf numFmtId="1" fontId="4" fillId="0" borderId="37" xfId="0" applyNumberFormat="1" applyFont="1" applyBorder="1" applyAlignment="1" applyProtection="1">
      <alignment horizontal="right" vertical="center"/>
      <protection hidden="1"/>
    </xf>
    <xf numFmtId="1" fontId="3" fillId="2" borderId="9" xfId="0" applyNumberFormat="1" applyFont="1" applyFill="1" applyBorder="1" applyAlignment="1" applyProtection="1">
      <alignment horizontal="right" vertical="center"/>
      <protection hidden="1"/>
    </xf>
    <xf numFmtId="1" fontId="3" fillId="2" borderId="10" xfId="0" applyNumberFormat="1" applyFont="1" applyFill="1" applyBorder="1" applyAlignment="1" applyProtection="1">
      <alignment horizontal="right" vertical="center"/>
      <protection hidden="1"/>
    </xf>
    <xf numFmtId="1" fontId="3" fillId="2" borderId="11" xfId="0" applyNumberFormat="1" applyFont="1" applyFill="1" applyBorder="1" applyAlignment="1" applyProtection="1">
      <alignment horizontal="right" vertical="center"/>
      <protection hidden="1"/>
    </xf>
    <xf numFmtId="1" fontId="4" fillId="2" borderId="37" xfId="0" applyNumberFormat="1" applyFont="1" applyFill="1" applyBorder="1" applyAlignment="1" applyProtection="1">
      <alignment horizontal="right" vertical="center"/>
      <protection hidden="1"/>
    </xf>
    <xf numFmtId="1" fontId="3" fillId="0" borderId="9" xfId="0" applyNumberFormat="1" applyFont="1" applyBorder="1" applyAlignment="1" applyProtection="1">
      <alignment horizontal="right" vertical="center"/>
      <protection hidden="1"/>
    </xf>
    <xf numFmtId="1" fontId="3" fillId="0" borderId="10" xfId="0" applyNumberFormat="1" applyFont="1" applyBorder="1" applyAlignment="1" applyProtection="1">
      <alignment horizontal="right" vertical="center"/>
      <protection hidden="1"/>
    </xf>
    <xf numFmtId="1" fontId="3" fillId="0" borderId="11" xfId="0" applyNumberFormat="1" applyFont="1" applyBorder="1" applyAlignment="1" applyProtection="1">
      <alignment horizontal="right" vertical="center"/>
      <protection hidden="1"/>
    </xf>
    <xf numFmtId="1" fontId="3" fillId="2" borderId="30" xfId="0" applyNumberFormat="1" applyFont="1" applyFill="1" applyBorder="1" applyAlignment="1" applyProtection="1">
      <alignment horizontal="right" vertical="center"/>
      <protection hidden="1"/>
    </xf>
    <xf numFmtId="1" fontId="3" fillId="2" borderId="31" xfId="0" applyNumberFormat="1" applyFont="1" applyFill="1" applyBorder="1" applyAlignment="1" applyProtection="1">
      <alignment horizontal="right" vertical="center"/>
      <protection hidden="1"/>
    </xf>
    <xf numFmtId="1" fontId="3" fillId="2" borderId="32" xfId="0" applyNumberFormat="1" applyFont="1" applyFill="1" applyBorder="1" applyAlignment="1" applyProtection="1">
      <alignment horizontal="right" vertical="center"/>
      <protection hidden="1"/>
    </xf>
    <xf numFmtId="1" fontId="3" fillId="0" borderId="30" xfId="0" applyNumberFormat="1" applyFont="1" applyBorder="1" applyAlignment="1" applyProtection="1">
      <alignment horizontal="right" vertical="center"/>
      <protection hidden="1"/>
    </xf>
    <xf numFmtId="1" fontId="3" fillId="0" borderId="31" xfId="0" applyNumberFormat="1" applyFont="1" applyBorder="1" applyAlignment="1" applyProtection="1">
      <alignment horizontal="right" vertical="center"/>
      <protection hidden="1"/>
    </xf>
    <xf numFmtId="1" fontId="3" fillId="0" borderId="32" xfId="0" applyNumberFormat="1" applyFont="1" applyBorder="1" applyAlignment="1" applyProtection="1">
      <alignment horizontal="right" vertical="center"/>
      <protection hidden="1"/>
    </xf>
    <xf numFmtId="1" fontId="3" fillId="2" borderId="26" xfId="0" applyNumberFormat="1" applyFont="1" applyFill="1" applyBorder="1" applyAlignment="1" applyProtection="1">
      <alignment horizontal="right" vertical="center"/>
      <protection hidden="1"/>
    </xf>
    <xf numFmtId="1" fontId="3" fillId="2" borderId="27" xfId="0" applyNumberFormat="1" applyFont="1" applyFill="1" applyBorder="1" applyAlignment="1" applyProtection="1">
      <alignment horizontal="right" vertical="center"/>
      <protection hidden="1"/>
    </xf>
    <xf numFmtId="1" fontId="3" fillId="2" borderId="28" xfId="0" applyNumberFormat="1" applyFont="1" applyFill="1" applyBorder="1" applyAlignment="1" applyProtection="1">
      <alignment horizontal="right" vertical="center"/>
      <protection hidden="1"/>
    </xf>
    <xf numFmtId="1" fontId="3" fillId="0" borderId="30" xfId="0" applyNumberFormat="1" applyFont="1" applyFill="1" applyBorder="1" applyAlignment="1" applyProtection="1">
      <alignment horizontal="right" vertical="center"/>
      <protection hidden="1"/>
    </xf>
    <xf numFmtId="1" fontId="3" fillId="0" borderId="31" xfId="0" applyNumberFormat="1" applyFont="1" applyFill="1" applyBorder="1" applyAlignment="1" applyProtection="1">
      <alignment horizontal="right" vertical="center"/>
      <protection hidden="1"/>
    </xf>
    <xf numFmtId="1" fontId="3" fillId="0" borderId="32" xfId="0" applyNumberFormat="1" applyFont="1" applyFill="1" applyBorder="1" applyAlignment="1" applyProtection="1">
      <alignment horizontal="right" vertical="center"/>
      <protection hidden="1"/>
    </xf>
    <xf numFmtId="1" fontId="3" fillId="0" borderId="9" xfId="0" applyNumberFormat="1" applyFont="1" applyFill="1" applyBorder="1" applyAlignment="1" applyProtection="1">
      <alignment horizontal="right" vertical="center"/>
      <protection hidden="1"/>
    </xf>
    <xf numFmtId="1" fontId="3" fillId="0" borderId="10" xfId="0" applyNumberFormat="1" applyFont="1" applyFill="1" applyBorder="1" applyAlignment="1" applyProtection="1">
      <alignment horizontal="right" vertical="center"/>
      <protection hidden="1"/>
    </xf>
    <xf numFmtId="1" fontId="3" fillId="0" borderId="11" xfId="0" applyNumberFormat="1" applyFont="1" applyFill="1" applyBorder="1" applyAlignment="1" applyProtection="1">
      <alignment horizontal="right" vertical="center"/>
      <protection hidden="1"/>
    </xf>
    <xf numFmtId="1" fontId="3" fillId="2" borderId="44" xfId="0" applyNumberFormat="1" applyFont="1" applyFill="1" applyBorder="1" applyAlignment="1" applyProtection="1">
      <alignment horizontal="right" vertical="center"/>
      <protection hidden="1"/>
    </xf>
    <xf numFmtId="1" fontId="3" fillId="2" borderId="45" xfId="0" applyNumberFormat="1" applyFont="1" applyFill="1" applyBorder="1" applyAlignment="1" applyProtection="1">
      <alignment horizontal="right" vertical="center"/>
      <protection hidden="1"/>
    </xf>
    <xf numFmtId="1" fontId="3" fillId="2" borderId="46" xfId="0" applyNumberFormat="1" applyFont="1" applyFill="1" applyBorder="1" applyAlignment="1" applyProtection="1">
      <alignment horizontal="right" vertical="center"/>
      <protection hidden="1"/>
    </xf>
    <xf numFmtId="1" fontId="4" fillId="2" borderId="12" xfId="0" applyNumberFormat="1" applyFont="1" applyFill="1" applyBorder="1" applyAlignment="1" applyProtection="1">
      <alignment horizontal="right" vertical="center"/>
      <protection hidden="1"/>
    </xf>
    <xf numFmtId="1" fontId="3" fillId="0" borderId="6" xfId="0" applyNumberFormat="1" applyFont="1" applyFill="1" applyBorder="1" applyAlignment="1" applyProtection="1">
      <alignment horizontal="right" vertical="center"/>
      <protection hidden="1"/>
    </xf>
    <xf numFmtId="1" fontId="3" fillId="0" borderId="7" xfId="0" applyNumberFormat="1" applyFont="1" applyFill="1" applyBorder="1" applyAlignment="1" applyProtection="1">
      <alignment horizontal="right" vertical="center"/>
      <protection hidden="1"/>
    </xf>
    <xf numFmtId="1" fontId="3" fillId="0" borderId="8" xfId="0" applyNumberFormat="1" applyFont="1" applyFill="1" applyBorder="1" applyAlignment="1" applyProtection="1">
      <alignment horizontal="right" vertical="center"/>
      <protection hidden="1"/>
    </xf>
    <xf numFmtId="1" fontId="4" fillId="0" borderId="37" xfId="0" applyNumberFormat="1" applyFont="1" applyFill="1" applyBorder="1" applyAlignment="1" applyProtection="1">
      <alignment horizontal="right" vertical="center"/>
      <protection hidden="1"/>
    </xf>
    <xf numFmtId="0" fontId="29" fillId="0" borderId="0" xfId="0" applyFont="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2" fontId="10" fillId="8" borderId="54" xfId="0" applyNumberFormat="1" applyFont="1" applyFill="1" applyBorder="1" applyAlignment="1" applyProtection="1">
      <alignment horizontal="center" vertical="center"/>
      <protection hidden="1"/>
    </xf>
    <xf numFmtId="2" fontId="10" fillId="8" borderId="48" xfId="0" applyNumberFormat="1" applyFont="1" applyFill="1" applyBorder="1" applyAlignment="1" applyProtection="1">
      <alignment horizontal="center" vertical="center"/>
      <protection hidden="1"/>
    </xf>
    <xf numFmtId="2" fontId="10" fillId="8" borderId="55" xfId="0" applyNumberFormat="1"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1" fontId="0" fillId="0" borderId="0" xfId="0" applyNumberFormat="1" applyAlignment="1" applyProtection="1">
      <alignment vertical="center"/>
      <protection hidden="1"/>
    </xf>
    <xf numFmtId="1" fontId="3"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protection hidden="1"/>
    </xf>
    <xf numFmtId="1" fontId="3" fillId="0" borderId="0" xfId="0" applyNumberFormat="1" applyFont="1" applyFill="1" applyBorder="1" applyAlignment="1" applyProtection="1">
      <alignment horizontal="right" vertical="center"/>
      <protection hidden="1"/>
    </xf>
    <xf numFmtId="0" fontId="0" fillId="0" borderId="0" xfId="0" applyFill="1" applyBorder="1"/>
    <xf numFmtId="1" fontId="29" fillId="0" borderId="0" xfId="0" applyNumberFormat="1" applyFont="1" applyFill="1" applyBorder="1" applyAlignment="1" applyProtection="1">
      <alignment horizontal="right" vertical="center"/>
      <protection hidden="1"/>
    </xf>
    <xf numFmtId="1" fontId="0" fillId="0" borderId="0" xfId="0" applyNumberFormat="1" applyFill="1" applyBorder="1"/>
    <xf numFmtId="1" fontId="29" fillId="0" borderId="0" xfId="0" applyNumberFormat="1" applyFont="1" applyFill="1" applyBorder="1"/>
    <xf numFmtId="1" fontId="34" fillId="0" borderId="0" xfId="0" applyNumberFormat="1" applyFont="1" applyFill="1" applyBorder="1" applyAlignment="1" applyProtection="1">
      <alignment horizontal="right" vertical="center"/>
      <protection hidden="1"/>
    </xf>
    <xf numFmtId="1" fontId="34" fillId="0" borderId="0" xfId="0" applyNumberFormat="1" applyFont="1" applyFill="1" applyBorder="1" applyAlignment="1">
      <alignment horizontal="right"/>
    </xf>
    <xf numFmtId="0" fontId="35" fillId="0" borderId="0" xfId="0" applyFont="1" applyFill="1" applyBorder="1"/>
    <xf numFmtId="1" fontId="34" fillId="0" borderId="0" xfId="0" applyNumberFormat="1" applyFont="1" applyFill="1" applyBorder="1"/>
    <xf numFmtId="0" fontId="3" fillId="0" borderId="5" xfId="0"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0" fontId="2" fillId="5" borderId="0" xfId="0" applyFont="1" applyFill="1" applyAlignment="1" applyProtection="1">
      <alignment horizontal="center"/>
      <protection hidden="1"/>
    </xf>
    <xf numFmtId="0" fontId="2" fillId="5" borderId="0" xfId="0" applyFont="1" applyFill="1" applyAlignment="1" applyProtection="1">
      <alignment horizontal="center" vertical="center"/>
      <protection hidden="1"/>
    </xf>
    <xf numFmtId="0" fontId="15" fillId="0" borderId="0" xfId="0" applyFont="1" applyFill="1" applyAlignment="1" applyProtection="1">
      <alignment horizontal="center" vertical="center"/>
      <protection locked="0" hidden="1"/>
    </xf>
    <xf numFmtId="0" fontId="15" fillId="0" borderId="3" xfId="0" applyFont="1" applyBorder="1" applyAlignment="1" applyProtection="1">
      <alignment horizontal="center" vertical="center"/>
      <protection locked="0" hidden="1"/>
    </xf>
    <xf numFmtId="0" fontId="15" fillId="0" borderId="56" xfId="0" applyFont="1" applyBorder="1" applyAlignment="1" applyProtection="1">
      <alignment horizontal="center" vertical="center"/>
      <protection locked="0" hidden="1"/>
    </xf>
    <xf numFmtId="0" fontId="31" fillId="0" borderId="65" xfId="0" applyFont="1" applyBorder="1" applyAlignment="1" applyProtection="1">
      <alignment horizontal="center" vertical="center"/>
      <protection hidden="1"/>
    </xf>
    <xf numFmtId="49" fontId="2" fillId="5" borderId="0" xfId="0" applyNumberFormat="1" applyFont="1" applyFill="1" applyAlignment="1" applyProtection="1">
      <alignment horizontal="center"/>
      <protection hidden="1"/>
    </xf>
    <xf numFmtId="0" fontId="4" fillId="0" borderId="41"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56" xfId="0" applyFont="1" applyFill="1" applyBorder="1" applyAlignment="1" applyProtection="1">
      <alignment horizontal="center" vertical="center"/>
      <protection hidden="1"/>
    </xf>
    <xf numFmtId="49" fontId="4" fillId="0" borderId="41" xfId="0" applyNumberFormat="1" applyFont="1" applyFill="1" applyBorder="1" applyAlignment="1" applyProtection="1">
      <alignment horizontal="center" vertical="center"/>
      <protection hidden="1"/>
    </xf>
    <xf numFmtId="49" fontId="4" fillId="0" borderId="3" xfId="0" applyNumberFormat="1" applyFont="1" applyFill="1" applyBorder="1" applyAlignment="1" applyProtection="1">
      <alignment horizontal="center" vertical="center"/>
      <protection hidden="1"/>
    </xf>
    <xf numFmtId="49" fontId="4" fillId="0" borderId="56" xfId="0" applyNumberFormat="1" applyFont="1" applyFill="1" applyBorder="1" applyAlignment="1" applyProtection="1">
      <alignment horizontal="center" vertical="center"/>
      <protection hidden="1"/>
    </xf>
    <xf numFmtId="49" fontId="2" fillId="5" borderId="0" xfId="0" applyNumberFormat="1" applyFont="1" applyFill="1" applyAlignment="1" applyProtection="1">
      <alignment horizontal="center" vertical="center"/>
      <protection hidden="1"/>
    </xf>
    <xf numFmtId="0" fontId="15" fillId="0" borderId="0" xfId="0" applyNumberFormat="1" applyFont="1" applyFill="1" applyAlignment="1" applyProtection="1">
      <alignment horizontal="center" vertical="center"/>
      <protection hidden="1"/>
    </xf>
    <xf numFmtId="49" fontId="4" fillId="0" borderId="41"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56" xfId="0" applyNumberFormat="1" applyFont="1" applyBorder="1" applyAlignment="1" applyProtection="1">
      <alignment horizontal="center" vertical="center"/>
      <protection hidden="1"/>
    </xf>
    <xf numFmtId="0" fontId="15" fillId="0" borderId="0" xfId="0" applyNumberFormat="1" applyFont="1" applyFill="1" applyAlignment="1" applyProtection="1">
      <alignment horizontal="center" vertical="center"/>
      <protection locked="0" hidden="1"/>
    </xf>
    <xf numFmtId="0" fontId="4" fillId="0" borderId="34" xfId="0" applyNumberFormat="1" applyFont="1" applyBorder="1" applyAlignment="1" applyProtection="1">
      <alignment horizontal="center" vertical="center"/>
      <protection hidden="1"/>
    </xf>
    <xf numFmtId="0" fontId="4" fillId="0" borderId="33" xfId="0" applyNumberFormat="1" applyFont="1" applyBorder="1" applyAlignment="1" applyProtection="1">
      <alignment horizontal="center" vertical="center"/>
      <protection hidden="1"/>
    </xf>
    <xf numFmtId="0" fontId="4" fillId="0" borderId="64" xfId="0" applyNumberFormat="1" applyFont="1" applyBorder="1" applyAlignment="1" applyProtection="1">
      <alignment horizontal="center" vertical="center"/>
      <protection hidden="1"/>
    </xf>
    <xf numFmtId="0" fontId="2" fillId="5" borderId="0" xfId="0" applyNumberFormat="1" applyFont="1" applyFill="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locked="0" hidden="1"/>
    </xf>
    <xf numFmtId="14" fontId="4" fillId="0" borderId="41" xfId="0" applyNumberFormat="1" applyFont="1" applyFill="1" applyBorder="1" applyAlignment="1" applyProtection="1">
      <alignment horizontal="center" vertical="center"/>
      <protection hidden="1"/>
    </xf>
    <xf numFmtId="0" fontId="4" fillId="0" borderId="56" xfId="0" applyNumberFormat="1" applyFont="1" applyFill="1" applyBorder="1" applyAlignment="1" applyProtection="1">
      <alignment horizontal="center" vertical="center"/>
      <protection hidden="1"/>
    </xf>
    <xf numFmtId="0" fontId="4" fillId="0" borderId="2" xfId="0" applyNumberFormat="1" applyFont="1" applyBorder="1" applyAlignment="1" applyProtection="1">
      <alignment horizontal="center" vertical="center" wrapText="1"/>
      <protection hidden="1"/>
    </xf>
    <xf numFmtId="0" fontId="4" fillId="0" borderId="35" xfId="0" applyNumberFormat="1" applyFont="1" applyBorder="1" applyAlignment="1" applyProtection="1">
      <alignment horizontal="center" vertical="center" wrapText="1"/>
      <protection hidden="1"/>
    </xf>
    <xf numFmtId="14" fontId="4" fillId="0" borderId="2" xfId="0" applyNumberFormat="1" applyFont="1" applyBorder="1" applyAlignment="1" applyProtection="1">
      <alignment horizontal="center" vertical="center"/>
      <protection hidden="1"/>
    </xf>
    <xf numFmtId="14" fontId="4" fillId="0" borderId="35" xfId="0" applyNumberFormat="1" applyFont="1" applyBorder="1" applyAlignment="1" applyProtection="1">
      <alignment horizontal="center" vertical="center"/>
      <protection hidden="1"/>
    </xf>
    <xf numFmtId="0" fontId="15" fillId="0" borderId="0" xfId="0" applyNumberFormat="1" applyFont="1" applyFill="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35" xfId="0" applyNumberFormat="1" applyFont="1" applyBorder="1" applyAlignment="1" applyProtection="1">
      <alignment horizontal="center" vertical="center"/>
      <protection hidden="1"/>
    </xf>
    <xf numFmtId="2" fontId="4" fillId="0" borderId="2" xfId="0" applyNumberFormat="1" applyFont="1" applyBorder="1" applyAlignment="1" applyProtection="1">
      <alignment horizontal="center" vertical="center" wrapText="1"/>
      <protection hidden="1"/>
    </xf>
    <xf numFmtId="2" fontId="4" fillId="0" borderId="35" xfId="0" applyNumberFormat="1" applyFont="1" applyBorder="1" applyAlignment="1" applyProtection="1">
      <alignment horizontal="center" vertical="center" wrapText="1"/>
      <protection hidden="1"/>
    </xf>
    <xf numFmtId="2" fontId="0" fillId="0" borderId="0" xfId="0" applyNumberFormat="1" applyBorder="1" applyAlignment="1" applyProtection="1">
      <alignment horizontal="center" vertical="center"/>
      <protection hidden="1"/>
    </xf>
    <xf numFmtId="0" fontId="11" fillId="7" borderId="2" xfId="0" applyFont="1" applyFill="1" applyBorder="1" applyAlignment="1" applyProtection="1">
      <alignment horizontal="center" vertical="center"/>
      <protection hidden="1"/>
    </xf>
    <xf numFmtId="0" fontId="11" fillId="7" borderId="66" xfId="0" applyFont="1" applyFill="1" applyBorder="1" applyAlignment="1" applyProtection="1">
      <alignment horizontal="center" vertical="center"/>
      <protection hidden="1"/>
    </xf>
    <xf numFmtId="0" fontId="11" fillId="7" borderId="35" xfId="0" applyFont="1" applyFill="1" applyBorder="1" applyAlignment="1" applyProtection="1">
      <alignment horizontal="center" vertical="center"/>
      <protection hidden="1"/>
    </xf>
    <xf numFmtId="0" fontId="4" fillId="6" borderId="2" xfId="0" applyFont="1" applyFill="1" applyBorder="1" applyAlignment="1" applyProtection="1">
      <alignment horizontal="center" vertical="center"/>
      <protection hidden="1"/>
    </xf>
    <xf numFmtId="0" fontId="4" fillId="6" borderId="66"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57" xfId="0" applyFont="1" applyFill="1" applyBorder="1" applyAlignment="1" applyProtection="1">
      <alignment horizontal="left" vertical="center"/>
      <protection hidden="1"/>
    </xf>
    <xf numFmtId="0" fontId="3" fillId="0" borderId="52" xfId="0" applyFont="1" applyFill="1" applyBorder="1" applyAlignment="1" applyProtection="1">
      <alignment horizontal="left" vertical="center"/>
      <protection hidden="1"/>
    </xf>
    <xf numFmtId="0" fontId="3" fillId="0" borderId="58" xfId="0" applyFont="1" applyFill="1" applyBorder="1" applyAlignment="1" applyProtection="1">
      <alignment horizontal="left"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3" fillId="2" borderId="57"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3" fillId="2" borderId="58" xfId="0" applyFont="1" applyFill="1" applyBorder="1" applyAlignment="1" applyProtection="1">
      <alignment horizontal="left" vertical="center"/>
      <protection hidden="1"/>
    </xf>
    <xf numFmtId="1" fontId="3" fillId="4" borderId="4" xfId="0" applyNumberFormat="1" applyFont="1" applyFill="1" applyBorder="1" applyAlignment="1" applyProtection="1">
      <alignment horizontal="center" vertical="center"/>
      <protection hidden="1"/>
    </xf>
    <xf numFmtId="1" fontId="3" fillId="4" borderId="5" xfId="0" applyNumberFormat="1" applyFont="1" applyFill="1" applyBorder="1" applyAlignment="1" applyProtection="1">
      <alignment horizontal="center" vertical="center"/>
      <protection hidden="1"/>
    </xf>
    <xf numFmtId="1" fontId="3" fillId="4" borderId="22" xfId="0" applyNumberFormat="1" applyFont="1" applyFill="1" applyBorder="1" applyAlignment="1" applyProtection="1">
      <alignment horizontal="center" vertical="center"/>
      <protection hidden="1"/>
    </xf>
    <xf numFmtId="2" fontId="10" fillId="5" borderId="4" xfId="0" applyNumberFormat="1" applyFont="1" applyFill="1" applyBorder="1" applyAlignment="1" applyProtection="1">
      <alignment horizontal="center" vertical="center"/>
      <protection hidden="1"/>
    </xf>
    <xf numFmtId="2" fontId="10" fillId="5" borderId="5" xfId="0" applyNumberFormat="1" applyFont="1" applyFill="1" applyBorder="1" applyAlignment="1" applyProtection="1">
      <alignment horizontal="center" vertical="center"/>
      <protection hidden="1"/>
    </xf>
    <xf numFmtId="2" fontId="10" fillId="5" borderId="22" xfId="0" applyNumberFormat="1" applyFont="1" applyFill="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57" xfId="0" applyFont="1" applyBorder="1" applyAlignment="1" applyProtection="1">
      <alignment horizontal="left" vertical="center"/>
      <protection hidden="1"/>
    </xf>
    <xf numFmtId="0" fontId="3" fillId="0" borderId="52" xfId="0" applyFont="1" applyBorder="1" applyAlignment="1" applyProtection="1">
      <alignment horizontal="left" vertical="center"/>
      <protection hidden="1"/>
    </xf>
    <xf numFmtId="0" fontId="3" fillId="0" borderId="58" xfId="0" applyFont="1" applyBorder="1" applyAlignment="1" applyProtection="1">
      <alignment horizontal="left" vertical="center"/>
      <protection hidden="1"/>
    </xf>
    <xf numFmtId="0" fontId="2" fillId="5" borderId="0" xfId="0" applyFont="1" applyFill="1" applyAlignment="1" applyProtection="1">
      <alignment horizontal="center" vertical="center"/>
      <protection locked="0" hidden="1"/>
    </xf>
    <xf numFmtId="2" fontId="6" fillId="0" borderId="41" xfId="0" applyNumberFormat="1" applyFont="1" applyBorder="1" applyAlignment="1" applyProtection="1">
      <alignment horizontal="center" vertical="center" textRotation="90"/>
      <protection hidden="1"/>
    </xf>
    <xf numFmtId="2" fontId="6" fillId="0" borderId="56" xfId="0" applyNumberFormat="1" applyFont="1" applyBorder="1" applyAlignment="1" applyProtection="1">
      <alignment horizontal="center" vertical="center" textRotation="90"/>
      <protection hidden="1"/>
    </xf>
    <xf numFmtId="0" fontId="9" fillId="5" borderId="2" xfId="0" applyFont="1" applyFill="1" applyBorder="1" applyAlignment="1" applyProtection="1">
      <alignment horizontal="center" vertical="center" textRotation="90"/>
      <protection hidden="1"/>
    </xf>
    <xf numFmtId="0" fontId="9" fillId="5" borderId="66" xfId="0" applyFont="1" applyFill="1" applyBorder="1" applyAlignment="1" applyProtection="1">
      <alignment horizontal="center" vertical="center" textRotation="90"/>
      <protection hidden="1"/>
    </xf>
    <xf numFmtId="0" fontId="9" fillId="5" borderId="35" xfId="0" applyFont="1" applyFill="1" applyBorder="1" applyAlignment="1" applyProtection="1">
      <alignment horizontal="center" vertical="center" textRotation="90"/>
      <protection hidden="1"/>
    </xf>
    <xf numFmtId="0" fontId="15" fillId="0" borderId="0" xfId="0" applyFont="1" applyFill="1" applyAlignment="1" applyProtection="1">
      <alignment horizontal="center" vertical="center"/>
      <protection hidden="1"/>
    </xf>
    <xf numFmtId="2" fontId="7" fillId="0" borderId="52" xfId="0" applyNumberFormat="1" applyFont="1" applyBorder="1" applyAlignment="1" applyProtection="1">
      <alignment horizontal="right" vertical="center"/>
      <protection hidden="1"/>
    </xf>
    <xf numFmtId="2" fontId="7" fillId="2" borderId="52" xfId="0" applyNumberFormat="1" applyFont="1" applyFill="1" applyBorder="1" applyAlignment="1" applyProtection="1">
      <alignment horizontal="right" vertical="center"/>
      <protection hidden="1"/>
    </xf>
    <xf numFmtId="2" fontId="7" fillId="0" borderId="51" xfId="0" applyNumberFormat="1" applyFont="1" applyBorder="1" applyAlignment="1" applyProtection="1">
      <alignment horizontal="right" vertical="center"/>
      <protection hidden="1"/>
    </xf>
    <xf numFmtId="1" fontId="20" fillId="2" borderId="5" xfId="0" applyNumberFormat="1" applyFont="1" applyFill="1" applyBorder="1" applyAlignment="1" applyProtection="1">
      <alignment horizontal="center" vertical="center"/>
      <protection hidden="1"/>
    </xf>
    <xf numFmtId="1" fontId="20" fillId="2" borderId="22" xfId="0" applyNumberFormat="1" applyFont="1" applyFill="1" applyBorder="1" applyAlignment="1" applyProtection="1">
      <alignment horizontal="center" vertical="center"/>
      <protection hidden="1"/>
    </xf>
    <xf numFmtId="1" fontId="15" fillId="2" borderId="48" xfId="0" applyNumberFormat="1" applyFont="1" applyFill="1" applyBorder="1" applyAlignment="1" applyProtection="1">
      <alignment horizontal="center" vertical="center"/>
      <protection hidden="1"/>
    </xf>
    <xf numFmtId="1" fontId="15" fillId="2" borderId="55" xfId="0" applyNumberFormat="1" applyFont="1" applyFill="1" applyBorder="1" applyAlignment="1" applyProtection="1">
      <alignment horizontal="center" vertical="center"/>
      <protection hidden="1"/>
    </xf>
    <xf numFmtId="2" fontId="7" fillId="2" borderId="58" xfId="0" applyNumberFormat="1" applyFont="1" applyFill="1" applyBorder="1" applyAlignment="1" applyProtection="1">
      <alignment horizontal="right" vertical="center"/>
      <protection hidden="1"/>
    </xf>
    <xf numFmtId="1" fontId="20" fillId="2" borderId="43" xfId="0" applyNumberFormat="1" applyFont="1" applyFill="1" applyBorder="1" applyAlignment="1" applyProtection="1">
      <alignment horizontal="center" vertical="center"/>
      <protection hidden="1"/>
    </xf>
    <xf numFmtId="1" fontId="20" fillId="2" borderId="47" xfId="0" applyNumberFormat="1" applyFont="1" applyFill="1" applyBorder="1" applyAlignment="1" applyProtection="1">
      <alignment horizontal="center" vertical="center"/>
      <protection hidden="1"/>
    </xf>
    <xf numFmtId="2" fontId="3" fillId="2" borderId="19" xfId="0" applyNumberFormat="1" applyFont="1" applyFill="1" applyBorder="1" applyAlignment="1" applyProtection="1">
      <alignment horizontal="center" vertical="center"/>
      <protection hidden="1"/>
    </xf>
    <xf numFmtId="2" fontId="3" fillId="2" borderId="40" xfId="0" applyNumberFormat="1" applyFont="1" applyFill="1" applyBorder="1" applyAlignment="1" applyProtection="1">
      <alignment horizontal="center" vertical="center"/>
      <protection hidden="1"/>
    </xf>
    <xf numFmtId="1" fontId="20" fillId="2" borderId="11" xfId="0" applyNumberFormat="1" applyFont="1" applyFill="1" applyBorder="1" applyAlignment="1" applyProtection="1">
      <alignment horizontal="center" vertical="center"/>
      <protection hidden="1"/>
    </xf>
    <xf numFmtId="1" fontId="20" fillId="2" borderId="46" xfId="0" applyNumberFormat="1" applyFont="1" applyFill="1" applyBorder="1" applyAlignment="1" applyProtection="1">
      <alignment horizontal="center" vertical="center"/>
      <protection hidden="1"/>
    </xf>
    <xf numFmtId="2" fontId="18" fillId="0" borderId="34" xfId="0" applyNumberFormat="1" applyFont="1" applyBorder="1" applyAlignment="1" applyProtection="1">
      <alignment horizontal="center" vertical="center" textRotation="90"/>
      <protection hidden="1"/>
    </xf>
    <xf numFmtId="2" fontId="18" fillId="0" borderId="64" xfId="0" applyNumberFormat="1" applyFont="1" applyBorder="1" applyAlignment="1" applyProtection="1">
      <alignment horizontal="center" vertical="center" textRotation="90"/>
      <protection hidden="1"/>
    </xf>
    <xf numFmtId="2" fontId="18" fillId="0" borderId="68" xfId="0" applyNumberFormat="1" applyFont="1" applyBorder="1" applyAlignment="1" applyProtection="1">
      <alignment horizontal="center" vertical="center" textRotation="90"/>
      <protection hidden="1"/>
    </xf>
    <xf numFmtId="2" fontId="18" fillId="0" borderId="67" xfId="0" applyNumberFormat="1" applyFont="1" applyBorder="1" applyAlignment="1" applyProtection="1">
      <alignment horizontal="center" vertical="center" textRotation="90"/>
      <protection hidden="1"/>
    </xf>
    <xf numFmtId="2" fontId="18" fillId="0" borderId="12" xfId="0" applyNumberFormat="1" applyFont="1" applyBorder="1" applyAlignment="1" applyProtection="1">
      <alignment horizontal="center" vertical="center" textRotation="90"/>
      <protection hidden="1"/>
    </xf>
    <xf numFmtId="2" fontId="18" fillId="0" borderId="62" xfId="0" applyNumberFormat="1" applyFont="1" applyBorder="1" applyAlignment="1" applyProtection="1">
      <alignment horizontal="center" vertical="center" textRotation="90"/>
      <protection hidden="1"/>
    </xf>
    <xf numFmtId="2" fontId="7" fillId="0" borderId="57" xfId="0" applyNumberFormat="1" applyFont="1" applyBorder="1" applyAlignment="1" applyProtection="1">
      <alignment horizontal="right" vertical="center"/>
      <protection hidden="1"/>
    </xf>
    <xf numFmtId="0" fontId="3" fillId="0" borderId="67" xfId="0" applyFont="1" applyBorder="1" applyAlignment="1" applyProtection="1">
      <alignment horizontal="center" vertical="center"/>
      <protection hidden="1"/>
    </xf>
    <xf numFmtId="1" fontId="3" fillId="2" borderId="29" xfId="0" applyNumberFormat="1" applyFont="1" applyFill="1" applyBorder="1" applyAlignment="1" applyProtection="1">
      <alignment horizontal="center" vertical="center"/>
      <protection hidden="1"/>
    </xf>
    <xf numFmtId="1" fontId="3" fillId="2" borderId="35" xfId="0" applyNumberFormat="1" applyFont="1" applyFill="1" applyBorder="1" applyAlignment="1" applyProtection="1">
      <alignment horizontal="center" vertical="center"/>
      <protection hidden="1"/>
    </xf>
    <xf numFmtId="0" fontId="3" fillId="2" borderId="36"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1" fontId="20" fillId="0" borderId="5" xfId="0" applyNumberFormat="1" applyFont="1" applyBorder="1" applyAlignment="1" applyProtection="1">
      <alignment horizontal="center" vertical="center"/>
      <protection hidden="1"/>
    </xf>
    <xf numFmtId="1" fontId="3" fillId="0" borderId="29" xfId="0" applyNumberFormat="1" applyFont="1" applyBorder="1" applyAlignment="1" applyProtection="1">
      <alignment horizontal="center" vertical="center"/>
      <protection hidden="1"/>
    </xf>
    <xf numFmtId="1" fontId="3" fillId="0" borderId="23" xfId="0" applyNumberFormat="1" applyFont="1" applyBorder="1" applyAlignment="1" applyProtection="1">
      <alignment horizontal="center" vertical="center"/>
      <protection hidden="1"/>
    </xf>
    <xf numFmtId="0" fontId="3" fillId="0" borderId="36" xfId="0" applyFont="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1" fontId="15" fillId="0" borderId="48" xfId="0" applyNumberFormat="1" applyFont="1" applyBorder="1" applyAlignment="1" applyProtection="1">
      <alignment horizontal="center" vertical="center"/>
      <protection hidden="1"/>
    </xf>
    <xf numFmtId="1" fontId="20" fillId="0" borderId="43" xfId="0" applyNumberFormat="1" applyFont="1" applyBorder="1" applyAlignment="1" applyProtection="1">
      <alignment horizontal="center" vertical="center"/>
      <protection hidden="1"/>
    </xf>
    <xf numFmtId="2" fontId="3" fillId="0" borderId="19" xfId="0" applyNumberFormat="1" applyFont="1" applyBorder="1" applyAlignment="1" applyProtection="1">
      <alignment horizontal="center" vertical="center"/>
      <protection hidden="1"/>
    </xf>
    <xf numFmtId="1" fontId="20" fillId="0" borderId="11" xfId="0" applyNumberFormat="1" applyFont="1" applyBorder="1" applyAlignment="1" applyProtection="1">
      <alignment horizontal="center" vertical="center"/>
      <protection hidden="1"/>
    </xf>
    <xf numFmtId="1" fontId="3" fillId="2" borderId="23" xfId="0" applyNumberFormat="1" applyFont="1" applyFill="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1" fontId="20" fillId="2" borderId="71" xfId="0" applyNumberFormat="1" applyFont="1" applyFill="1" applyBorder="1" applyAlignment="1" applyProtection="1">
      <alignment horizontal="center" vertical="center"/>
      <protection hidden="1"/>
    </xf>
    <xf numFmtId="1" fontId="3" fillId="2" borderId="66" xfId="0" applyNumberFormat="1" applyFont="1" applyFill="1" applyBorder="1" applyAlignment="1" applyProtection="1">
      <alignment horizontal="center" vertical="center"/>
      <protection hidden="1"/>
    </xf>
    <xf numFmtId="0" fontId="3" fillId="2" borderId="68" xfId="0" applyFont="1" applyFill="1" applyBorder="1" applyAlignment="1" applyProtection="1">
      <alignment horizontal="left" vertical="center"/>
      <protection hidden="1"/>
    </xf>
    <xf numFmtId="1" fontId="20" fillId="0" borderId="23" xfId="0" applyNumberFormat="1" applyFont="1" applyBorder="1" applyAlignment="1" applyProtection="1">
      <alignment horizontal="center" vertical="center"/>
      <protection hidden="1"/>
    </xf>
    <xf numFmtId="1" fontId="3" fillId="0" borderId="66" xfId="0" applyNumberFormat="1" applyFont="1" applyBorder="1" applyAlignment="1" applyProtection="1">
      <alignment horizontal="center" vertical="center"/>
      <protection hidden="1"/>
    </xf>
    <xf numFmtId="0" fontId="3" fillId="0" borderId="68" xfId="0" applyFont="1" applyBorder="1" applyAlignment="1" applyProtection="1">
      <alignment horizontal="left" vertical="center"/>
      <protection hidden="1"/>
    </xf>
    <xf numFmtId="1" fontId="15" fillId="0" borderId="49" xfId="0" applyNumberFormat="1" applyFont="1" applyBorder="1" applyAlignment="1" applyProtection="1">
      <alignment horizontal="center" vertical="center"/>
      <protection hidden="1"/>
    </xf>
    <xf numFmtId="1" fontId="20" fillId="0" borderId="71" xfId="0" applyNumberFormat="1" applyFont="1" applyBorder="1" applyAlignment="1" applyProtection="1">
      <alignment horizontal="center" vertical="center"/>
      <protection hidden="1"/>
    </xf>
    <xf numFmtId="2" fontId="3" fillId="0" borderId="25" xfId="0" applyNumberFormat="1" applyFont="1" applyBorder="1" applyAlignment="1" applyProtection="1">
      <alignment horizontal="center" vertical="center"/>
      <protection hidden="1"/>
    </xf>
    <xf numFmtId="1" fontId="20" fillId="0" borderId="28" xfId="0" applyNumberFormat="1" applyFont="1" applyBorder="1" applyAlignment="1" applyProtection="1">
      <alignment horizontal="center" vertical="center"/>
      <protection hidden="1"/>
    </xf>
    <xf numFmtId="0" fontId="3" fillId="2" borderId="29" xfId="0" applyFont="1" applyFill="1" applyBorder="1" applyAlignment="1" applyProtection="1">
      <alignment horizontal="left" vertical="center"/>
      <protection hidden="1"/>
    </xf>
    <xf numFmtId="0" fontId="3" fillId="2" borderId="23" xfId="0" applyFont="1" applyFill="1" applyBorder="1" applyAlignment="1" applyProtection="1">
      <alignment horizontal="left" vertical="center"/>
      <protection hidden="1"/>
    </xf>
    <xf numFmtId="0" fontId="3" fillId="0" borderId="29" xfId="0" applyFont="1" applyBorder="1" applyAlignment="1" applyProtection="1">
      <alignment horizontal="left" vertical="center"/>
      <protection hidden="1"/>
    </xf>
    <xf numFmtId="0" fontId="3" fillId="0" borderId="23" xfId="0" applyFont="1" applyBorder="1" applyAlignment="1" applyProtection="1">
      <alignment horizontal="left" vertical="center"/>
      <protection hidden="1"/>
    </xf>
    <xf numFmtId="1" fontId="20" fillId="0" borderId="4" xfId="0" applyNumberFormat="1" applyFont="1" applyBorder="1" applyAlignment="1" applyProtection="1">
      <alignment horizontal="center" vertical="center"/>
      <protection hidden="1"/>
    </xf>
    <xf numFmtId="1" fontId="15" fillId="0" borderId="54" xfId="0" applyNumberFormat="1" applyFont="1" applyBorder="1" applyAlignment="1" applyProtection="1">
      <alignment horizontal="center" vertical="center"/>
      <protection hidden="1"/>
    </xf>
    <xf numFmtId="1" fontId="20" fillId="0" borderId="42" xfId="0" applyNumberFormat="1" applyFont="1" applyBorder="1" applyAlignment="1" applyProtection="1">
      <alignment horizontal="center" vertical="center"/>
      <protection hidden="1"/>
    </xf>
    <xf numFmtId="2" fontId="3" fillId="0" borderId="21" xfId="0" applyNumberFormat="1" applyFont="1" applyBorder="1" applyAlignment="1" applyProtection="1">
      <alignment horizontal="center" vertical="center"/>
      <protection hidden="1"/>
    </xf>
    <xf numFmtId="1" fontId="3" fillId="0" borderId="2" xfId="0" applyNumberFormat="1" applyFont="1" applyBorder="1" applyAlignment="1" applyProtection="1">
      <alignment horizontal="center" vertical="center"/>
      <protection hidden="1"/>
    </xf>
    <xf numFmtId="0" fontId="3" fillId="0" borderId="34" xfId="0" applyFont="1" applyBorder="1" applyAlignment="1" applyProtection="1">
      <alignment horizontal="left" vertical="center"/>
      <protection hidden="1"/>
    </xf>
    <xf numFmtId="0" fontId="19" fillId="0" borderId="2" xfId="0" applyFont="1" applyBorder="1" applyAlignment="1" applyProtection="1">
      <alignment horizontal="center" vertical="center" textRotation="90"/>
      <protection hidden="1"/>
    </xf>
    <xf numFmtId="0" fontId="19" fillId="0" borderId="66" xfId="0" applyFont="1" applyBorder="1" applyAlignment="1" applyProtection="1">
      <alignment horizontal="center" vertical="center" textRotation="90"/>
      <protection hidden="1"/>
    </xf>
    <xf numFmtId="0" fontId="19" fillId="0" borderId="35" xfId="0" applyFont="1" applyBorder="1" applyAlignment="1" applyProtection="1">
      <alignment horizontal="center" vertical="center" textRotation="90"/>
      <protection hidden="1"/>
    </xf>
    <xf numFmtId="0" fontId="19" fillId="0" borderId="18" xfId="0" applyFont="1" applyBorder="1" applyAlignment="1" applyProtection="1">
      <alignment horizontal="center" vertical="center" textRotation="90" wrapText="1"/>
      <protection hidden="1"/>
    </xf>
    <xf numFmtId="0" fontId="19" fillId="0" borderId="54" xfId="0" applyFont="1" applyBorder="1" applyAlignment="1" applyProtection="1">
      <alignment vertical="center"/>
      <protection hidden="1"/>
    </xf>
    <xf numFmtId="1" fontId="3" fillId="0" borderId="69" xfId="0" applyNumberFormat="1" applyFont="1" applyBorder="1" applyAlignment="1" applyProtection="1">
      <alignment horizontal="center" vertical="center"/>
      <protection hidden="1"/>
    </xf>
    <xf numFmtId="1" fontId="3" fillId="0" borderId="7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9" fillId="0" borderId="57" xfId="0" applyFont="1" applyBorder="1" applyAlignment="1" applyProtection="1">
      <alignment horizontal="center" vertical="center" textRotation="90" wrapText="1"/>
      <protection hidden="1"/>
    </xf>
    <xf numFmtId="0" fontId="19" fillId="0" borderId="34" xfId="0" applyFont="1" applyBorder="1" applyAlignment="1" applyProtection="1">
      <alignment horizontal="center" vertical="center" textRotation="90" wrapText="1"/>
      <protection hidden="1"/>
    </xf>
    <xf numFmtId="0" fontId="19" fillId="0" borderId="54" xfId="0" applyFont="1" applyBorder="1" applyAlignment="1" applyProtection="1">
      <alignment horizontal="center" vertical="center" textRotation="90" wrapText="1"/>
      <protection hidden="1"/>
    </xf>
    <xf numFmtId="0" fontId="7" fillId="0" borderId="64" xfId="0" applyFont="1" applyBorder="1" applyAlignment="1" applyProtection="1">
      <alignment horizontal="center" vertical="center" textRotation="90"/>
      <protection hidden="1"/>
    </xf>
    <xf numFmtId="0" fontId="7" fillId="0" borderId="67" xfId="0" applyFont="1" applyBorder="1" applyAlignment="1" applyProtection="1">
      <alignment horizontal="center" vertical="center" textRotation="90"/>
      <protection hidden="1"/>
    </xf>
    <xf numFmtId="0" fontId="3" fillId="0" borderId="65"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1" fontId="20" fillId="0" borderId="66" xfId="0" applyNumberFormat="1" applyFont="1" applyBorder="1" applyAlignment="1" applyProtection="1">
      <alignment horizontal="center" vertical="center"/>
      <protection hidden="1"/>
    </xf>
    <xf numFmtId="1" fontId="20" fillId="0" borderId="35"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2" fontId="3" fillId="2" borderId="44" xfId="0" applyNumberFormat="1" applyFont="1" applyFill="1" applyBorder="1" applyAlignment="1" applyProtection="1">
      <alignment horizontal="center" vertical="center"/>
      <protection hidden="1"/>
    </xf>
    <xf numFmtId="1" fontId="20" fillId="0" borderId="8"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3" fillId="2" borderId="66"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1" fontId="20" fillId="2" borderId="28" xfId="0" applyNumberFormat="1"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68" xfId="0" applyFont="1" applyBorder="1" applyAlignment="1" applyProtection="1">
      <alignment horizontal="center" vertical="center"/>
      <protection hidden="1"/>
    </xf>
    <xf numFmtId="2" fontId="3" fillId="0" borderId="26" xfId="0" applyNumberFormat="1" applyFont="1" applyBorder="1" applyAlignment="1" applyProtection="1">
      <alignment horizontal="center" vertical="center"/>
      <protection hidden="1"/>
    </xf>
    <xf numFmtId="1" fontId="36" fillId="0" borderId="52" xfId="0" applyNumberFormat="1" applyFont="1" applyBorder="1" applyAlignment="1" applyProtection="1">
      <alignment horizontal="center" vertical="center"/>
      <protection hidden="1"/>
    </xf>
    <xf numFmtId="1" fontId="36" fillId="2" borderId="52" xfId="0" applyNumberFormat="1" applyFont="1" applyFill="1" applyBorder="1" applyAlignment="1" applyProtection="1">
      <alignment horizontal="center" vertical="center"/>
      <protection hidden="1"/>
    </xf>
    <xf numFmtId="1" fontId="36" fillId="2" borderId="58" xfId="0" applyNumberFormat="1" applyFont="1" applyFill="1" applyBorder="1" applyAlignment="1" applyProtection="1">
      <alignment horizontal="center" vertical="center"/>
      <protection hidden="1"/>
    </xf>
    <xf numFmtId="1" fontId="7" fillId="2" borderId="52" xfId="0" applyNumberFormat="1" applyFont="1" applyFill="1" applyBorder="1" applyAlignment="1" applyProtection="1">
      <alignment horizontal="right" vertical="center"/>
      <protection hidden="1"/>
    </xf>
    <xf numFmtId="1" fontId="7" fillId="2" borderId="58" xfId="0" applyNumberFormat="1" applyFont="1" applyFill="1" applyBorder="1" applyAlignment="1" applyProtection="1">
      <alignment horizontal="right" vertical="center"/>
      <protection hidden="1"/>
    </xf>
    <xf numFmtId="1" fontId="7" fillId="0" borderId="52" xfId="0" applyNumberFormat="1" applyFont="1" applyBorder="1" applyAlignment="1" applyProtection="1">
      <alignment horizontal="right" vertical="center"/>
      <protection hidden="1"/>
    </xf>
    <xf numFmtId="1" fontId="36" fillId="0" borderId="51" xfId="0" applyNumberFormat="1" applyFont="1" applyBorder="1" applyAlignment="1" applyProtection="1">
      <alignment horizontal="center" vertical="center"/>
      <protection hidden="1"/>
    </xf>
    <xf numFmtId="1" fontId="7" fillId="0" borderId="51" xfId="0" applyNumberFormat="1" applyFont="1" applyBorder="1" applyAlignment="1" applyProtection="1">
      <alignment horizontal="right" vertical="center"/>
      <protection hidden="1"/>
    </xf>
    <xf numFmtId="1" fontId="7" fillId="0" borderId="57" xfId="0" applyNumberFormat="1" applyFont="1" applyBorder="1" applyAlignment="1" applyProtection="1">
      <alignment horizontal="right" vertical="center"/>
      <protection hidden="1"/>
    </xf>
    <xf numFmtId="1" fontId="36" fillId="0" borderId="57" xfId="0" applyNumberFormat="1" applyFont="1" applyBorder="1" applyAlignment="1" applyProtection="1">
      <alignment horizontal="center" vertical="center"/>
      <protection hidden="1"/>
    </xf>
    <xf numFmtId="1" fontId="7" fillId="2" borderId="52" xfId="0" applyNumberFormat="1" applyFont="1" applyFill="1" applyBorder="1" applyAlignment="1" applyProtection="1">
      <alignment horizontal="center" vertical="center"/>
      <protection hidden="1"/>
    </xf>
    <xf numFmtId="1" fontId="7" fillId="2" borderId="58" xfId="0" applyNumberFormat="1" applyFont="1" applyFill="1" applyBorder="1" applyAlignment="1" applyProtection="1">
      <alignment horizontal="center" vertical="center"/>
      <protection hidden="1"/>
    </xf>
    <xf numFmtId="1" fontId="7" fillId="0" borderId="52" xfId="0" applyNumberFormat="1" applyFont="1" applyBorder="1" applyAlignment="1" applyProtection="1">
      <alignment horizontal="center" vertical="center"/>
      <protection hidden="1"/>
    </xf>
    <xf numFmtId="1" fontId="7" fillId="0" borderId="51" xfId="0" applyNumberFormat="1" applyFont="1" applyBorder="1" applyAlignment="1" applyProtection="1">
      <alignment horizontal="center" vertical="center"/>
      <protection hidden="1"/>
    </xf>
    <xf numFmtId="1" fontId="7" fillId="0" borderId="57" xfId="0" applyNumberFormat="1" applyFont="1" applyBorder="1" applyAlignment="1" applyProtection="1">
      <alignment horizontal="center" vertical="center"/>
      <protection hidden="1"/>
    </xf>
  </cellXfs>
  <cellStyles count="2">
    <cellStyle name="Hypertextový odkaz" xfId="1" builtinId="8"/>
    <cellStyle name="Normální" xfId="0" builtinId="0"/>
  </cellStyles>
  <dxfs count="13">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i val="0"/>
        <condense val="0"/>
        <extend val="0"/>
        <color indexed="9"/>
      </font>
      <fill>
        <patternFill>
          <bgColor indexed="10"/>
        </patternFill>
      </fill>
    </dxf>
    <dxf>
      <font>
        <b/>
        <i val="0"/>
        <condense val="0"/>
        <extend val="0"/>
        <color auto="1"/>
      </font>
      <fill>
        <patternFill>
          <bgColor indexed="47"/>
        </patternFill>
      </fill>
    </dxf>
    <dxf>
      <font>
        <b/>
        <i val="0"/>
        <condense val="0"/>
        <extend val="0"/>
        <color indexed="9"/>
      </font>
      <fill>
        <patternFill>
          <bgColor indexed="10"/>
        </patternFill>
      </fill>
    </dxf>
    <dxf>
      <font>
        <b/>
        <i val="0"/>
        <condense val="0"/>
        <extend val="0"/>
        <color auto="1"/>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123825</xdr:rowOff>
    </xdr:from>
    <xdr:to>
      <xdr:col>4</xdr:col>
      <xdr:colOff>438150</xdr:colOff>
      <xdr:row>4</xdr:row>
      <xdr:rowOff>47625</xdr:rowOff>
    </xdr:to>
    <xdr:sp macro="[0]!Klepnout1" textlink="">
      <xdr:nvSpPr>
        <xdr:cNvPr id="13316" name="AutoShape 4"/>
        <xdr:cNvSpPr>
          <a:spLocks noChangeArrowheads="1"/>
        </xdr:cNvSpPr>
      </xdr:nvSpPr>
      <xdr:spPr bwMode="auto">
        <a:xfrm>
          <a:off x="200025" y="7905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soutěže</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6</xdr:col>
      <xdr:colOff>0</xdr:colOff>
      <xdr:row>9</xdr:row>
      <xdr:rowOff>133350</xdr:rowOff>
    </xdr:from>
    <xdr:to>
      <xdr:col>9</xdr:col>
      <xdr:colOff>57150</xdr:colOff>
      <xdr:row>11</xdr:row>
      <xdr:rowOff>57150</xdr:rowOff>
    </xdr:to>
    <xdr:sp macro="[0]!Klepnout6" textlink="">
      <xdr:nvSpPr>
        <xdr:cNvPr id="13412" name="AutoShape 100"/>
        <xdr:cNvSpPr>
          <a:spLocks noChangeArrowheads="1"/>
        </xdr:cNvSpPr>
      </xdr:nvSpPr>
      <xdr:spPr bwMode="auto">
        <a:xfrm>
          <a:off x="3086100" y="193357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1</a:t>
          </a:r>
        </a:p>
      </xdr:txBody>
    </xdr:sp>
    <xdr:clientData/>
  </xdr:twoCellAnchor>
  <xdr:twoCellAnchor editAs="oneCell">
    <xdr:from>
      <xdr:col>6</xdr:col>
      <xdr:colOff>0</xdr:colOff>
      <xdr:row>11</xdr:row>
      <xdr:rowOff>133350</xdr:rowOff>
    </xdr:from>
    <xdr:to>
      <xdr:col>9</xdr:col>
      <xdr:colOff>57150</xdr:colOff>
      <xdr:row>13</xdr:row>
      <xdr:rowOff>57150</xdr:rowOff>
    </xdr:to>
    <xdr:sp macro="[0]!Klepnout10" textlink="">
      <xdr:nvSpPr>
        <xdr:cNvPr id="13413" name="AutoShape 101"/>
        <xdr:cNvSpPr>
          <a:spLocks noChangeArrowheads="1"/>
        </xdr:cNvSpPr>
      </xdr:nvSpPr>
      <xdr:spPr bwMode="auto">
        <a:xfrm>
          <a:off x="3086100" y="225742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2</a:t>
          </a:r>
        </a:p>
      </xdr:txBody>
    </xdr:sp>
    <xdr:clientData/>
  </xdr:twoCellAnchor>
  <xdr:twoCellAnchor editAs="oneCell">
    <xdr:from>
      <xdr:col>6</xdr:col>
      <xdr:colOff>0</xdr:colOff>
      <xdr:row>14</xdr:row>
      <xdr:rowOff>133350</xdr:rowOff>
    </xdr:from>
    <xdr:to>
      <xdr:col>9</xdr:col>
      <xdr:colOff>57150</xdr:colOff>
      <xdr:row>16</xdr:row>
      <xdr:rowOff>57150</xdr:rowOff>
    </xdr:to>
    <xdr:sp macro="[0]!Klepnout8" textlink="">
      <xdr:nvSpPr>
        <xdr:cNvPr id="13414" name="AutoShape 102"/>
        <xdr:cNvSpPr>
          <a:spLocks noChangeArrowheads="1"/>
        </xdr:cNvSpPr>
      </xdr:nvSpPr>
      <xdr:spPr bwMode="auto">
        <a:xfrm>
          <a:off x="3086100" y="274320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6</xdr:col>
      <xdr:colOff>19050</xdr:colOff>
      <xdr:row>17</xdr:row>
      <xdr:rowOff>152400</xdr:rowOff>
    </xdr:from>
    <xdr:to>
      <xdr:col>9</xdr:col>
      <xdr:colOff>438150</xdr:colOff>
      <xdr:row>20</xdr:row>
      <xdr:rowOff>133350</xdr:rowOff>
    </xdr:to>
    <xdr:sp macro="[0]!Klepnout14" textlink="">
      <xdr:nvSpPr>
        <xdr:cNvPr id="13415" name="AutoShape 103"/>
        <xdr:cNvSpPr>
          <a:spLocks noChangeArrowheads="1"/>
        </xdr:cNvSpPr>
      </xdr:nvSpPr>
      <xdr:spPr bwMode="auto">
        <a:xfrm>
          <a:off x="3105150" y="3248025"/>
          <a:ext cx="2162175" cy="504825"/>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1</xdr:col>
      <xdr:colOff>0</xdr:colOff>
      <xdr:row>5</xdr:row>
      <xdr:rowOff>123825</xdr:rowOff>
    </xdr:from>
    <xdr:to>
      <xdr:col>4</xdr:col>
      <xdr:colOff>419100</xdr:colOff>
      <xdr:row>7</xdr:row>
      <xdr:rowOff>47625</xdr:rowOff>
    </xdr:to>
    <xdr:sp macro="[0]!Klepnout2" textlink="">
      <xdr:nvSpPr>
        <xdr:cNvPr id="13418" name="AutoShape 106"/>
        <xdr:cNvSpPr>
          <a:spLocks noChangeArrowheads="1"/>
        </xdr:cNvSpPr>
      </xdr:nvSpPr>
      <xdr:spPr bwMode="auto">
        <a:xfrm>
          <a:off x="180975" y="127635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Štafeta 4x100 m</a:t>
          </a:r>
        </a:p>
      </xdr:txBody>
    </xdr:sp>
    <xdr:clientData/>
  </xdr:twoCellAnchor>
  <xdr:twoCellAnchor editAs="oneCell">
    <xdr:from>
      <xdr:col>1</xdr:col>
      <xdr:colOff>0</xdr:colOff>
      <xdr:row>8</xdr:row>
      <xdr:rowOff>123825</xdr:rowOff>
    </xdr:from>
    <xdr:to>
      <xdr:col>4</xdr:col>
      <xdr:colOff>419100</xdr:colOff>
      <xdr:row>10</xdr:row>
      <xdr:rowOff>47625</xdr:rowOff>
    </xdr:to>
    <xdr:sp macro="[0]!Klepnout3" textlink="">
      <xdr:nvSpPr>
        <xdr:cNvPr id="13419" name="AutoShape 107"/>
        <xdr:cNvSpPr>
          <a:spLocks noChangeArrowheads="1"/>
        </xdr:cNvSpPr>
      </xdr:nvSpPr>
      <xdr:spPr bwMode="auto">
        <a:xfrm>
          <a:off x="180975" y="176212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100m - Seznam soutěžících</a:t>
          </a:r>
        </a:p>
      </xdr:txBody>
    </xdr:sp>
    <xdr:clientData/>
  </xdr:twoCellAnchor>
  <xdr:twoCellAnchor editAs="oneCell">
    <xdr:from>
      <xdr:col>1</xdr:col>
      <xdr:colOff>9525</xdr:colOff>
      <xdr:row>10</xdr:row>
      <xdr:rowOff>133350</xdr:rowOff>
    </xdr:from>
    <xdr:to>
      <xdr:col>4</xdr:col>
      <xdr:colOff>428625</xdr:colOff>
      <xdr:row>12</xdr:row>
      <xdr:rowOff>57150</xdr:rowOff>
    </xdr:to>
    <xdr:sp macro="[0]!Klepnout13" textlink="">
      <xdr:nvSpPr>
        <xdr:cNvPr id="13420" name="AutoShape 108"/>
        <xdr:cNvSpPr>
          <a:spLocks noChangeArrowheads="1"/>
        </xdr:cNvSpPr>
      </xdr:nvSpPr>
      <xdr:spPr bwMode="auto">
        <a:xfrm>
          <a:off x="190500" y="2095500"/>
          <a:ext cx="2162175" cy="247650"/>
        </a:xfrm>
        <a:prstGeom prst="bevel">
          <a:avLst>
            <a:gd name="adj" fmla="val 12500"/>
          </a:avLst>
        </a:prstGeom>
        <a:solidFill>
          <a:srgbClr val="CC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100m - Startovní listina</a:t>
          </a:r>
        </a:p>
      </xdr:txBody>
    </xdr:sp>
    <xdr:clientData/>
  </xdr:twoCellAnchor>
  <xdr:twoCellAnchor editAs="oneCell">
    <xdr:from>
      <xdr:col>1</xdr:col>
      <xdr:colOff>19050</xdr:colOff>
      <xdr:row>12</xdr:row>
      <xdr:rowOff>123825</xdr:rowOff>
    </xdr:from>
    <xdr:to>
      <xdr:col>4</xdr:col>
      <xdr:colOff>438150</xdr:colOff>
      <xdr:row>14</xdr:row>
      <xdr:rowOff>47625</xdr:rowOff>
    </xdr:to>
    <xdr:sp macro="[0]!Klepnout9" textlink="">
      <xdr:nvSpPr>
        <xdr:cNvPr id="13421" name="AutoShape 109"/>
        <xdr:cNvSpPr>
          <a:spLocks noChangeArrowheads="1"/>
        </xdr:cNvSpPr>
      </xdr:nvSpPr>
      <xdr:spPr bwMode="auto">
        <a:xfrm>
          <a:off x="200025" y="2409825"/>
          <a:ext cx="2162175" cy="247650"/>
        </a:xfrm>
        <a:prstGeom prst="bevel">
          <a:avLst>
            <a:gd name="adj" fmla="val 12500"/>
          </a:avLst>
        </a:prstGeom>
        <a:solidFill>
          <a:srgbClr val="CC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100m - Zadání výsledků</a:t>
          </a:r>
        </a:p>
      </xdr:txBody>
    </xdr:sp>
    <xdr:clientData/>
  </xdr:twoCellAnchor>
  <xdr:twoCellAnchor editAs="oneCell">
    <xdr:from>
      <xdr:col>1</xdr:col>
      <xdr:colOff>9525</xdr:colOff>
      <xdr:row>14</xdr:row>
      <xdr:rowOff>123825</xdr:rowOff>
    </xdr:from>
    <xdr:to>
      <xdr:col>4</xdr:col>
      <xdr:colOff>428625</xdr:colOff>
      <xdr:row>16</xdr:row>
      <xdr:rowOff>47625</xdr:rowOff>
    </xdr:to>
    <xdr:sp macro="[0]!Klepnout15" textlink="">
      <xdr:nvSpPr>
        <xdr:cNvPr id="13422" name="AutoShape 110"/>
        <xdr:cNvSpPr>
          <a:spLocks noChangeArrowheads="1"/>
        </xdr:cNvSpPr>
      </xdr:nvSpPr>
      <xdr:spPr bwMode="auto">
        <a:xfrm>
          <a:off x="190500"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100m - Pořadí jednotlivců</a:t>
          </a:r>
        </a:p>
      </xdr:txBody>
    </xdr:sp>
    <xdr:clientData/>
  </xdr:twoCellAnchor>
  <xdr:twoCellAnchor editAs="oneCell">
    <xdr:from>
      <xdr:col>1</xdr:col>
      <xdr:colOff>9525</xdr:colOff>
      <xdr:row>16</xdr:row>
      <xdr:rowOff>123825</xdr:rowOff>
    </xdr:from>
    <xdr:to>
      <xdr:col>4</xdr:col>
      <xdr:colOff>428625</xdr:colOff>
      <xdr:row>18</xdr:row>
      <xdr:rowOff>47625</xdr:rowOff>
    </xdr:to>
    <xdr:sp macro="[0]!PorDruzstev" textlink="">
      <xdr:nvSpPr>
        <xdr:cNvPr id="13423" name="AutoShape 111"/>
        <xdr:cNvSpPr>
          <a:spLocks noChangeArrowheads="1"/>
        </xdr:cNvSpPr>
      </xdr:nvSpPr>
      <xdr:spPr bwMode="auto">
        <a:xfrm>
          <a:off x="190500" y="30575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100m - Pořadí družstev</a:t>
          </a:r>
        </a:p>
      </xdr:txBody>
    </xdr:sp>
    <xdr:clientData/>
  </xdr:twoCellAnchor>
  <xdr:twoCellAnchor editAs="oneCell">
    <xdr:from>
      <xdr:col>1</xdr:col>
      <xdr:colOff>9525</xdr:colOff>
      <xdr:row>19</xdr:row>
      <xdr:rowOff>142875</xdr:rowOff>
    </xdr:from>
    <xdr:to>
      <xdr:col>4</xdr:col>
      <xdr:colOff>428625</xdr:colOff>
      <xdr:row>21</xdr:row>
      <xdr:rowOff>66675</xdr:rowOff>
    </xdr:to>
    <xdr:sp macro="[0]!Klepnout5" textlink="">
      <xdr:nvSpPr>
        <xdr:cNvPr id="13424" name="AutoShape 112"/>
        <xdr:cNvSpPr>
          <a:spLocks noChangeArrowheads="1"/>
        </xdr:cNvSpPr>
      </xdr:nvSpPr>
      <xdr:spPr bwMode="auto">
        <a:xfrm>
          <a:off x="190500" y="360045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Požární útok</a:t>
          </a:r>
        </a:p>
      </xdr:txBody>
    </xdr:sp>
    <xdr:clientData/>
  </xdr:twoCellAnchor>
  <xdr:twoCellAnchor editAs="oneCell">
    <xdr:from>
      <xdr:col>5</xdr:col>
      <xdr:colOff>9525</xdr:colOff>
      <xdr:row>21</xdr:row>
      <xdr:rowOff>114300</xdr:rowOff>
    </xdr:from>
    <xdr:to>
      <xdr:col>6</xdr:col>
      <xdr:colOff>0</xdr:colOff>
      <xdr:row>23</xdr:row>
      <xdr:rowOff>38100</xdr:rowOff>
    </xdr:to>
    <xdr:sp macro="[0]!Klepnout12" textlink="">
      <xdr:nvSpPr>
        <xdr:cNvPr id="13425" name="AutoShape 113"/>
        <xdr:cNvSpPr>
          <a:spLocks noChangeArrowheads="1"/>
        </xdr:cNvSpPr>
      </xdr:nvSpPr>
      <xdr:spPr bwMode="auto">
        <a:xfrm>
          <a:off x="2514600" y="3895725"/>
          <a:ext cx="571500" cy="247650"/>
        </a:xfrm>
        <a:prstGeom prst="bevel">
          <a:avLst>
            <a:gd name="adj" fmla="val 12500"/>
          </a:avLst>
        </a:pr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1</xdr:col>
      <xdr:colOff>257175</xdr:colOff>
      <xdr:row>2</xdr:row>
      <xdr:rowOff>9525</xdr:rowOff>
    </xdr:to>
    <xdr:sp macro="[0]!Úvod" textlink="">
      <xdr:nvSpPr>
        <xdr:cNvPr id="7178" name="AutoShape 10"/>
        <xdr:cNvSpPr>
          <a:spLocks noChangeArrowheads="1"/>
        </xdr:cNvSpPr>
      </xdr:nvSpPr>
      <xdr:spPr bwMode="auto">
        <a:xfrm>
          <a:off x="180975" y="3524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95250</xdr:colOff>
      <xdr:row>1</xdr:row>
      <xdr:rowOff>19050</xdr:rowOff>
    </xdr:from>
    <xdr:to>
      <xdr:col>1</xdr:col>
      <xdr:colOff>247650</xdr:colOff>
      <xdr:row>2</xdr:row>
      <xdr:rowOff>9525</xdr:rowOff>
    </xdr:to>
    <xdr:sp macro="[0]!Úvod" textlink="">
      <xdr:nvSpPr>
        <xdr:cNvPr id="17410" name="AutoShape 2"/>
        <xdr:cNvSpPr>
          <a:spLocks noChangeArrowheads="1"/>
        </xdr:cNvSpPr>
      </xdr:nvSpPr>
      <xdr:spPr bwMode="auto">
        <a:xfrm>
          <a:off x="171450" y="3524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13</xdr:col>
      <xdr:colOff>28575</xdr:colOff>
      <xdr:row>1</xdr:row>
      <xdr:rowOff>19050</xdr:rowOff>
    </xdr:from>
    <xdr:to>
      <xdr:col>13</xdr:col>
      <xdr:colOff>352425</xdr:colOff>
      <xdr:row>2</xdr:row>
      <xdr:rowOff>152400</xdr:rowOff>
    </xdr:to>
    <xdr:sp macro="[0]!UtokPor" textlink="">
      <xdr:nvSpPr>
        <xdr:cNvPr id="17411" name="AutoShape 3"/>
        <xdr:cNvSpPr>
          <a:spLocks noChangeArrowheads="1"/>
        </xdr:cNvSpPr>
      </xdr:nvSpPr>
      <xdr:spPr bwMode="auto">
        <a:xfrm>
          <a:off x="5972175" y="352425"/>
          <a:ext cx="323850" cy="3238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16389" name="AutoShape 5"/>
        <xdr:cNvSpPr>
          <a:spLocks noChangeArrowheads="1"/>
        </xdr:cNvSpPr>
      </xdr:nvSpPr>
      <xdr:spPr bwMode="auto">
        <a:xfrm>
          <a:off x="114300" y="4191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39937" name="AutoShape 1"/>
        <xdr:cNvSpPr>
          <a:spLocks noChangeArrowheads="1"/>
        </xdr:cNvSpPr>
      </xdr:nvSpPr>
      <xdr:spPr bwMode="auto">
        <a:xfrm>
          <a:off x="114300" y="4191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1</xdr:col>
      <xdr:colOff>285750</xdr:colOff>
      <xdr:row>0</xdr:row>
      <xdr:rowOff>257175</xdr:rowOff>
    </xdr:to>
    <xdr:sp macro="[0]!Úvod" textlink="">
      <xdr:nvSpPr>
        <xdr:cNvPr id="31745" name="AutoShape 1"/>
        <xdr:cNvSpPr>
          <a:spLocks noChangeArrowheads="1"/>
        </xdr:cNvSpPr>
      </xdr:nvSpPr>
      <xdr:spPr bwMode="auto">
        <a:xfrm>
          <a:off x="180975" y="762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xdr:col>
      <xdr:colOff>104775</xdr:colOff>
      <xdr:row>56</xdr:row>
      <xdr:rowOff>76200</xdr:rowOff>
    </xdr:from>
    <xdr:to>
      <xdr:col>1</xdr:col>
      <xdr:colOff>285750</xdr:colOff>
      <xdr:row>56</xdr:row>
      <xdr:rowOff>257175</xdr:rowOff>
    </xdr:to>
    <xdr:sp macro="[0]!Úvod" textlink="">
      <xdr:nvSpPr>
        <xdr:cNvPr id="31748" name="AutoShape 4"/>
        <xdr:cNvSpPr>
          <a:spLocks noChangeArrowheads="1"/>
        </xdr:cNvSpPr>
      </xdr:nvSpPr>
      <xdr:spPr bwMode="auto">
        <a:xfrm>
          <a:off x="180975" y="958215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xdr:col>
      <xdr:colOff>104775</xdr:colOff>
      <xdr:row>112</xdr:row>
      <xdr:rowOff>76200</xdr:rowOff>
    </xdr:from>
    <xdr:to>
      <xdr:col>1</xdr:col>
      <xdr:colOff>285750</xdr:colOff>
      <xdr:row>112</xdr:row>
      <xdr:rowOff>257175</xdr:rowOff>
    </xdr:to>
    <xdr:sp macro="[0]!Úvod" textlink="">
      <xdr:nvSpPr>
        <xdr:cNvPr id="31749" name="AutoShape 5"/>
        <xdr:cNvSpPr>
          <a:spLocks noChangeArrowheads="1"/>
        </xdr:cNvSpPr>
      </xdr:nvSpPr>
      <xdr:spPr bwMode="auto">
        <a:xfrm>
          <a:off x="180975" y="190881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2</xdr:row>
      <xdr:rowOff>9525</xdr:rowOff>
    </xdr:from>
    <xdr:to>
      <xdr:col>1</xdr:col>
      <xdr:colOff>190500</xdr:colOff>
      <xdr:row>2</xdr:row>
      <xdr:rowOff>190500</xdr:rowOff>
    </xdr:to>
    <xdr:sp macro="[0]!Úvod" textlink="">
      <xdr:nvSpPr>
        <xdr:cNvPr id="27649" name="AutoShape 1"/>
        <xdr:cNvSpPr>
          <a:spLocks noChangeAspect="1" noChangeArrowheads="1"/>
        </xdr:cNvSpPr>
      </xdr:nvSpPr>
      <xdr:spPr bwMode="auto">
        <a:xfrm>
          <a:off x="123825" y="5334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xdr:colOff>
      <xdr:row>2</xdr:row>
      <xdr:rowOff>9525</xdr:rowOff>
    </xdr:from>
    <xdr:to>
      <xdr:col>1</xdr:col>
      <xdr:colOff>190500</xdr:colOff>
      <xdr:row>2</xdr:row>
      <xdr:rowOff>190500</xdr:rowOff>
    </xdr:to>
    <xdr:sp macro="[0]!Úvod" textlink="">
      <xdr:nvSpPr>
        <xdr:cNvPr id="43009" name="AutoShape 1"/>
        <xdr:cNvSpPr>
          <a:spLocks noChangeAspect="1" noChangeArrowheads="1"/>
        </xdr:cNvSpPr>
      </xdr:nvSpPr>
      <xdr:spPr bwMode="auto">
        <a:xfrm>
          <a:off x="123825" y="533400"/>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xdr:col>
      <xdr:colOff>161925</xdr:colOff>
      <xdr:row>2</xdr:row>
      <xdr:rowOff>9525</xdr:rowOff>
    </xdr:to>
    <xdr:sp macro="[0]!Úvod" textlink="">
      <xdr:nvSpPr>
        <xdr:cNvPr id="22529" name="AutoShape 1"/>
        <xdr:cNvSpPr>
          <a:spLocks noChangeArrowheads="1"/>
        </xdr:cNvSpPr>
      </xdr:nvSpPr>
      <xdr:spPr bwMode="auto">
        <a:xfrm>
          <a:off x="85725" y="3524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76200</xdr:rowOff>
    </xdr:from>
    <xdr:to>
      <xdr:col>1</xdr:col>
      <xdr:colOff>266700</xdr:colOff>
      <xdr:row>0</xdr:row>
      <xdr:rowOff>257175</xdr:rowOff>
    </xdr:to>
    <xdr:sp macro="[0]!Úvod" textlink="">
      <xdr:nvSpPr>
        <xdr:cNvPr id="21505" name="AutoShape 1"/>
        <xdr:cNvSpPr>
          <a:spLocks noChangeArrowheads="1"/>
        </xdr:cNvSpPr>
      </xdr:nvSpPr>
      <xdr:spPr bwMode="auto">
        <a:xfrm>
          <a:off x="190500"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Úvod" textlink="">
      <xdr:nvSpPr>
        <xdr:cNvPr id="37890" name="AutoShape 2"/>
        <xdr:cNvSpPr>
          <a:spLocks noChangeArrowheads="1"/>
        </xdr:cNvSpPr>
      </xdr:nvSpPr>
      <xdr:spPr bwMode="auto">
        <a:xfrm>
          <a:off x="276225"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1</xdr:row>
      <xdr:rowOff>19050</xdr:rowOff>
    </xdr:from>
    <xdr:to>
      <xdr:col>1</xdr:col>
      <xdr:colOff>247650</xdr:colOff>
      <xdr:row>2</xdr:row>
      <xdr:rowOff>9525</xdr:rowOff>
    </xdr:to>
    <xdr:sp macro="[0]!Úvod" textlink="">
      <xdr:nvSpPr>
        <xdr:cNvPr id="20482" name="AutoShape 2"/>
        <xdr:cNvSpPr>
          <a:spLocks noChangeArrowheads="1"/>
        </xdr:cNvSpPr>
      </xdr:nvSpPr>
      <xdr:spPr bwMode="auto">
        <a:xfrm>
          <a:off x="171450" y="3524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13</xdr:col>
      <xdr:colOff>28575</xdr:colOff>
      <xdr:row>1</xdr:row>
      <xdr:rowOff>19050</xdr:rowOff>
    </xdr:from>
    <xdr:to>
      <xdr:col>13</xdr:col>
      <xdr:colOff>352425</xdr:colOff>
      <xdr:row>2</xdr:row>
      <xdr:rowOff>152400</xdr:rowOff>
    </xdr:to>
    <xdr:sp macro="[0]!StafetaPor" textlink="">
      <xdr:nvSpPr>
        <xdr:cNvPr id="20484" name="AutoShape 4"/>
        <xdr:cNvSpPr>
          <a:spLocks noChangeArrowheads="1"/>
        </xdr:cNvSpPr>
      </xdr:nvSpPr>
      <xdr:spPr bwMode="auto">
        <a:xfrm>
          <a:off x="5972175" y="352425"/>
          <a:ext cx="323850" cy="3238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xdr:row>
      <xdr:rowOff>9525</xdr:rowOff>
    </xdr:from>
    <xdr:to>
      <xdr:col>1</xdr:col>
      <xdr:colOff>238125</xdr:colOff>
      <xdr:row>2</xdr:row>
      <xdr:rowOff>0</xdr:rowOff>
    </xdr:to>
    <xdr:sp macro="[0]!Úvod" textlink="">
      <xdr:nvSpPr>
        <xdr:cNvPr id="19457" name="AutoShape 1"/>
        <xdr:cNvSpPr>
          <a:spLocks noChangeArrowheads="1"/>
        </xdr:cNvSpPr>
      </xdr:nvSpPr>
      <xdr:spPr bwMode="auto">
        <a:xfrm>
          <a:off x="16192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18433" name="AutoShape 1"/>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5841" name="AutoShape 1"/>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1</xdr:row>
      <xdr:rowOff>28575</xdr:rowOff>
    </xdr:from>
    <xdr:to>
      <xdr:col>1</xdr:col>
      <xdr:colOff>228600</xdr:colOff>
      <xdr:row>2</xdr:row>
      <xdr:rowOff>19050</xdr:rowOff>
    </xdr:to>
    <xdr:sp macro="[0]!Úvod" textlink="">
      <xdr:nvSpPr>
        <xdr:cNvPr id="23553" name="AutoShape 1"/>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36865" name="AutoShape 1"/>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drawing" Target="../drawings/drawing12.xml"/><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dh.cz/" TargetMode="External"/><Relationship Id="rId1" Type="http://schemas.openxmlformats.org/officeDocument/2006/relationships/hyperlink" Target="mailto:milan.hoffmann@seznam.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L25"/>
  <sheetViews>
    <sheetView showGridLines="0" showRowColHeaders="0" workbookViewId="0"/>
  </sheetViews>
  <sheetFormatPr defaultColWidth="7.85546875" defaultRowHeight="12.75" x14ac:dyDescent="0.2"/>
  <cols>
    <col min="1" max="1" width="2.7109375" style="1" customWidth="1"/>
    <col min="2" max="10" width="8.7109375" style="1" customWidth="1"/>
    <col min="11" max="11" width="1.42578125" style="1" customWidth="1"/>
    <col min="12" max="16384" width="7.85546875" style="1"/>
  </cols>
  <sheetData>
    <row r="1" spans="2:12" ht="26.25" x14ac:dyDescent="0.4">
      <c r="B1" s="723" t="s">
        <v>28</v>
      </c>
      <c r="C1" s="723"/>
      <c r="D1" s="723"/>
      <c r="E1" s="723"/>
      <c r="F1" s="723"/>
      <c r="G1" s="723"/>
      <c r="H1" s="723"/>
      <c r="I1" s="723"/>
      <c r="J1" s="723"/>
    </row>
    <row r="2" spans="2:12" ht="26.25" x14ac:dyDescent="0.4">
      <c r="B2" s="723" t="s">
        <v>94</v>
      </c>
      <c r="C2" s="723"/>
      <c r="D2" s="723"/>
      <c r="E2" s="723"/>
      <c r="F2" s="723"/>
      <c r="G2" s="723"/>
      <c r="H2" s="723"/>
      <c r="I2" s="723"/>
      <c r="J2" s="723"/>
    </row>
    <row r="3" spans="2:12" x14ac:dyDescent="0.2">
      <c r="J3" s="660"/>
      <c r="K3" s="660"/>
      <c r="L3" s="660"/>
    </row>
    <row r="4" spans="2:12" x14ac:dyDescent="0.2">
      <c r="J4" s="660"/>
      <c r="K4" s="660"/>
      <c r="L4" s="660"/>
    </row>
    <row r="5" spans="2:12" x14ac:dyDescent="0.2">
      <c r="J5" s="659"/>
      <c r="K5" s="659"/>
    </row>
    <row r="6" spans="2:12" x14ac:dyDescent="0.2">
      <c r="J6" s="659"/>
      <c r="K6" s="659"/>
    </row>
    <row r="7" spans="2:12" x14ac:dyDescent="0.2">
      <c r="J7" s="659"/>
      <c r="K7" s="659"/>
    </row>
    <row r="8" spans="2:12" x14ac:dyDescent="0.2">
      <c r="J8" s="659"/>
      <c r="K8" s="659"/>
    </row>
    <row r="9" spans="2:12" x14ac:dyDescent="0.2">
      <c r="J9" s="659"/>
      <c r="K9" s="659"/>
    </row>
    <row r="19" spans="1:4" ht="15.75" x14ac:dyDescent="0.25">
      <c r="A19" s="4"/>
      <c r="B19" s="4"/>
      <c r="C19" s="4"/>
      <c r="D19" s="4"/>
    </row>
    <row r="20" spans="1:4" x14ac:dyDescent="0.2">
      <c r="A20" s="17"/>
    </row>
    <row r="23" spans="1:4" x14ac:dyDescent="0.2">
      <c r="B23" s="1" t="s">
        <v>45</v>
      </c>
      <c r="D23" s="1" t="s">
        <v>46</v>
      </c>
    </row>
    <row r="24" spans="1:4" x14ac:dyDescent="0.2">
      <c r="B24" s="1" t="s">
        <v>47</v>
      </c>
      <c r="D24" s="1" t="s">
        <v>48</v>
      </c>
    </row>
    <row r="25" spans="1:4" x14ac:dyDescent="0.2">
      <c r="B25" s="1" t="s">
        <v>81</v>
      </c>
      <c r="D25" s="1" t="s">
        <v>99</v>
      </c>
    </row>
  </sheetData>
  <sheetProtection password="CDBE" sheet="1" objects="1" scenarios="1"/>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4294967292" r:id="rId1"/>
      <headerFooter alignWithMargins="0"/>
    </customSheetView>
  </customSheetViews>
  <mergeCells count="2">
    <mergeCell ref="B1:J1"/>
    <mergeCell ref="B2:J2"/>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POŽÁRNÍ SPORT - body za pořadí</oddHeader>
    <oddFooter>&amp;LAutor: Ing. Milan Hoffmann&amp;C&amp;P&amp;ROprávněný uživatel: SH ČMS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454"/>
  <sheetViews>
    <sheetView showGridLines="0" showRowColHeaders="0" showOutlineSymbols="0" zoomScaleNormal="100" workbookViewId="0"/>
  </sheetViews>
  <sheetFormatPr defaultColWidth="5.5703125" defaultRowHeight="12.75" x14ac:dyDescent="0.2"/>
  <cols>
    <col min="1" max="1" width="1.140625" style="32" customWidth="1"/>
    <col min="2" max="2" width="5.28515625" style="46" customWidth="1"/>
    <col min="3" max="3" width="18.7109375" style="47" customWidth="1"/>
    <col min="4" max="4" width="18.7109375" style="46" customWidth="1"/>
    <col min="5" max="8" width="5.7109375" style="46" customWidth="1"/>
    <col min="9" max="9" width="0.85546875" style="32" customWidth="1"/>
    <col min="10" max="13" width="5.7109375" style="46" customWidth="1"/>
    <col min="14" max="14" width="0.85546875" style="45" customWidth="1"/>
    <col min="15" max="15" width="5.7109375" style="33" customWidth="1"/>
    <col min="16" max="16" width="1.7109375" style="65" customWidth="1"/>
    <col min="17" max="17" width="4.7109375" style="113" customWidth="1"/>
    <col min="18" max="18" width="1.7109375" style="65" customWidth="1"/>
    <col min="19" max="19" width="4.7109375" style="113" customWidth="1"/>
    <col min="20" max="20" width="1.7109375" style="65" customWidth="1"/>
    <col min="21" max="21" width="7.5703125" style="54" customWidth="1"/>
    <col min="22" max="22" width="5.5703125" style="205" customWidth="1"/>
    <col min="23" max="28" width="5.5703125" style="32" customWidth="1"/>
    <col min="29" max="30" width="6.5703125" style="32" customWidth="1"/>
    <col min="31" max="16384" width="5.5703125" style="32"/>
  </cols>
  <sheetData>
    <row r="1" spans="2:30" ht="18" customHeight="1" x14ac:dyDescent="0.2">
      <c r="B1" s="91">
        <v>29</v>
      </c>
      <c r="C1" s="437" t="s">
        <v>146</v>
      </c>
      <c r="D1" s="438" t="s">
        <v>113</v>
      </c>
      <c r="E1" s="108">
        <v>16.11</v>
      </c>
      <c r="F1" s="109"/>
      <c r="G1" s="110"/>
      <c r="H1" s="93">
        <v>16.11</v>
      </c>
      <c r="I1" s="94"/>
      <c r="J1" s="108">
        <v>15.66</v>
      </c>
      <c r="K1" s="109"/>
      <c r="L1" s="110"/>
      <c r="M1" s="93">
        <v>15.66</v>
      </c>
      <c r="N1" s="355"/>
      <c r="O1" s="349">
        <v>15.66</v>
      </c>
      <c r="Q1" s="337">
        <v>1</v>
      </c>
      <c r="S1" s="337">
        <v>1</v>
      </c>
      <c r="U1" s="94">
        <v>16.11</v>
      </c>
      <c r="V1" s="203">
        <v>1</v>
      </c>
      <c r="W1" s="21"/>
    </row>
    <row r="2" spans="2:30" s="45" customFormat="1" ht="18" customHeight="1" x14ac:dyDescent="0.2">
      <c r="B2" s="75">
        <v>14</v>
      </c>
      <c r="C2" s="439" t="s">
        <v>159</v>
      </c>
      <c r="D2" s="440" t="s">
        <v>109</v>
      </c>
      <c r="E2" s="718">
        <v>16.34</v>
      </c>
      <c r="F2" s="96"/>
      <c r="G2" s="97"/>
      <c r="H2" s="124">
        <v>16.34</v>
      </c>
      <c r="I2" s="81"/>
      <c r="J2" s="718" t="s">
        <v>103</v>
      </c>
      <c r="K2" s="96"/>
      <c r="L2" s="97"/>
      <c r="M2" s="80" t="s">
        <v>103</v>
      </c>
      <c r="N2" s="356"/>
      <c r="O2" s="350">
        <v>16.34</v>
      </c>
      <c r="P2" s="65"/>
      <c r="Q2" s="90">
        <v>2</v>
      </c>
      <c r="R2" s="65"/>
      <c r="S2" s="90">
        <v>2</v>
      </c>
      <c r="T2" s="65"/>
      <c r="U2" s="83">
        <v>616.34</v>
      </c>
      <c r="V2" s="204">
        <v>2</v>
      </c>
    </row>
    <row r="3" spans="2:30" s="45" customFormat="1" ht="18" customHeight="1" x14ac:dyDescent="0.2">
      <c r="B3" s="84">
        <v>35</v>
      </c>
      <c r="C3" s="441" t="s">
        <v>147</v>
      </c>
      <c r="D3" s="442" t="s">
        <v>113</v>
      </c>
      <c r="E3" s="99" t="s">
        <v>103</v>
      </c>
      <c r="F3" s="100"/>
      <c r="G3" s="101"/>
      <c r="H3" s="89" t="s">
        <v>103</v>
      </c>
      <c r="I3" s="83"/>
      <c r="J3" s="99">
        <v>16.350000000000001</v>
      </c>
      <c r="K3" s="100"/>
      <c r="L3" s="101"/>
      <c r="M3" s="89">
        <v>16.350000000000001</v>
      </c>
      <c r="N3" s="357"/>
      <c r="O3" s="351">
        <v>16.350000000000001</v>
      </c>
      <c r="P3" s="65"/>
      <c r="Q3" s="90">
        <v>3</v>
      </c>
      <c r="R3" s="65"/>
      <c r="S3" s="90">
        <v>3</v>
      </c>
      <c r="T3" s="65"/>
      <c r="U3" s="83">
        <v>616.35</v>
      </c>
      <c r="V3" s="204">
        <v>3</v>
      </c>
    </row>
    <row r="4" spans="2:30" ht="18" customHeight="1" x14ac:dyDescent="0.2">
      <c r="B4" s="75">
        <v>38</v>
      </c>
      <c r="C4" s="439" t="s">
        <v>126</v>
      </c>
      <c r="D4" s="440" t="s">
        <v>109</v>
      </c>
      <c r="E4" s="718">
        <v>16.93</v>
      </c>
      <c r="F4" s="96"/>
      <c r="G4" s="97"/>
      <c r="H4" s="80">
        <v>16.93</v>
      </c>
      <c r="I4" s="81"/>
      <c r="J4" s="718">
        <v>16.52</v>
      </c>
      <c r="K4" s="96"/>
      <c r="L4" s="97"/>
      <c r="M4" s="80">
        <v>16.52</v>
      </c>
      <c r="N4" s="356"/>
      <c r="O4" s="350">
        <v>16.52</v>
      </c>
      <c r="Q4" s="90">
        <v>4</v>
      </c>
      <c r="S4" s="90">
        <v>4</v>
      </c>
      <c r="U4" s="83">
        <v>16.93</v>
      </c>
      <c r="V4" s="203">
        <v>4</v>
      </c>
    </row>
    <row r="5" spans="2:30" s="45" customFormat="1" ht="18" customHeight="1" x14ac:dyDescent="0.2">
      <c r="B5" s="84">
        <v>2</v>
      </c>
      <c r="C5" s="441" t="s">
        <v>121</v>
      </c>
      <c r="D5" s="442" t="s">
        <v>109</v>
      </c>
      <c r="E5" s="99">
        <v>16.649999999999999</v>
      </c>
      <c r="F5" s="100"/>
      <c r="G5" s="101"/>
      <c r="H5" s="89">
        <v>16.649999999999999</v>
      </c>
      <c r="I5" s="83"/>
      <c r="J5" s="99" t="s">
        <v>103</v>
      </c>
      <c r="K5" s="100"/>
      <c r="L5" s="101"/>
      <c r="M5" s="89" t="s">
        <v>103</v>
      </c>
      <c r="N5" s="357"/>
      <c r="O5" s="351">
        <v>16.649999999999999</v>
      </c>
      <c r="P5" s="65"/>
      <c r="Q5" s="90">
        <v>5</v>
      </c>
      <c r="R5" s="65"/>
      <c r="S5" s="90">
        <v>5</v>
      </c>
      <c r="T5" s="65"/>
      <c r="U5" s="83">
        <v>616.65</v>
      </c>
      <c r="V5" s="204">
        <v>5</v>
      </c>
    </row>
    <row r="6" spans="2:30" s="45" customFormat="1" ht="18" customHeight="1" x14ac:dyDescent="0.2">
      <c r="B6" s="75">
        <v>23</v>
      </c>
      <c r="C6" s="439" t="s">
        <v>145</v>
      </c>
      <c r="D6" s="440" t="s">
        <v>113</v>
      </c>
      <c r="E6" s="718">
        <v>19.68</v>
      </c>
      <c r="F6" s="96"/>
      <c r="G6" s="97"/>
      <c r="H6" s="80">
        <v>19.68</v>
      </c>
      <c r="I6" s="81"/>
      <c r="J6" s="718">
        <v>16.809999999999999</v>
      </c>
      <c r="K6" s="96"/>
      <c r="L6" s="97"/>
      <c r="M6" s="80">
        <v>16.809999999999999</v>
      </c>
      <c r="N6" s="356"/>
      <c r="O6" s="350">
        <v>16.809999999999999</v>
      </c>
      <c r="P6" s="65"/>
      <c r="Q6" s="90">
        <v>6</v>
      </c>
      <c r="R6" s="65"/>
      <c r="S6" s="90">
        <v>6</v>
      </c>
      <c r="T6" s="65"/>
      <c r="U6" s="83">
        <v>19.68</v>
      </c>
      <c r="V6" s="204">
        <v>6</v>
      </c>
    </row>
    <row r="7" spans="2:30" ht="18" customHeight="1" x14ac:dyDescent="0.2">
      <c r="B7" s="84">
        <v>26</v>
      </c>
      <c r="C7" s="441" t="s">
        <v>124</v>
      </c>
      <c r="D7" s="442" t="s">
        <v>109</v>
      </c>
      <c r="E7" s="99">
        <v>17.48</v>
      </c>
      <c r="F7" s="100"/>
      <c r="G7" s="101"/>
      <c r="H7" s="89">
        <v>17.48</v>
      </c>
      <c r="I7" s="83"/>
      <c r="J7" s="99">
        <v>17.010000000000002</v>
      </c>
      <c r="K7" s="100"/>
      <c r="L7" s="101"/>
      <c r="M7" s="89">
        <v>17.010000000000002</v>
      </c>
      <c r="N7" s="357"/>
      <c r="O7" s="351">
        <v>17.010000000000002</v>
      </c>
      <c r="Q7" s="90">
        <v>7</v>
      </c>
      <c r="S7" s="90">
        <v>7</v>
      </c>
      <c r="U7" s="83">
        <v>17.48</v>
      </c>
      <c r="V7" s="203">
        <v>7</v>
      </c>
    </row>
    <row r="8" spans="2:30" s="45" customFormat="1" ht="18" customHeight="1" x14ac:dyDescent="0.2">
      <c r="B8" s="75">
        <v>16</v>
      </c>
      <c r="C8" s="439" t="s">
        <v>137</v>
      </c>
      <c r="D8" s="440" t="s">
        <v>112</v>
      </c>
      <c r="E8" s="718">
        <v>17.57</v>
      </c>
      <c r="F8" s="96"/>
      <c r="G8" s="97"/>
      <c r="H8" s="80">
        <v>17.57</v>
      </c>
      <c r="I8" s="81"/>
      <c r="J8" s="718">
        <v>17.36</v>
      </c>
      <c r="K8" s="96"/>
      <c r="L8" s="97"/>
      <c r="M8" s="80">
        <v>17.36</v>
      </c>
      <c r="N8" s="356"/>
      <c r="O8" s="350">
        <v>17.36</v>
      </c>
      <c r="P8" s="65"/>
      <c r="Q8" s="90">
        <v>8</v>
      </c>
      <c r="R8" s="65"/>
      <c r="S8" s="90">
        <v>8</v>
      </c>
      <c r="T8" s="65"/>
      <c r="U8" s="83">
        <v>17.57</v>
      </c>
      <c r="V8" s="204">
        <v>8</v>
      </c>
    </row>
    <row r="9" spans="2:30" s="45" customFormat="1" ht="18" customHeight="1" x14ac:dyDescent="0.2">
      <c r="B9" s="84">
        <v>20</v>
      </c>
      <c r="C9" s="441" t="s">
        <v>123</v>
      </c>
      <c r="D9" s="442" t="s">
        <v>109</v>
      </c>
      <c r="E9" s="99">
        <v>17.5</v>
      </c>
      <c r="F9" s="100"/>
      <c r="G9" s="101"/>
      <c r="H9" s="89">
        <v>17.5</v>
      </c>
      <c r="I9" s="83"/>
      <c r="J9" s="99" t="s">
        <v>103</v>
      </c>
      <c r="K9" s="100"/>
      <c r="L9" s="101"/>
      <c r="M9" s="89" t="s">
        <v>103</v>
      </c>
      <c r="N9" s="357"/>
      <c r="O9" s="351">
        <v>17.5</v>
      </c>
      <c r="P9" s="65"/>
      <c r="Q9" s="90">
        <v>9</v>
      </c>
      <c r="R9" s="65"/>
      <c r="S9" s="90">
        <v>9</v>
      </c>
      <c r="T9" s="65"/>
      <c r="U9" s="83">
        <v>617.5</v>
      </c>
      <c r="V9" s="204">
        <v>9</v>
      </c>
    </row>
    <row r="10" spans="2:30" ht="18" customHeight="1" x14ac:dyDescent="0.2">
      <c r="B10" s="75">
        <v>17</v>
      </c>
      <c r="C10" s="439" t="s">
        <v>144</v>
      </c>
      <c r="D10" s="440" t="s">
        <v>113</v>
      </c>
      <c r="E10" s="718">
        <v>17.73</v>
      </c>
      <c r="F10" s="96"/>
      <c r="G10" s="97"/>
      <c r="H10" s="80">
        <v>17.73</v>
      </c>
      <c r="I10" s="81"/>
      <c r="J10" s="718" t="s">
        <v>103</v>
      </c>
      <c r="K10" s="96"/>
      <c r="L10" s="97"/>
      <c r="M10" s="80" t="s">
        <v>103</v>
      </c>
      <c r="N10" s="356"/>
      <c r="O10" s="350">
        <v>17.73</v>
      </c>
      <c r="Q10" s="90">
        <v>10</v>
      </c>
      <c r="S10" s="90">
        <v>10</v>
      </c>
      <c r="U10" s="83">
        <v>617.73</v>
      </c>
      <c r="V10" s="203">
        <v>10</v>
      </c>
    </row>
    <row r="11" spans="2:30" s="45" customFormat="1" ht="18" customHeight="1" x14ac:dyDescent="0.2">
      <c r="B11" s="84">
        <v>30</v>
      </c>
      <c r="C11" s="441" t="s">
        <v>154</v>
      </c>
      <c r="D11" s="442" t="s">
        <v>101</v>
      </c>
      <c r="E11" s="99" t="s">
        <v>103</v>
      </c>
      <c r="F11" s="100"/>
      <c r="G11" s="101"/>
      <c r="H11" s="89" t="s">
        <v>103</v>
      </c>
      <c r="I11" s="83"/>
      <c r="J11" s="99">
        <v>17.829999999999998</v>
      </c>
      <c r="K11" s="100"/>
      <c r="L11" s="101"/>
      <c r="M11" s="89">
        <v>17.829999999999998</v>
      </c>
      <c r="N11" s="357"/>
      <c r="O11" s="351">
        <v>17.829999999999998</v>
      </c>
      <c r="P11" s="65"/>
      <c r="Q11" s="90">
        <v>11</v>
      </c>
      <c r="R11" s="65"/>
      <c r="S11" s="90">
        <v>11</v>
      </c>
      <c r="T11" s="65"/>
      <c r="U11" s="83">
        <v>617.83000000000004</v>
      </c>
      <c r="V11" s="204">
        <v>11</v>
      </c>
    </row>
    <row r="12" spans="2:30" s="45" customFormat="1" ht="18" customHeight="1" x14ac:dyDescent="0.2">
      <c r="B12" s="75">
        <v>5</v>
      </c>
      <c r="C12" s="439" t="s">
        <v>142</v>
      </c>
      <c r="D12" s="440" t="s">
        <v>113</v>
      </c>
      <c r="E12" s="718">
        <v>28.9</v>
      </c>
      <c r="F12" s="96"/>
      <c r="G12" s="97"/>
      <c r="H12" s="80">
        <v>28.9</v>
      </c>
      <c r="I12" s="81"/>
      <c r="J12" s="718">
        <v>18.190000000000001</v>
      </c>
      <c r="K12" s="96"/>
      <c r="L12" s="97"/>
      <c r="M12" s="80">
        <v>18.190000000000001</v>
      </c>
      <c r="N12" s="356"/>
      <c r="O12" s="350">
        <v>18.190000000000001</v>
      </c>
      <c r="P12" s="65"/>
      <c r="Q12" s="90">
        <v>12</v>
      </c>
      <c r="R12" s="65"/>
      <c r="S12" s="90">
        <v>12</v>
      </c>
      <c r="T12" s="65"/>
      <c r="U12" s="83">
        <v>28.9</v>
      </c>
      <c r="V12" s="204">
        <v>12</v>
      </c>
    </row>
    <row r="13" spans="2:30" ht="18" customHeight="1" x14ac:dyDescent="0.2">
      <c r="B13" s="84">
        <v>4</v>
      </c>
      <c r="C13" s="441" t="s">
        <v>135</v>
      </c>
      <c r="D13" s="442" t="s">
        <v>112</v>
      </c>
      <c r="E13" s="99" t="s">
        <v>103</v>
      </c>
      <c r="F13" s="100"/>
      <c r="G13" s="101"/>
      <c r="H13" s="89" t="s">
        <v>103</v>
      </c>
      <c r="I13" s="83"/>
      <c r="J13" s="99">
        <v>18.34</v>
      </c>
      <c r="K13" s="100"/>
      <c r="L13" s="101"/>
      <c r="M13" s="89">
        <v>18.34</v>
      </c>
      <c r="N13" s="357"/>
      <c r="O13" s="351">
        <v>18.34</v>
      </c>
      <c r="Q13" s="90">
        <v>13</v>
      </c>
      <c r="S13" s="90">
        <v>13</v>
      </c>
      <c r="U13" s="83">
        <v>618.34</v>
      </c>
      <c r="V13" s="203">
        <v>13</v>
      </c>
    </row>
    <row r="14" spans="2:30" s="45" customFormat="1" ht="18" customHeight="1" x14ac:dyDescent="0.2">
      <c r="B14" s="75">
        <v>44</v>
      </c>
      <c r="C14" s="439" t="s">
        <v>160</v>
      </c>
      <c r="D14" s="440" t="s">
        <v>109</v>
      </c>
      <c r="E14" s="718">
        <v>18.440000000000001</v>
      </c>
      <c r="F14" s="96"/>
      <c r="G14" s="97"/>
      <c r="H14" s="80">
        <v>18.440000000000001</v>
      </c>
      <c r="I14" s="81"/>
      <c r="J14" s="718" t="s">
        <v>103</v>
      </c>
      <c r="K14" s="96"/>
      <c r="L14" s="97"/>
      <c r="M14" s="80" t="s">
        <v>103</v>
      </c>
      <c r="N14" s="356"/>
      <c r="O14" s="350">
        <v>18.440000000000001</v>
      </c>
      <c r="P14" s="65"/>
      <c r="Q14" s="90">
        <v>14</v>
      </c>
      <c r="R14" s="65"/>
      <c r="S14" s="90">
        <v>14</v>
      </c>
      <c r="T14" s="65"/>
      <c r="U14" s="83">
        <v>618.44000000000005</v>
      </c>
      <c r="V14" s="204">
        <v>14</v>
      </c>
      <c r="W14" s="55"/>
      <c r="X14" s="55"/>
      <c r="AC14" s="55"/>
      <c r="AD14" s="55"/>
    </row>
    <row r="15" spans="2:30" s="45" customFormat="1" ht="18" customHeight="1" x14ac:dyDescent="0.2">
      <c r="B15" s="84">
        <v>42</v>
      </c>
      <c r="C15" s="441" t="s">
        <v>161</v>
      </c>
      <c r="D15" s="442" t="s">
        <v>101</v>
      </c>
      <c r="E15" s="99">
        <v>18.63</v>
      </c>
      <c r="F15" s="100"/>
      <c r="G15" s="101"/>
      <c r="H15" s="89">
        <v>18.63</v>
      </c>
      <c r="I15" s="83"/>
      <c r="J15" s="99" t="s">
        <v>103</v>
      </c>
      <c r="K15" s="100"/>
      <c r="L15" s="101"/>
      <c r="M15" s="89" t="s">
        <v>103</v>
      </c>
      <c r="N15" s="357"/>
      <c r="O15" s="351">
        <v>18.63</v>
      </c>
      <c r="P15" s="65"/>
      <c r="Q15" s="90">
        <v>15</v>
      </c>
      <c r="R15" s="65"/>
      <c r="S15" s="90">
        <v>15</v>
      </c>
      <c r="T15" s="65"/>
      <c r="U15" s="83">
        <v>618.63</v>
      </c>
      <c r="V15" s="204">
        <v>15</v>
      </c>
    </row>
    <row r="16" spans="2:30" ht="18" customHeight="1" x14ac:dyDescent="0.2">
      <c r="B16" s="75">
        <v>8</v>
      </c>
      <c r="C16" s="439" t="s">
        <v>122</v>
      </c>
      <c r="D16" s="440" t="s">
        <v>109</v>
      </c>
      <c r="E16" s="718">
        <v>18.89</v>
      </c>
      <c r="F16" s="96"/>
      <c r="G16" s="97"/>
      <c r="H16" s="80">
        <v>18.89</v>
      </c>
      <c r="I16" s="81"/>
      <c r="J16" s="718" t="s">
        <v>103</v>
      </c>
      <c r="K16" s="96"/>
      <c r="L16" s="97"/>
      <c r="M16" s="80" t="s">
        <v>103</v>
      </c>
      <c r="N16" s="356"/>
      <c r="O16" s="350">
        <v>18.89</v>
      </c>
      <c r="Q16" s="90">
        <v>16</v>
      </c>
      <c r="S16" s="90">
        <v>16</v>
      </c>
      <c r="U16" s="83">
        <v>618.89</v>
      </c>
      <c r="V16" s="203">
        <v>16</v>
      </c>
    </row>
    <row r="17" spans="2:30" ht="18" customHeight="1" x14ac:dyDescent="0.2">
      <c r="B17" s="84">
        <v>41</v>
      </c>
      <c r="C17" s="441" t="s">
        <v>148</v>
      </c>
      <c r="D17" s="442" t="s">
        <v>113</v>
      </c>
      <c r="E17" s="99">
        <v>18.89</v>
      </c>
      <c r="F17" s="100"/>
      <c r="G17" s="101"/>
      <c r="H17" s="89">
        <v>18.89</v>
      </c>
      <c r="I17" s="83"/>
      <c r="J17" s="99" t="s">
        <v>103</v>
      </c>
      <c r="K17" s="100"/>
      <c r="L17" s="101"/>
      <c r="M17" s="89" t="s">
        <v>103</v>
      </c>
      <c r="N17" s="357"/>
      <c r="O17" s="351">
        <v>18.89</v>
      </c>
      <c r="Q17" s="90">
        <v>16</v>
      </c>
      <c r="S17" s="90">
        <v>16</v>
      </c>
      <c r="U17" s="83">
        <v>618.89</v>
      </c>
      <c r="V17" s="203">
        <v>16</v>
      </c>
    </row>
    <row r="18" spans="2:30" ht="18" customHeight="1" x14ac:dyDescent="0.2">
      <c r="B18" s="75">
        <v>40</v>
      </c>
      <c r="C18" s="439" t="s">
        <v>141</v>
      </c>
      <c r="D18" s="440" t="s">
        <v>112</v>
      </c>
      <c r="E18" s="718">
        <v>32.99</v>
      </c>
      <c r="F18" s="96"/>
      <c r="G18" s="97"/>
      <c r="H18" s="80">
        <v>32.99</v>
      </c>
      <c r="I18" s="81"/>
      <c r="J18" s="718">
        <v>18.989999999999998</v>
      </c>
      <c r="K18" s="96"/>
      <c r="L18" s="97"/>
      <c r="M18" s="80">
        <v>18.989999999999998</v>
      </c>
      <c r="N18" s="356"/>
      <c r="O18" s="350">
        <v>18.989999999999998</v>
      </c>
      <c r="Q18" s="90">
        <v>18</v>
      </c>
      <c r="S18" s="90">
        <v>18</v>
      </c>
      <c r="U18" s="83">
        <v>32.99</v>
      </c>
      <c r="V18" s="203">
        <v>18</v>
      </c>
    </row>
    <row r="19" spans="2:30" ht="18" customHeight="1" x14ac:dyDescent="0.2">
      <c r="B19" s="84">
        <v>45</v>
      </c>
      <c r="C19" s="441" t="s">
        <v>133</v>
      </c>
      <c r="D19" s="442" t="s">
        <v>111</v>
      </c>
      <c r="E19" s="99">
        <v>19.510000000000002</v>
      </c>
      <c r="F19" s="100"/>
      <c r="G19" s="101"/>
      <c r="H19" s="89">
        <v>19.510000000000002</v>
      </c>
      <c r="I19" s="83"/>
      <c r="J19" s="99">
        <v>19.02</v>
      </c>
      <c r="K19" s="100"/>
      <c r="L19" s="101"/>
      <c r="M19" s="89">
        <v>19.02</v>
      </c>
      <c r="N19" s="357"/>
      <c r="O19" s="351">
        <v>19.02</v>
      </c>
      <c r="Q19" s="90">
        <v>19</v>
      </c>
      <c r="S19" s="90">
        <v>19</v>
      </c>
      <c r="U19" s="83">
        <v>19.510000000000002</v>
      </c>
      <c r="V19" s="203">
        <v>19</v>
      </c>
    </row>
    <row r="20" spans="2:30" ht="18" customHeight="1" x14ac:dyDescent="0.2">
      <c r="B20" s="75">
        <v>21</v>
      </c>
      <c r="C20" s="439" t="s">
        <v>130</v>
      </c>
      <c r="D20" s="440" t="s">
        <v>111</v>
      </c>
      <c r="E20" s="718">
        <v>20.91</v>
      </c>
      <c r="F20" s="96"/>
      <c r="G20" s="97"/>
      <c r="H20" s="80">
        <v>20.91</v>
      </c>
      <c r="I20" s="81"/>
      <c r="J20" s="718">
        <v>19.05</v>
      </c>
      <c r="K20" s="96"/>
      <c r="L20" s="97"/>
      <c r="M20" s="80">
        <v>19.05</v>
      </c>
      <c r="N20" s="356"/>
      <c r="O20" s="350">
        <v>19.05</v>
      </c>
      <c r="Q20" s="90">
        <v>20</v>
      </c>
      <c r="S20" s="90">
        <v>20</v>
      </c>
      <c r="U20" s="83">
        <v>20.91</v>
      </c>
      <c r="V20" s="203">
        <v>20</v>
      </c>
    </row>
    <row r="21" spans="2:30" ht="18" customHeight="1" x14ac:dyDescent="0.2">
      <c r="B21" s="84">
        <v>24</v>
      </c>
      <c r="C21" s="441" t="s">
        <v>153</v>
      </c>
      <c r="D21" s="442" t="s">
        <v>101</v>
      </c>
      <c r="E21" s="99">
        <v>19.149999999999999</v>
      </c>
      <c r="F21" s="100"/>
      <c r="G21" s="101"/>
      <c r="H21" s="89">
        <v>19.149999999999999</v>
      </c>
      <c r="I21" s="83"/>
      <c r="J21" s="99" t="s">
        <v>103</v>
      </c>
      <c r="K21" s="100"/>
      <c r="L21" s="101"/>
      <c r="M21" s="89" t="s">
        <v>103</v>
      </c>
      <c r="N21" s="357"/>
      <c r="O21" s="351">
        <v>19.149999999999999</v>
      </c>
      <c r="Q21" s="90">
        <v>21</v>
      </c>
      <c r="S21" s="90">
        <v>21</v>
      </c>
      <c r="U21" s="83">
        <v>619.15</v>
      </c>
      <c r="V21" s="203">
        <v>21</v>
      </c>
    </row>
    <row r="22" spans="2:30" ht="18" customHeight="1" x14ac:dyDescent="0.2">
      <c r="B22" s="75">
        <v>47</v>
      </c>
      <c r="C22" s="439" t="s">
        <v>149</v>
      </c>
      <c r="D22" s="440" t="s">
        <v>113</v>
      </c>
      <c r="E22" s="718">
        <v>19.239999999999998</v>
      </c>
      <c r="F22" s="96"/>
      <c r="G22" s="97"/>
      <c r="H22" s="80">
        <v>19.239999999999998</v>
      </c>
      <c r="I22" s="81"/>
      <c r="J22" s="718" t="s">
        <v>103</v>
      </c>
      <c r="K22" s="96"/>
      <c r="L22" s="97"/>
      <c r="M22" s="80" t="s">
        <v>103</v>
      </c>
      <c r="N22" s="356"/>
      <c r="O22" s="350">
        <v>19.239999999999998</v>
      </c>
      <c r="Q22" s="90">
        <v>22</v>
      </c>
      <c r="S22" s="90">
        <v>22</v>
      </c>
      <c r="U22" s="83">
        <v>619.24</v>
      </c>
      <c r="V22" s="203">
        <v>22</v>
      </c>
    </row>
    <row r="23" spans="2:30" ht="18" customHeight="1" x14ac:dyDescent="0.2">
      <c r="B23" s="84">
        <v>3</v>
      </c>
      <c r="C23" s="441" t="s">
        <v>127</v>
      </c>
      <c r="D23" s="442" t="s">
        <v>111</v>
      </c>
      <c r="E23" s="99">
        <v>19.350000000000001</v>
      </c>
      <c r="F23" s="100"/>
      <c r="G23" s="101"/>
      <c r="H23" s="89">
        <v>19.350000000000001</v>
      </c>
      <c r="I23" s="83"/>
      <c r="J23" s="99">
        <v>22.6</v>
      </c>
      <c r="K23" s="100"/>
      <c r="L23" s="101"/>
      <c r="M23" s="89">
        <v>22.6</v>
      </c>
      <c r="N23" s="357"/>
      <c r="O23" s="351">
        <v>19.350000000000001</v>
      </c>
      <c r="Q23" s="90">
        <v>23</v>
      </c>
      <c r="S23" s="90">
        <v>23</v>
      </c>
      <c r="U23" s="83">
        <v>22.6</v>
      </c>
      <c r="V23" s="203">
        <v>23</v>
      </c>
    </row>
    <row r="24" spans="2:30" s="45" customFormat="1" ht="18" customHeight="1" x14ac:dyDescent="0.2">
      <c r="B24" s="75">
        <v>18</v>
      </c>
      <c r="C24" s="439" t="s">
        <v>152</v>
      </c>
      <c r="D24" s="440" t="s">
        <v>101</v>
      </c>
      <c r="E24" s="718" t="s">
        <v>103</v>
      </c>
      <c r="F24" s="96"/>
      <c r="G24" s="97"/>
      <c r="H24" s="80" t="s">
        <v>103</v>
      </c>
      <c r="I24" s="81"/>
      <c r="J24" s="718">
        <v>19.37</v>
      </c>
      <c r="K24" s="96"/>
      <c r="L24" s="97"/>
      <c r="M24" s="80">
        <v>19.37</v>
      </c>
      <c r="N24" s="356"/>
      <c r="O24" s="350">
        <v>19.37</v>
      </c>
      <c r="P24" s="65"/>
      <c r="Q24" s="90">
        <v>24</v>
      </c>
      <c r="R24" s="65"/>
      <c r="S24" s="90">
        <v>24</v>
      </c>
      <c r="T24" s="65"/>
      <c r="U24" s="83">
        <v>619.37</v>
      </c>
      <c r="V24" s="204">
        <v>24</v>
      </c>
    </row>
    <row r="25" spans="2:30" s="45" customFormat="1" ht="18" customHeight="1" x14ac:dyDescent="0.2">
      <c r="B25" s="84">
        <v>13</v>
      </c>
      <c r="C25" s="441" t="s">
        <v>165</v>
      </c>
      <c r="D25" s="442" t="s">
        <v>107</v>
      </c>
      <c r="E25" s="99">
        <v>19.510000000000002</v>
      </c>
      <c r="F25" s="100"/>
      <c r="G25" s="101"/>
      <c r="H25" s="89">
        <v>19.510000000000002</v>
      </c>
      <c r="I25" s="83"/>
      <c r="J25" s="99" t="s">
        <v>103</v>
      </c>
      <c r="K25" s="100"/>
      <c r="L25" s="101"/>
      <c r="M25" s="89" t="s">
        <v>103</v>
      </c>
      <c r="N25" s="357"/>
      <c r="O25" s="351">
        <v>19.510000000000002</v>
      </c>
      <c r="P25" s="65"/>
      <c r="Q25" s="90">
        <v>25</v>
      </c>
      <c r="R25" s="65"/>
      <c r="S25" s="90">
        <v>25</v>
      </c>
      <c r="T25" s="65"/>
      <c r="U25" s="83">
        <v>619.51</v>
      </c>
      <c r="V25" s="204">
        <v>25</v>
      </c>
    </row>
    <row r="26" spans="2:30" ht="18" customHeight="1" x14ac:dyDescent="0.2">
      <c r="B26" s="75">
        <v>1</v>
      </c>
      <c r="C26" s="439" t="s">
        <v>116</v>
      </c>
      <c r="D26" s="440" t="s">
        <v>107</v>
      </c>
      <c r="E26" s="718" t="s">
        <v>103</v>
      </c>
      <c r="F26" s="96"/>
      <c r="G26" s="97"/>
      <c r="H26" s="80" t="s">
        <v>103</v>
      </c>
      <c r="I26" s="81"/>
      <c r="J26" s="718">
        <v>19.54</v>
      </c>
      <c r="K26" s="96"/>
      <c r="L26" s="97"/>
      <c r="M26" s="80">
        <v>19.54</v>
      </c>
      <c r="N26" s="356"/>
      <c r="O26" s="350">
        <v>19.54</v>
      </c>
      <c r="Q26" s="90">
        <v>26</v>
      </c>
      <c r="S26" s="90">
        <v>26</v>
      </c>
      <c r="U26" s="83">
        <v>619.54</v>
      </c>
      <c r="V26" s="203">
        <v>26</v>
      </c>
    </row>
    <row r="27" spans="2:30" s="45" customFormat="1" ht="18" customHeight="1" x14ac:dyDescent="0.2">
      <c r="B27" s="84">
        <v>6</v>
      </c>
      <c r="C27" s="441" t="s">
        <v>150</v>
      </c>
      <c r="D27" s="442" t="s">
        <v>101</v>
      </c>
      <c r="E27" s="99">
        <v>19.54</v>
      </c>
      <c r="F27" s="100"/>
      <c r="G27" s="101"/>
      <c r="H27" s="89">
        <v>19.54</v>
      </c>
      <c r="I27" s="83"/>
      <c r="J27" s="99" t="s">
        <v>103</v>
      </c>
      <c r="K27" s="100"/>
      <c r="L27" s="101"/>
      <c r="M27" s="89" t="s">
        <v>103</v>
      </c>
      <c r="N27" s="357"/>
      <c r="O27" s="351">
        <v>19.54</v>
      </c>
      <c r="P27" s="65"/>
      <c r="Q27" s="90">
        <v>26</v>
      </c>
      <c r="R27" s="65"/>
      <c r="S27" s="90">
        <v>26</v>
      </c>
      <c r="T27" s="65"/>
      <c r="U27" s="83">
        <v>619.54</v>
      </c>
      <c r="V27" s="204">
        <v>26</v>
      </c>
    </row>
    <row r="28" spans="2:30" s="45" customFormat="1" ht="18" customHeight="1" x14ac:dyDescent="0.2">
      <c r="B28" s="75">
        <v>11</v>
      </c>
      <c r="C28" s="439" t="s">
        <v>143</v>
      </c>
      <c r="D28" s="440" t="s">
        <v>113</v>
      </c>
      <c r="E28" s="718">
        <v>20.49</v>
      </c>
      <c r="F28" s="96"/>
      <c r="G28" s="97"/>
      <c r="H28" s="80">
        <v>20.49</v>
      </c>
      <c r="I28" s="81"/>
      <c r="J28" s="718">
        <v>19.64</v>
      </c>
      <c r="K28" s="96"/>
      <c r="L28" s="97"/>
      <c r="M28" s="80">
        <v>19.64</v>
      </c>
      <c r="N28" s="356"/>
      <c r="O28" s="350">
        <v>19.64</v>
      </c>
      <c r="P28" s="65"/>
      <c r="Q28" s="90">
        <v>28</v>
      </c>
      <c r="R28" s="65"/>
      <c r="S28" s="90">
        <v>28</v>
      </c>
      <c r="T28" s="65"/>
      <c r="U28" s="83">
        <v>20.49</v>
      </c>
      <c r="V28" s="204">
        <v>28</v>
      </c>
    </row>
    <row r="29" spans="2:30" ht="18" customHeight="1" x14ac:dyDescent="0.2">
      <c r="B29" s="84">
        <v>10</v>
      </c>
      <c r="C29" s="441" t="s">
        <v>136</v>
      </c>
      <c r="D29" s="442" t="s">
        <v>112</v>
      </c>
      <c r="E29" s="99">
        <v>20.66</v>
      </c>
      <c r="F29" s="100"/>
      <c r="G29" s="101"/>
      <c r="H29" s="89">
        <v>20.66</v>
      </c>
      <c r="I29" s="83"/>
      <c r="J29" s="99">
        <v>19.79</v>
      </c>
      <c r="K29" s="100"/>
      <c r="L29" s="101"/>
      <c r="M29" s="89">
        <v>19.79</v>
      </c>
      <c r="N29" s="357"/>
      <c r="O29" s="351">
        <v>19.79</v>
      </c>
      <c r="Q29" s="90">
        <v>29</v>
      </c>
      <c r="S29" s="90">
        <v>29</v>
      </c>
      <c r="U29" s="83">
        <v>20.66</v>
      </c>
      <c r="V29" s="203">
        <v>29</v>
      </c>
    </row>
    <row r="30" spans="2:30" s="45" customFormat="1" ht="18" customHeight="1" x14ac:dyDescent="0.2">
      <c r="B30" s="75">
        <v>46</v>
      </c>
      <c r="C30" s="439" t="s">
        <v>163</v>
      </c>
      <c r="D30" s="440" t="s">
        <v>112</v>
      </c>
      <c r="E30" s="718" t="s">
        <v>103</v>
      </c>
      <c r="F30" s="96"/>
      <c r="G30" s="97"/>
      <c r="H30" s="80" t="s">
        <v>103</v>
      </c>
      <c r="I30" s="81"/>
      <c r="J30" s="718">
        <v>19.989999999999998</v>
      </c>
      <c r="K30" s="96"/>
      <c r="L30" s="97"/>
      <c r="M30" s="80">
        <v>19.989999999999998</v>
      </c>
      <c r="N30" s="356"/>
      <c r="O30" s="350">
        <v>19.989999999999998</v>
      </c>
      <c r="P30" s="65"/>
      <c r="Q30" s="90">
        <v>30</v>
      </c>
      <c r="R30" s="65"/>
      <c r="S30" s="90">
        <v>30</v>
      </c>
      <c r="T30" s="65"/>
      <c r="U30" s="83">
        <v>619.99</v>
      </c>
      <c r="V30" s="204">
        <v>30</v>
      </c>
      <c r="W30" s="55"/>
      <c r="X30" s="55"/>
      <c r="AC30" s="55"/>
      <c r="AD30" s="55"/>
    </row>
    <row r="31" spans="2:30" s="45" customFormat="1" ht="18" customHeight="1" x14ac:dyDescent="0.2">
      <c r="B31" s="84">
        <v>39</v>
      </c>
      <c r="C31" s="441" t="s">
        <v>132</v>
      </c>
      <c r="D31" s="442" t="s">
        <v>111</v>
      </c>
      <c r="E31" s="99">
        <v>20.34</v>
      </c>
      <c r="F31" s="100"/>
      <c r="G31" s="101"/>
      <c r="H31" s="89">
        <v>20.34</v>
      </c>
      <c r="I31" s="83"/>
      <c r="J31" s="99">
        <v>21.35</v>
      </c>
      <c r="K31" s="100"/>
      <c r="L31" s="101"/>
      <c r="M31" s="89">
        <v>21.35</v>
      </c>
      <c r="N31" s="357"/>
      <c r="O31" s="351">
        <v>20.34</v>
      </c>
      <c r="P31" s="65"/>
      <c r="Q31" s="90">
        <v>31</v>
      </c>
      <c r="R31" s="65"/>
      <c r="S31" s="90">
        <v>31</v>
      </c>
      <c r="T31" s="65"/>
      <c r="U31" s="83">
        <v>21.35</v>
      </c>
      <c r="V31" s="204">
        <v>31</v>
      </c>
    </row>
    <row r="32" spans="2:30" ht="18" customHeight="1" x14ac:dyDescent="0.2">
      <c r="B32" s="75">
        <v>19</v>
      </c>
      <c r="C32" s="439" t="s">
        <v>164</v>
      </c>
      <c r="D32" s="440" t="s">
        <v>107</v>
      </c>
      <c r="E32" s="718">
        <v>20.46</v>
      </c>
      <c r="F32" s="96"/>
      <c r="G32" s="97"/>
      <c r="H32" s="80">
        <v>20.46</v>
      </c>
      <c r="I32" s="81"/>
      <c r="J32" s="718">
        <v>23.3</v>
      </c>
      <c r="K32" s="96"/>
      <c r="L32" s="97"/>
      <c r="M32" s="80">
        <v>23.3</v>
      </c>
      <c r="N32" s="356"/>
      <c r="O32" s="350">
        <v>20.46</v>
      </c>
      <c r="Q32" s="90">
        <v>32</v>
      </c>
      <c r="S32" s="90">
        <v>32</v>
      </c>
      <c r="U32" s="83">
        <v>23.3</v>
      </c>
      <c r="V32" s="203">
        <v>32</v>
      </c>
    </row>
    <row r="33" spans="2:22" ht="18" customHeight="1" x14ac:dyDescent="0.2">
      <c r="B33" s="84">
        <v>15</v>
      </c>
      <c r="C33" s="441" t="s">
        <v>129</v>
      </c>
      <c r="D33" s="442" t="s">
        <v>111</v>
      </c>
      <c r="E33" s="99">
        <v>32.049999999999997</v>
      </c>
      <c r="F33" s="100"/>
      <c r="G33" s="101"/>
      <c r="H33" s="89">
        <v>32.049999999999997</v>
      </c>
      <c r="I33" s="83"/>
      <c r="J33" s="99">
        <v>20.47</v>
      </c>
      <c r="K33" s="100"/>
      <c r="L33" s="101"/>
      <c r="M33" s="89">
        <v>20.47</v>
      </c>
      <c r="N33" s="357"/>
      <c r="O33" s="351">
        <v>20.47</v>
      </c>
      <c r="Q33" s="90">
        <v>33</v>
      </c>
      <c r="S33" s="90">
        <v>33</v>
      </c>
      <c r="U33" s="83">
        <v>32.049999999999997</v>
      </c>
      <c r="V33" s="203">
        <v>33</v>
      </c>
    </row>
    <row r="34" spans="2:22" ht="18" customHeight="1" x14ac:dyDescent="0.2">
      <c r="B34" s="75">
        <v>12</v>
      </c>
      <c r="C34" s="439" t="s">
        <v>151</v>
      </c>
      <c r="D34" s="440" t="s">
        <v>101</v>
      </c>
      <c r="E34" s="718">
        <v>20.79</v>
      </c>
      <c r="F34" s="96"/>
      <c r="G34" s="97"/>
      <c r="H34" s="80">
        <v>20.79</v>
      </c>
      <c r="I34" s="81"/>
      <c r="J34" s="718">
        <v>20.55</v>
      </c>
      <c r="K34" s="96"/>
      <c r="L34" s="97"/>
      <c r="M34" s="80">
        <v>20.55</v>
      </c>
      <c r="N34" s="356"/>
      <c r="O34" s="350">
        <v>20.55</v>
      </c>
      <c r="Q34" s="90">
        <v>34</v>
      </c>
      <c r="S34" s="90">
        <v>34</v>
      </c>
      <c r="U34" s="83">
        <v>20.79</v>
      </c>
      <c r="V34" s="203">
        <v>34</v>
      </c>
    </row>
    <row r="35" spans="2:22" ht="18" customHeight="1" x14ac:dyDescent="0.2">
      <c r="B35" s="84">
        <v>43</v>
      </c>
      <c r="C35" s="441" t="s">
        <v>162</v>
      </c>
      <c r="D35" s="442" t="s">
        <v>107</v>
      </c>
      <c r="E35" s="99">
        <v>20.58</v>
      </c>
      <c r="F35" s="100"/>
      <c r="G35" s="101"/>
      <c r="H35" s="89">
        <v>20.58</v>
      </c>
      <c r="I35" s="83"/>
      <c r="J35" s="99" t="s">
        <v>103</v>
      </c>
      <c r="K35" s="100"/>
      <c r="L35" s="101"/>
      <c r="M35" s="89" t="s">
        <v>103</v>
      </c>
      <c r="N35" s="357"/>
      <c r="O35" s="351">
        <v>20.58</v>
      </c>
      <c r="Q35" s="90">
        <v>35</v>
      </c>
      <c r="S35" s="90">
        <v>35</v>
      </c>
      <c r="U35" s="83">
        <v>620.58000000000004</v>
      </c>
      <c r="V35" s="203">
        <v>35</v>
      </c>
    </row>
    <row r="36" spans="2:22" ht="18" customHeight="1" x14ac:dyDescent="0.2">
      <c r="B36" s="75">
        <v>22</v>
      </c>
      <c r="C36" s="439" t="s">
        <v>138</v>
      </c>
      <c r="D36" s="440" t="s">
        <v>112</v>
      </c>
      <c r="E36" s="718">
        <v>35.31</v>
      </c>
      <c r="F36" s="96"/>
      <c r="G36" s="97"/>
      <c r="H36" s="80">
        <v>35.31</v>
      </c>
      <c r="I36" s="81"/>
      <c r="J36" s="718">
        <v>20.86</v>
      </c>
      <c r="K36" s="96"/>
      <c r="L36" s="97"/>
      <c r="M36" s="80">
        <v>20.86</v>
      </c>
      <c r="N36" s="356"/>
      <c r="O36" s="350">
        <v>20.86</v>
      </c>
      <c r="Q36" s="90">
        <v>36</v>
      </c>
      <c r="S36" s="90">
        <v>36</v>
      </c>
      <c r="U36" s="83">
        <v>35.31</v>
      </c>
      <c r="V36" s="203">
        <v>36</v>
      </c>
    </row>
    <row r="37" spans="2:22" ht="18" customHeight="1" x14ac:dyDescent="0.2">
      <c r="B37" s="84">
        <v>25</v>
      </c>
      <c r="C37" s="441" t="s">
        <v>118</v>
      </c>
      <c r="D37" s="442" t="s">
        <v>107</v>
      </c>
      <c r="E37" s="99" t="s">
        <v>103</v>
      </c>
      <c r="F37" s="100"/>
      <c r="G37" s="101"/>
      <c r="H37" s="89" t="s">
        <v>103</v>
      </c>
      <c r="I37" s="83"/>
      <c r="J37" s="99">
        <v>21</v>
      </c>
      <c r="K37" s="100"/>
      <c r="L37" s="101"/>
      <c r="M37" s="89">
        <v>21</v>
      </c>
      <c r="N37" s="357"/>
      <c r="O37" s="351">
        <v>21</v>
      </c>
      <c r="Q37" s="90">
        <v>37</v>
      </c>
      <c r="S37" s="90">
        <v>37</v>
      </c>
      <c r="U37" s="83">
        <v>621</v>
      </c>
      <c r="V37" s="203">
        <v>37</v>
      </c>
    </row>
    <row r="38" spans="2:22" ht="18" customHeight="1" x14ac:dyDescent="0.2">
      <c r="B38" s="75">
        <v>32</v>
      </c>
      <c r="C38" s="439" t="s">
        <v>125</v>
      </c>
      <c r="D38" s="440" t="s">
        <v>109</v>
      </c>
      <c r="E38" s="718">
        <v>21.16</v>
      </c>
      <c r="F38" s="96"/>
      <c r="G38" s="97"/>
      <c r="H38" s="80">
        <v>21.16</v>
      </c>
      <c r="I38" s="81"/>
      <c r="J38" s="98" t="s">
        <v>103</v>
      </c>
      <c r="K38" s="96"/>
      <c r="L38" s="97"/>
      <c r="M38" s="80" t="s">
        <v>103</v>
      </c>
      <c r="N38" s="356"/>
      <c r="O38" s="350">
        <v>21.16</v>
      </c>
      <c r="Q38" s="90">
        <v>38</v>
      </c>
      <c r="S38" s="90">
        <v>38</v>
      </c>
      <c r="U38" s="83">
        <v>621.16</v>
      </c>
      <c r="V38" s="203">
        <v>38</v>
      </c>
    </row>
    <row r="39" spans="2:22" ht="18" customHeight="1" x14ac:dyDescent="0.2">
      <c r="B39" s="84">
        <v>48</v>
      </c>
      <c r="C39" s="441" t="s">
        <v>156</v>
      </c>
      <c r="D39" s="442" t="s">
        <v>101</v>
      </c>
      <c r="E39" s="99">
        <v>27.39</v>
      </c>
      <c r="F39" s="100"/>
      <c r="G39" s="101"/>
      <c r="H39" s="89">
        <v>27.39</v>
      </c>
      <c r="I39" s="83"/>
      <c r="J39" s="99">
        <v>21.76</v>
      </c>
      <c r="K39" s="100"/>
      <c r="L39" s="101"/>
      <c r="M39" s="89">
        <v>21.76</v>
      </c>
      <c r="N39" s="357"/>
      <c r="O39" s="351">
        <v>21.76</v>
      </c>
      <c r="Q39" s="90">
        <v>39</v>
      </c>
      <c r="S39" s="90">
        <v>39</v>
      </c>
      <c r="U39" s="83">
        <v>27.39</v>
      </c>
      <c r="V39" s="203">
        <v>39</v>
      </c>
    </row>
    <row r="40" spans="2:22" ht="18" customHeight="1" x14ac:dyDescent="0.2">
      <c r="B40" s="75">
        <v>34</v>
      </c>
      <c r="C40" s="439" t="s">
        <v>140</v>
      </c>
      <c r="D40" s="440" t="s">
        <v>112</v>
      </c>
      <c r="E40" s="718">
        <v>23.17</v>
      </c>
      <c r="F40" s="96"/>
      <c r="G40" s="97"/>
      <c r="H40" s="80">
        <v>23.17</v>
      </c>
      <c r="I40" s="81"/>
      <c r="J40" s="98">
        <v>21.8</v>
      </c>
      <c r="K40" s="96"/>
      <c r="L40" s="97"/>
      <c r="M40" s="80">
        <v>21.8</v>
      </c>
      <c r="N40" s="356"/>
      <c r="O40" s="350">
        <v>21.8</v>
      </c>
      <c r="Q40" s="90">
        <v>40</v>
      </c>
      <c r="S40" s="90">
        <v>40</v>
      </c>
      <c r="U40" s="83">
        <v>23.17</v>
      </c>
      <c r="V40" s="203">
        <v>40</v>
      </c>
    </row>
    <row r="41" spans="2:22" ht="18" customHeight="1" x14ac:dyDescent="0.2">
      <c r="B41" s="84">
        <v>7</v>
      </c>
      <c r="C41" s="441" t="s">
        <v>117</v>
      </c>
      <c r="D41" s="442" t="s">
        <v>107</v>
      </c>
      <c r="E41" s="99" t="s">
        <v>103</v>
      </c>
      <c r="F41" s="100"/>
      <c r="G41" s="101"/>
      <c r="H41" s="89" t="s">
        <v>103</v>
      </c>
      <c r="I41" s="83"/>
      <c r="J41" s="99">
        <v>22.03</v>
      </c>
      <c r="K41" s="100"/>
      <c r="L41" s="101"/>
      <c r="M41" s="89">
        <v>22.03</v>
      </c>
      <c r="N41" s="357"/>
      <c r="O41" s="351">
        <v>22.03</v>
      </c>
      <c r="Q41" s="90">
        <v>41</v>
      </c>
      <c r="S41" s="90">
        <v>41</v>
      </c>
      <c r="U41" s="83">
        <v>622.03</v>
      </c>
      <c r="V41" s="203">
        <v>41</v>
      </c>
    </row>
    <row r="42" spans="2:22" ht="18" customHeight="1" x14ac:dyDescent="0.2">
      <c r="B42" s="75">
        <v>27</v>
      </c>
      <c r="C42" s="439" t="s">
        <v>131</v>
      </c>
      <c r="D42" s="440" t="s">
        <v>111</v>
      </c>
      <c r="E42" s="718">
        <v>22.15</v>
      </c>
      <c r="F42" s="96"/>
      <c r="G42" s="97"/>
      <c r="H42" s="80">
        <v>22.15</v>
      </c>
      <c r="I42" s="81"/>
      <c r="J42" s="718" t="s">
        <v>103</v>
      </c>
      <c r="K42" s="96"/>
      <c r="L42" s="97"/>
      <c r="M42" s="80" t="s">
        <v>103</v>
      </c>
      <c r="N42" s="356"/>
      <c r="O42" s="350">
        <v>22.15</v>
      </c>
      <c r="Q42" s="90">
        <v>42</v>
      </c>
      <c r="S42" s="90">
        <v>42</v>
      </c>
      <c r="U42" s="83">
        <v>622.15</v>
      </c>
      <c r="V42" s="203">
        <v>42</v>
      </c>
    </row>
    <row r="43" spans="2:22" ht="18" customHeight="1" x14ac:dyDescent="0.2">
      <c r="B43" s="84">
        <v>31</v>
      </c>
      <c r="C43" s="441" t="s">
        <v>119</v>
      </c>
      <c r="D43" s="442" t="s">
        <v>107</v>
      </c>
      <c r="E43" s="99">
        <v>22.21</v>
      </c>
      <c r="F43" s="100"/>
      <c r="G43" s="101"/>
      <c r="H43" s="89">
        <v>22.21</v>
      </c>
      <c r="I43" s="83"/>
      <c r="J43" s="99">
        <v>22.72</v>
      </c>
      <c r="K43" s="100"/>
      <c r="L43" s="101"/>
      <c r="M43" s="89">
        <v>22.72</v>
      </c>
      <c r="N43" s="357"/>
      <c r="O43" s="351">
        <v>22.21</v>
      </c>
      <c r="Q43" s="90">
        <v>43</v>
      </c>
      <c r="S43" s="90">
        <v>43</v>
      </c>
      <c r="U43" s="83">
        <v>22.72</v>
      </c>
      <c r="V43" s="203">
        <v>43</v>
      </c>
    </row>
    <row r="44" spans="2:22" ht="18" customHeight="1" x14ac:dyDescent="0.2">
      <c r="B44" s="75">
        <v>33</v>
      </c>
      <c r="C44" s="439" t="s">
        <v>134</v>
      </c>
      <c r="D44" s="440" t="s">
        <v>111</v>
      </c>
      <c r="E44" s="718" t="s">
        <v>103</v>
      </c>
      <c r="F44" s="96"/>
      <c r="G44" s="97"/>
      <c r="H44" s="80" t="s">
        <v>103</v>
      </c>
      <c r="I44" s="81"/>
      <c r="J44" s="718">
        <v>23.01</v>
      </c>
      <c r="K44" s="96"/>
      <c r="L44" s="97"/>
      <c r="M44" s="80">
        <v>23.01</v>
      </c>
      <c r="N44" s="356"/>
      <c r="O44" s="350">
        <v>23.01</v>
      </c>
      <c r="Q44" s="90">
        <v>44</v>
      </c>
      <c r="S44" s="90">
        <v>44</v>
      </c>
      <c r="U44" s="83">
        <v>623.01</v>
      </c>
      <c r="V44" s="203">
        <v>44</v>
      </c>
    </row>
    <row r="45" spans="2:22" ht="18" customHeight="1" x14ac:dyDescent="0.2">
      <c r="B45" s="84">
        <v>28</v>
      </c>
      <c r="C45" s="441" t="s">
        <v>139</v>
      </c>
      <c r="D45" s="442" t="s">
        <v>112</v>
      </c>
      <c r="E45" s="99">
        <v>26.16</v>
      </c>
      <c r="F45" s="100"/>
      <c r="G45" s="101"/>
      <c r="H45" s="89">
        <v>26.16</v>
      </c>
      <c r="I45" s="83"/>
      <c r="J45" s="99">
        <v>27.14</v>
      </c>
      <c r="K45" s="100"/>
      <c r="L45" s="101"/>
      <c r="M45" s="89">
        <v>27.14</v>
      </c>
      <c r="N45" s="357"/>
      <c r="O45" s="351">
        <v>26.16</v>
      </c>
      <c r="Q45" s="90">
        <v>45</v>
      </c>
      <c r="S45" s="90">
        <v>45</v>
      </c>
      <c r="U45" s="83">
        <v>27.14</v>
      </c>
      <c r="V45" s="203">
        <v>45</v>
      </c>
    </row>
    <row r="46" spans="2:22" ht="18" customHeight="1" x14ac:dyDescent="0.2">
      <c r="B46" s="75">
        <v>9</v>
      </c>
      <c r="C46" s="439" t="s">
        <v>128</v>
      </c>
      <c r="D46" s="440" t="s">
        <v>111</v>
      </c>
      <c r="E46" s="718">
        <v>26.22</v>
      </c>
      <c r="F46" s="96"/>
      <c r="G46" s="97"/>
      <c r="H46" s="80">
        <v>26.22</v>
      </c>
      <c r="I46" s="81"/>
      <c r="J46" s="718" t="s">
        <v>103</v>
      </c>
      <c r="K46" s="96"/>
      <c r="L46" s="97"/>
      <c r="M46" s="80" t="s">
        <v>103</v>
      </c>
      <c r="N46" s="356"/>
      <c r="O46" s="350">
        <v>26.22</v>
      </c>
      <c r="Q46" s="90">
        <v>46</v>
      </c>
      <c r="S46" s="90">
        <v>46</v>
      </c>
      <c r="U46" s="83">
        <v>626.22</v>
      </c>
      <c r="V46" s="203">
        <v>46</v>
      </c>
    </row>
    <row r="47" spans="2:22" ht="18" customHeight="1" x14ac:dyDescent="0.2">
      <c r="B47" s="84">
        <v>36</v>
      </c>
      <c r="C47" s="441" t="s">
        <v>155</v>
      </c>
      <c r="D47" s="442" t="s">
        <v>101</v>
      </c>
      <c r="E47" s="99" t="s">
        <v>103</v>
      </c>
      <c r="F47" s="100"/>
      <c r="G47" s="101"/>
      <c r="H47" s="89" t="s">
        <v>103</v>
      </c>
      <c r="I47" s="83"/>
      <c r="J47" s="99">
        <v>26.41</v>
      </c>
      <c r="K47" s="100"/>
      <c r="L47" s="101"/>
      <c r="M47" s="89">
        <v>26.41</v>
      </c>
      <c r="N47" s="357"/>
      <c r="O47" s="351">
        <v>26.41</v>
      </c>
      <c r="Q47" s="90">
        <v>47</v>
      </c>
      <c r="S47" s="90">
        <v>47</v>
      </c>
      <c r="U47" s="83">
        <v>626.41</v>
      </c>
      <c r="V47" s="203">
        <v>47</v>
      </c>
    </row>
    <row r="48" spans="2:22" ht="18" customHeight="1" x14ac:dyDescent="0.2">
      <c r="B48" s="75">
        <v>37</v>
      </c>
      <c r="C48" s="439" t="s">
        <v>120</v>
      </c>
      <c r="D48" s="440" t="s">
        <v>107</v>
      </c>
      <c r="E48" s="718">
        <v>27.45</v>
      </c>
      <c r="F48" s="96"/>
      <c r="G48" s="97"/>
      <c r="H48" s="80">
        <v>27.45</v>
      </c>
      <c r="I48" s="81"/>
      <c r="J48" s="718" t="s">
        <v>103</v>
      </c>
      <c r="K48" s="96"/>
      <c r="L48" s="97"/>
      <c r="M48" s="80" t="s">
        <v>103</v>
      </c>
      <c r="N48" s="356"/>
      <c r="O48" s="350">
        <v>27.45</v>
      </c>
      <c r="Q48" s="90">
        <v>48</v>
      </c>
      <c r="S48" s="90">
        <v>48</v>
      </c>
      <c r="U48" s="83">
        <v>627.45000000000005</v>
      </c>
      <c r="V48" s="203">
        <v>48</v>
      </c>
    </row>
    <row r="49" spans="2:22" ht="18" customHeight="1" x14ac:dyDescent="0.2">
      <c r="B49" s="84">
        <v>49</v>
      </c>
      <c r="C49" s="441" t="s">
        <v>104</v>
      </c>
      <c r="D49" s="442" t="s">
        <v>107</v>
      </c>
      <c r="E49" s="99"/>
      <c r="F49" s="100"/>
      <c r="G49" s="101"/>
      <c r="H49" s="89" t="s">
        <v>102</v>
      </c>
      <c r="I49" s="83"/>
      <c r="J49" s="99"/>
      <c r="K49" s="100"/>
      <c r="L49" s="101"/>
      <c r="M49" s="89" t="s">
        <v>102</v>
      </c>
      <c r="N49" s="357"/>
      <c r="O49" s="351" t="s">
        <v>102</v>
      </c>
      <c r="Q49" s="90" t="s">
        <v>102</v>
      </c>
      <c r="S49" s="90">
        <v>49</v>
      </c>
      <c r="U49" s="83">
        <v>7200</v>
      </c>
      <c r="V49" s="203">
        <v>49</v>
      </c>
    </row>
    <row r="50" spans="2:22" ht="18" customHeight="1" x14ac:dyDescent="0.2">
      <c r="B50" s="75">
        <v>50</v>
      </c>
      <c r="C50" s="439" t="s">
        <v>104</v>
      </c>
      <c r="D50" s="440" t="s">
        <v>109</v>
      </c>
      <c r="E50" s="718"/>
      <c r="F50" s="96"/>
      <c r="G50" s="97"/>
      <c r="H50" s="80" t="s">
        <v>102</v>
      </c>
      <c r="I50" s="81"/>
      <c r="J50" s="718"/>
      <c r="K50" s="96"/>
      <c r="L50" s="97"/>
      <c r="M50" s="80" t="s">
        <v>102</v>
      </c>
      <c r="N50" s="356"/>
      <c r="O50" s="350" t="s">
        <v>102</v>
      </c>
      <c r="Q50" s="90" t="s">
        <v>102</v>
      </c>
      <c r="S50" s="90">
        <v>49</v>
      </c>
      <c r="U50" s="83">
        <v>7200</v>
      </c>
      <c r="V50" s="203">
        <v>49</v>
      </c>
    </row>
    <row r="51" spans="2:22" ht="18" customHeight="1" x14ac:dyDescent="0.2">
      <c r="B51" s="84">
        <v>51</v>
      </c>
      <c r="C51" s="441" t="s">
        <v>104</v>
      </c>
      <c r="D51" s="442" t="s">
        <v>111</v>
      </c>
      <c r="E51" s="99"/>
      <c r="F51" s="100"/>
      <c r="G51" s="101"/>
      <c r="H51" s="89" t="s">
        <v>102</v>
      </c>
      <c r="I51" s="83"/>
      <c r="J51" s="99"/>
      <c r="K51" s="100"/>
      <c r="L51" s="101"/>
      <c r="M51" s="89" t="s">
        <v>102</v>
      </c>
      <c r="N51" s="357"/>
      <c r="O51" s="351" t="s">
        <v>102</v>
      </c>
      <c r="Q51" s="90" t="s">
        <v>102</v>
      </c>
      <c r="S51" s="90">
        <v>49</v>
      </c>
      <c r="U51" s="83">
        <v>7200</v>
      </c>
      <c r="V51" s="203">
        <v>49</v>
      </c>
    </row>
    <row r="52" spans="2:22" ht="18" customHeight="1" x14ac:dyDescent="0.2">
      <c r="B52" s="75">
        <v>52</v>
      </c>
      <c r="C52" s="439" t="s">
        <v>104</v>
      </c>
      <c r="D52" s="440" t="s">
        <v>112</v>
      </c>
      <c r="E52" s="718"/>
      <c r="F52" s="96"/>
      <c r="G52" s="97"/>
      <c r="H52" s="80" t="s">
        <v>102</v>
      </c>
      <c r="I52" s="81"/>
      <c r="J52" s="718"/>
      <c r="K52" s="96"/>
      <c r="L52" s="97"/>
      <c r="M52" s="80" t="s">
        <v>102</v>
      </c>
      <c r="N52" s="356"/>
      <c r="O52" s="350" t="s">
        <v>102</v>
      </c>
      <c r="Q52" s="90" t="s">
        <v>102</v>
      </c>
      <c r="S52" s="90">
        <v>49</v>
      </c>
      <c r="U52" s="83">
        <v>7200</v>
      </c>
      <c r="V52" s="203">
        <v>49</v>
      </c>
    </row>
    <row r="53" spans="2:22" ht="18" customHeight="1" x14ac:dyDescent="0.2">
      <c r="B53" s="126">
        <v>53</v>
      </c>
      <c r="C53" s="443" t="s">
        <v>104</v>
      </c>
      <c r="D53" s="444" t="s">
        <v>113</v>
      </c>
      <c r="E53" s="128"/>
      <c r="F53" s="129"/>
      <c r="G53" s="130"/>
      <c r="H53" s="131" t="s">
        <v>102</v>
      </c>
      <c r="I53" s="106"/>
      <c r="J53" s="128"/>
      <c r="K53" s="129"/>
      <c r="L53" s="130"/>
      <c r="M53" s="131" t="s">
        <v>102</v>
      </c>
      <c r="N53" s="358"/>
      <c r="O53" s="352" t="s">
        <v>102</v>
      </c>
      <c r="Q53" s="90" t="s">
        <v>102</v>
      </c>
      <c r="S53" s="90">
        <v>49</v>
      </c>
      <c r="U53" s="83">
        <v>7200</v>
      </c>
      <c r="V53" s="203">
        <v>49</v>
      </c>
    </row>
    <row r="54" spans="2:22" ht="18" customHeight="1" x14ac:dyDescent="0.2">
      <c r="B54" s="75">
        <v>54</v>
      </c>
      <c r="C54" s="439" t="s">
        <v>104</v>
      </c>
      <c r="D54" s="440" t="s">
        <v>101</v>
      </c>
      <c r="E54" s="718"/>
      <c r="F54" s="96"/>
      <c r="G54" s="97"/>
      <c r="H54" s="80" t="s">
        <v>102</v>
      </c>
      <c r="I54" s="81"/>
      <c r="J54" s="718"/>
      <c r="K54" s="96"/>
      <c r="L54" s="97"/>
      <c r="M54" s="80" t="s">
        <v>102</v>
      </c>
      <c r="N54" s="356"/>
      <c r="O54" s="350" t="s">
        <v>102</v>
      </c>
      <c r="Q54" s="90" t="s">
        <v>102</v>
      </c>
      <c r="S54" s="90">
        <v>49</v>
      </c>
      <c r="U54" s="83">
        <v>7200</v>
      </c>
      <c r="V54" s="203">
        <v>49</v>
      </c>
    </row>
    <row r="55" spans="2:22" ht="18" customHeight="1" x14ac:dyDescent="0.2">
      <c r="B55" s="84">
        <v>55</v>
      </c>
      <c r="C55" s="441" t="s">
        <v>63</v>
      </c>
      <c r="D55" s="442" t="s">
        <v>63</v>
      </c>
      <c r="E55" s="99"/>
      <c r="F55" s="100"/>
      <c r="G55" s="101"/>
      <c r="H55" s="89" t="s">
        <v>63</v>
      </c>
      <c r="I55" s="83"/>
      <c r="J55" s="99"/>
      <c r="K55" s="100"/>
      <c r="L55" s="101"/>
      <c r="M55" s="89" t="s">
        <v>63</v>
      </c>
      <c r="N55" s="357"/>
      <c r="O55" s="351" t="s">
        <v>63</v>
      </c>
      <c r="Q55" s="90" t="s">
        <v>63</v>
      </c>
      <c r="S55" s="90" t="s">
        <v>63</v>
      </c>
      <c r="U55" s="83">
        <v>9000</v>
      </c>
      <c r="V55" s="203"/>
    </row>
    <row r="56" spans="2:22" ht="18" customHeight="1" x14ac:dyDescent="0.2">
      <c r="B56" s="75">
        <v>56</v>
      </c>
      <c r="C56" s="439" t="s">
        <v>63</v>
      </c>
      <c r="D56" s="440" t="s">
        <v>63</v>
      </c>
      <c r="E56" s="718"/>
      <c r="F56" s="96"/>
      <c r="G56" s="97"/>
      <c r="H56" s="80" t="s">
        <v>63</v>
      </c>
      <c r="I56" s="81"/>
      <c r="J56" s="718"/>
      <c r="K56" s="96"/>
      <c r="L56" s="97"/>
      <c r="M56" s="80" t="s">
        <v>63</v>
      </c>
      <c r="N56" s="356"/>
      <c r="O56" s="350" t="s">
        <v>63</v>
      </c>
      <c r="Q56" s="90" t="s">
        <v>63</v>
      </c>
      <c r="S56" s="90" t="s">
        <v>63</v>
      </c>
      <c r="U56" s="83">
        <v>9000</v>
      </c>
      <c r="V56" s="203"/>
    </row>
    <row r="57" spans="2:22" ht="18" customHeight="1" x14ac:dyDescent="0.2">
      <c r="B57" s="84">
        <v>57</v>
      </c>
      <c r="C57" s="441" t="s">
        <v>63</v>
      </c>
      <c r="D57" s="442" t="s">
        <v>63</v>
      </c>
      <c r="E57" s="99"/>
      <c r="F57" s="100"/>
      <c r="G57" s="101"/>
      <c r="H57" s="89" t="s">
        <v>63</v>
      </c>
      <c r="I57" s="83"/>
      <c r="J57" s="99"/>
      <c r="K57" s="100"/>
      <c r="L57" s="101"/>
      <c r="M57" s="89" t="s">
        <v>63</v>
      </c>
      <c r="N57" s="357"/>
      <c r="O57" s="351" t="s">
        <v>63</v>
      </c>
      <c r="Q57" s="90" t="s">
        <v>63</v>
      </c>
      <c r="S57" s="90" t="s">
        <v>63</v>
      </c>
      <c r="U57" s="83">
        <v>9000</v>
      </c>
      <c r="V57" s="203"/>
    </row>
    <row r="58" spans="2:22" ht="18" customHeight="1" x14ac:dyDescent="0.2">
      <c r="B58" s="75">
        <v>58</v>
      </c>
      <c r="C58" s="439" t="s">
        <v>63</v>
      </c>
      <c r="D58" s="440" t="s">
        <v>63</v>
      </c>
      <c r="E58" s="718"/>
      <c r="F58" s="96"/>
      <c r="G58" s="97"/>
      <c r="H58" s="80" t="s">
        <v>63</v>
      </c>
      <c r="I58" s="81"/>
      <c r="J58" s="718"/>
      <c r="K58" s="96"/>
      <c r="L58" s="97"/>
      <c r="M58" s="80" t="s">
        <v>63</v>
      </c>
      <c r="N58" s="356"/>
      <c r="O58" s="350" t="s">
        <v>63</v>
      </c>
      <c r="Q58" s="90" t="s">
        <v>63</v>
      </c>
      <c r="S58" s="90" t="s">
        <v>63</v>
      </c>
      <c r="U58" s="83">
        <v>9000</v>
      </c>
      <c r="V58" s="203"/>
    </row>
    <row r="59" spans="2:22" ht="18" customHeight="1" x14ac:dyDescent="0.2">
      <c r="B59" s="84">
        <v>59</v>
      </c>
      <c r="C59" s="441" t="s">
        <v>63</v>
      </c>
      <c r="D59" s="442" t="s">
        <v>63</v>
      </c>
      <c r="E59" s="99"/>
      <c r="F59" s="100"/>
      <c r="G59" s="101"/>
      <c r="H59" s="89" t="s">
        <v>63</v>
      </c>
      <c r="I59" s="83"/>
      <c r="J59" s="99"/>
      <c r="K59" s="100"/>
      <c r="L59" s="101"/>
      <c r="M59" s="89" t="s">
        <v>63</v>
      </c>
      <c r="N59" s="357"/>
      <c r="O59" s="351" t="s">
        <v>63</v>
      </c>
      <c r="Q59" s="90" t="s">
        <v>63</v>
      </c>
      <c r="S59" s="90" t="s">
        <v>63</v>
      </c>
      <c r="U59" s="83">
        <v>9000</v>
      </c>
      <c r="V59" s="203"/>
    </row>
    <row r="60" spans="2:22" ht="18" customHeight="1" x14ac:dyDescent="0.2">
      <c r="B60" s="75">
        <v>60</v>
      </c>
      <c r="C60" s="439" t="s">
        <v>63</v>
      </c>
      <c r="D60" s="440" t="s">
        <v>63</v>
      </c>
      <c r="E60" s="718"/>
      <c r="F60" s="96"/>
      <c r="G60" s="97"/>
      <c r="H60" s="80" t="s">
        <v>63</v>
      </c>
      <c r="I60" s="81"/>
      <c r="J60" s="718"/>
      <c r="K60" s="96"/>
      <c r="L60" s="97"/>
      <c r="M60" s="80" t="s">
        <v>63</v>
      </c>
      <c r="N60" s="356"/>
      <c r="O60" s="350" t="s">
        <v>63</v>
      </c>
      <c r="Q60" s="90" t="s">
        <v>63</v>
      </c>
      <c r="S60" s="90" t="s">
        <v>63</v>
      </c>
      <c r="U60" s="83">
        <v>9000</v>
      </c>
      <c r="V60" s="203"/>
    </row>
    <row r="61" spans="2:22" ht="18" customHeight="1" x14ac:dyDescent="0.2">
      <c r="B61" s="84">
        <v>61</v>
      </c>
      <c r="C61" s="441" t="s">
        <v>63</v>
      </c>
      <c r="D61" s="442" t="s">
        <v>63</v>
      </c>
      <c r="E61" s="99"/>
      <c r="F61" s="100"/>
      <c r="G61" s="101"/>
      <c r="H61" s="89" t="s">
        <v>63</v>
      </c>
      <c r="I61" s="83"/>
      <c r="J61" s="99"/>
      <c r="K61" s="100"/>
      <c r="L61" s="101"/>
      <c r="M61" s="89" t="s">
        <v>63</v>
      </c>
      <c r="N61" s="357"/>
      <c r="O61" s="351" t="s">
        <v>63</v>
      </c>
      <c r="Q61" s="90" t="s">
        <v>63</v>
      </c>
      <c r="S61" s="90" t="s">
        <v>63</v>
      </c>
      <c r="U61" s="83">
        <v>9000</v>
      </c>
      <c r="V61" s="203"/>
    </row>
    <row r="62" spans="2:22" ht="18" customHeight="1" x14ac:dyDescent="0.2">
      <c r="B62" s="120">
        <v>62</v>
      </c>
      <c r="C62" s="445" t="s">
        <v>63</v>
      </c>
      <c r="D62" s="446" t="s">
        <v>63</v>
      </c>
      <c r="E62" s="132"/>
      <c r="F62" s="133"/>
      <c r="G62" s="134"/>
      <c r="H62" s="124" t="s">
        <v>63</v>
      </c>
      <c r="I62" s="125"/>
      <c r="J62" s="132"/>
      <c r="K62" s="133"/>
      <c r="L62" s="134"/>
      <c r="M62" s="124" t="s">
        <v>63</v>
      </c>
      <c r="N62" s="359"/>
      <c r="O62" s="353" t="s">
        <v>63</v>
      </c>
      <c r="Q62" s="90" t="s">
        <v>63</v>
      </c>
      <c r="S62" s="90" t="s">
        <v>63</v>
      </c>
      <c r="U62" s="83">
        <v>9000</v>
      </c>
      <c r="V62" s="203"/>
    </row>
    <row r="63" spans="2:22" ht="18" customHeight="1" x14ac:dyDescent="0.2">
      <c r="B63" s="84">
        <v>63</v>
      </c>
      <c r="C63" s="441" t="s">
        <v>63</v>
      </c>
      <c r="D63" s="442" t="s">
        <v>63</v>
      </c>
      <c r="E63" s="99"/>
      <c r="F63" s="100"/>
      <c r="G63" s="101"/>
      <c r="H63" s="89" t="s">
        <v>63</v>
      </c>
      <c r="I63" s="83"/>
      <c r="J63" s="99"/>
      <c r="K63" s="100"/>
      <c r="L63" s="101"/>
      <c r="M63" s="89" t="s">
        <v>63</v>
      </c>
      <c r="N63" s="357"/>
      <c r="O63" s="351" t="s">
        <v>63</v>
      </c>
      <c r="Q63" s="90" t="s">
        <v>63</v>
      </c>
      <c r="S63" s="90" t="s">
        <v>63</v>
      </c>
      <c r="U63" s="83">
        <v>9000</v>
      </c>
      <c r="V63" s="203"/>
    </row>
    <row r="64" spans="2:22" ht="18" customHeight="1" x14ac:dyDescent="0.2">
      <c r="B64" s="75">
        <v>64</v>
      </c>
      <c r="C64" s="439" t="s">
        <v>63</v>
      </c>
      <c r="D64" s="440" t="s">
        <v>63</v>
      </c>
      <c r="E64" s="718"/>
      <c r="F64" s="96"/>
      <c r="G64" s="97"/>
      <c r="H64" s="80" t="s">
        <v>63</v>
      </c>
      <c r="I64" s="81"/>
      <c r="J64" s="718"/>
      <c r="K64" s="96"/>
      <c r="L64" s="97"/>
      <c r="M64" s="80" t="s">
        <v>63</v>
      </c>
      <c r="N64" s="356"/>
      <c r="O64" s="350" t="s">
        <v>63</v>
      </c>
      <c r="Q64" s="90" t="s">
        <v>63</v>
      </c>
      <c r="S64" s="90" t="s">
        <v>63</v>
      </c>
      <c r="U64" s="83">
        <v>9000</v>
      </c>
      <c r="V64" s="203"/>
    </row>
    <row r="65" spans="2:22" ht="18" customHeight="1" x14ac:dyDescent="0.2">
      <c r="B65" s="84">
        <v>65</v>
      </c>
      <c r="C65" s="441" t="s">
        <v>63</v>
      </c>
      <c r="D65" s="442" t="s">
        <v>63</v>
      </c>
      <c r="E65" s="99"/>
      <c r="F65" s="100"/>
      <c r="G65" s="101"/>
      <c r="H65" s="89" t="s">
        <v>63</v>
      </c>
      <c r="I65" s="83"/>
      <c r="J65" s="99"/>
      <c r="K65" s="100"/>
      <c r="L65" s="101"/>
      <c r="M65" s="89" t="s">
        <v>63</v>
      </c>
      <c r="N65" s="357"/>
      <c r="O65" s="351" t="s">
        <v>63</v>
      </c>
      <c r="Q65" s="90" t="s">
        <v>63</v>
      </c>
      <c r="S65" s="90" t="s">
        <v>63</v>
      </c>
      <c r="U65" s="83">
        <v>9000</v>
      </c>
      <c r="V65" s="203"/>
    </row>
    <row r="66" spans="2:22" ht="18" customHeight="1" x14ac:dyDescent="0.2">
      <c r="B66" s="75">
        <v>66</v>
      </c>
      <c r="C66" s="439" t="s">
        <v>63</v>
      </c>
      <c r="D66" s="440" t="s">
        <v>63</v>
      </c>
      <c r="E66" s="718"/>
      <c r="F66" s="96"/>
      <c r="G66" s="97"/>
      <c r="H66" s="80" t="s">
        <v>63</v>
      </c>
      <c r="I66" s="81"/>
      <c r="J66" s="718"/>
      <c r="K66" s="96"/>
      <c r="L66" s="97"/>
      <c r="M66" s="80" t="s">
        <v>63</v>
      </c>
      <c r="N66" s="356"/>
      <c r="O66" s="350" t="s">
        <v>63</v>
      </c>
      <c r="Q66" s="90" t="s">
        <v>63</v>
      </c>
      <c r="S66" s="90" t="s">
        <v>63</v>
      </c>
      <c r="U66" s="83">
        <v>9000</v>
      </c>
      <c r="V66" s="203"/>
    </row>
    <row r="67" spans="2:22" ht="18" customHeight="1" x14ac:dyDescent="0.2">
      <c r="B67" s="84">
        <v>67</v>
      </c>
      <c r="C67" s="441" t="s">
        <v>63</v>
      </c>
      <c r="D67" s="442" t="s">
        <v>63</v>
      </c>
      <c r="E67" s="99"/>
      <c r="F67" s="100"/>
      <c r="G67" s="101"/>
      <c r="H67" s="89" t="s">
        <v>63</v>
      </c>
      <c r="I67" s="83"/>
      <c r="J67" s="99"/>
      <c r="K67" s="100"/>
      <c r="L67" s="101"/>
      <c r="M67" s="89" t="s">
        <v>63</v>
      </c>
      <c r="N67" s="357"/>
      <c r="O67" s="351" t="s">
        <v>63</v>
      </c>
      <c r="Q67" s="90" t="s">
        <v>63</v>
      </c>
      <c r="S67" s="90" t="s">
        <v>63</v>
      </c>
      <c r="U67" s="83">
        <v>9000</v>
      </c>
      <c r="V67" s="203"/>
    </row>
    <row r="68" spans="2:22" ht="18" customHeight="1" x14ac:dyDescent="0.2">
      <c r="B68" s="75">
        <v>68</v>
      </c>
      <c r="C68" s="439" t="s">
        <v>63</v>
      </c>
      <c r="D68" s="440" t="s">
        <v>63</v>
      </c>
      <c r="E68" s="718"/>
      <c r="F68" s="96"/>
      <c r="G68" s="97"/>
      <c r="H68" s="80" t="s">
        <v>63</v>
      </c>
      <c r="I68" s="81"/>
      <c r="J68" s="718"/>
      <c r="K68" s="96"/>
      <c r="L68" s="97"/>
      <c r="M68" s="80" t="s">
        <v>63</v>
      </c>
      <c r="N68" s="356"/>
      <c r="O68" s="350" t="s">
        <v>63</v>
      </c>
      <c r="Q68" s="90" t="s">
        <v>63</v>
      </c>
      <c r="S68" s="90" t="s">
        <v>63</v>
      </c>
      <c r="U68" s="83">
        <v>9000</v>
      </c>
      <c r="V68" s="203"/>
    </row>
    <row r="69" spans="2:22" ht="18" customHeight="1" x14ac:dyDescent="0.2">
      <c r="B69" s="84">
        <v>69</v>
      </c>
      <c r="C69" s="441" t="s">
        <v>63</v>
      </c>
      <c r="D69" s="442" t="s">
        <v>63</v>
      </c>
      <c r="E69" s="99"/>
      <c r="F69" s="100"/>
      <c r="G69" s="101"/>
      <c r="H69" s="89" t="s">
        <v>63</v>
      </c>
      <c r="I69" s="83"/>
      <c r="J69" s="99"/>
      <c r="K69" s="100"/>
      <c r="L69" s="101"/>
      <c r="M69" s="89" t="s">
        <v>63</v>
      </c>
      <c r="N69" s="357"/>
      <c r="O69" s="351" t="s">
        <v>63</v>
      </c>
      <c r="Q69" s="90" t="s">
        <v>63</v>
      </c>
      <c r="S69" s="90" t="s">
        <v>63</v>
      </c>
      <c r="U69" s="83">
        <v>9000</v>
      </c>
      <c r="V69" s="203"/>
    </row>
    <row r="70" spans="2:22" ht="18" customHeight="1" x14ac:dyDescent="0.2">
      <c r="B70" s="75">
        <v>70</v>
      </c>
      <c r="C70" s="439" t="s">
        <v>63</v>
      </c>
      <c r="D70" s="440" t="s">
        <v>63</v>
      </c>
      <c r="E70" s="718"/>
      <c r="F70" s="96"/>
      <c r="G70" s="97"/>
      <c r="H70" s="80" t="s">
        <v>63</v>
      </c>
      <c r="I70" s="81"/>
      <c r="J70" s="718"/>
      <c r="K70" s="96"/>
      <c r="L70" s="97"/>
      <c r="M70" s="80" t="s">
        <v>63</v>
      </c>
      <c r="N70" s="356"/>
      <c r="O70" s="350" t="s">
        <v>63</v>
      </c>
      <c r="Q70" s="90" t="s">
        <v>63</v>
      </c>
      <c r="S70" s="90" t="s">
        <v>63</v>
      </c>
      <c r="U70" s="83">
        <v>9000</v>
      </c>
      <c r="V70" s="203"/>
    </row>
    <row r="71" spans="2:22" ht="18" customHeight="1" x14ac:dyDescent="0.2">
      <c r="B71" s="84">
        <v>71</v>
      </c>
      <c r="C71" s="441" t="s">
        <v>63</v>
      </c>
      <c r="D71" s="442" t="s">
        <v>63</v>
      </c>
      <c r="E71" s="99"/>
      <c r="F71" s="100"/>
      <c r="G71" s="101"/>
      <c r="H71" s="89" t="s">
        <v>63</v>
      </c>
      <c r="I71" s="83"/>
      <c r="J71" s="99"/>
      <c r="K71" s="100"/>
      <c r="L71" s="101"/>
      <c r="M71" s="89" t="s">
        <v>63</v>
      </c>
      <c r="N71" s="357"/>
      <c r="O71" s="351" t="s">
        <v>63</v>
      </c>
      <c r="Q71" s="90" t="s">
        <v>63</v>
      </c>
      <c r="S71" s="90" t="s">
        <v>63</v>
      </c>
      <c r="U71" s="83">
        <v>9000</v>
      </c>
      <c r="V71" s="203"/>
    </row>
    <row r="72" spans="2:22" ht="18" customHeight="1" x14ac:dyDescent="0.2">
      <c r="B72" s="75">
        <v>72</v>
      </c>
      <c r="C72" s="439" t="s">
        <v>63</v>
      </c>
      <c r="D72" s="440" t="s">
        <v>63</v>
      </c>
      <c r="E72" s="718"/>
      <c r="F72" s="96"/>
      <c r="G72" s="97"/>
      <c r="H72" s="80" t="s">
        <v>63</v>
      </c>
      <c r="I72" s="81"/>
      <c r="J72" s="718"/>
      <c r="K72" s="96"/>
      <c r="L72" s="97"/>
      <c r="M72" s="80" t="s">
        <v>63</v>
      </c>
      <c r="N72" s="356"/>
      <c r="O72" s="350" t="s">
        <v>63</v>
      </c>
      <c r="Q72" s="90" t="s">
        <v>63</v>
      </c>
      <c r="S72" s="90" t="s">
        <v>63</v>
      </c>
      <c r="U72" s="83">
        <v>9000</v>
      </c>
      <c r="V72" s="203"/>
    </row>
    <row r="73" spans="2:22" ht="18" customHeight="1" x14ac:dyDescent="0.2">
      <c r="B73" s="84">
        <v>73</v>
      </c>
      <c r="C73" s="441" t="s">
        <v>63</v>
      </c>
      <c r="D73" s="442" t="s">
        <v>63</v>
      </c>
      <c r="E73" s="99"/>
      <c r="F73" s="100"/>
      <c r="G73" s="101"/>
      <c r="H73" s="89" t="s">
        <v>63</v>
      </c>
      <c r="I73" s="83"/>
      <c r="J73" s="99"/>
      <c r="K73" s="100"/>
      <c r="L73" s="101"/>
      <c r="M73" s="89" t="s">
        <v>63</v>
      </c>
      <c r="N73" s="357"/>
      <c r="O73" s="351" t="s">
        <v>63</v>
      </c>
      <c r="Q73" s="90" t="s">
        <v>63</v>
      </c>
      <c r="S73" s="90" t="s">
        <v>63</v>
      </c>
      <c r="U73" s="83">
        <v>9000</v>
      </c>
      <c r="V73" s="203"/>
    </row>
    <row r="74" spans="2:22" ht="18" customHeight="1" x14ac:dyDescent="0.2">
      <c r="B74" s="75">
        <v>74</v>
      </c>
      <c r="C74" s="439" t="s">
        <v>63</v>
      </c>
      <c r="D74" s="440" t="s">
        <v>63</v>
      </c>
      <c r="E74" s="718"/>
      <c r="F74" s="96"/>
      <c r="G74" s="97"/>
      <c r="H74" s="80" t="s">
        <v>63</v>
      </c>
      <c r="I74" s="81"/>
      <c r="J74" s="718"/>
      <c r="K74" s="96"/>
      <c r="L74" s="97"/>
      <c r="M74" s="80" t="s">
        <v>63</v>
      </c>
      <c r="N74" s="356"/>
      <c r="O74" s="350" t="s">
        <v>63</v>
      </c>
      <c r="Q74" s="90" t="s">
        <v>63</v>
      </c>
      <c r="S74" s="90" t="s">
        <v>63</v>
      </c>
      <c r="U74" s="83">
        <v>9000</v>
      </c>
      <c r="V74" s="203"/>
    </row>
    <row r="75" spans="2:22" ht="18" customHeight="1" x14ac:dyDescent="0.2">
      <c r="B75" s="84">
        <v>75</v>
      </c>
      <c r="C75" s="441" t="s">
        <v>63</v>
      </c>
      <c r="D75" s="442" t="s">
        <v>63</v>
      </c>
      <c r="E75" s="99"/>
      <c r="F75" s="100"/>
      <c r="G75" s="101"/>
      <c r="H75" s="89" t="s">
        <v>63</v>
      </c>
      <c r="I75" s="83"/>
      <c r="J75" s="99"/>
      <c r="K75" s="100"/>
      <c r="L75" s="101"/>
      <c r="M75" s="89" t="s">
        <v>63</v>
      </c>
      <c r="N75" s="357"/>
      <c r="O75" s="351" t="s">
        <v>63</v>
      </c>
      <c r="Q75" s="90" t="s">
        <v>63</v>
      </c>
      <c r="S75" s="90" t="s">
        <v>63</v>
      </c>
      <c r="U75" s="83">
        <v>9000</v>
      </c>
      <c r="V75" s="203"/>
    </row>
    <row r="76" spans="2:22" ht="18" customHeight="1" x14ac:dyDescent="0.2">
      <c r="B76" s="75">
        <v>76</v>
      </c>
      <c r="C76" s="439" t="s">
        <v>63</v>
      </c>
      <c r="D76" s="440" t="s">
        <v>63</v>
      </c>
      <c r="E76" s="718"/>
      <c r="F76" s="96"/>
      <c r="G76" s="97"/>
      <c r="H76" s="80" t="s">
        <v>63</v>
      </c>
      <c r="I76" s="81"/>
      <c r="J76" s="718"/>
      <c r="K76" s="96"/>
      <c r="L76" s="97"/>
      <c r="M76" s="80" t="s">
        <v>63</v>
      </c>
      <c r="N76" s="356"/>
      <c r="O76" s="350" t="s">
        <v>63</v>
      </c>
      <c r="Q76" s="90" t="s">
        <v>63</v>
      </c>
      <c r="S76" s="90" t="s">
        <v>63</v>
      </c>
      <c r="U76" s="83">
        <v>9000</v>
      </c>
      <c r="V76" s="203"/>
    </row>
    <row r="77" spans="2:22" ht="18" customHeight="1" x14ac:dyDescent="0.2">
      <c r="B77" s="84">
        <v>77</v>
      </c>
      <c r="C77" s="441" t="s">
        <v>63</v>
      </c>
      <c r="D77" s="442" t="s">
        <v>63</v>
      </c>
      <c r="E77" s="99"/>
      <c r="F77" s="100"/>
      <c r="G77" s="101"/>
      <c r="H77" s="89" t="s">
        <v>63</v>
      </c>
      <c r="I77" s="83"/>
      <c r="J77" s="99"/>
      <c r="K77" s="100"/>
      <c r="L77" s="101"/>
      <c r="M77" s="89" t="s">
        <v>63</v>
      </c>
      <c r="N77" s="357"/>
      <c r="O77" s="351" t="s">
        <v>63</v>
      </c>
      <c r="Q77" s="90" t="s">
        <v>63</v>
      </c>
      <c r="S77" s="90" t="s">
        <v>63</v>
      </c>
      <c r="U77" s="83">
        <v>9000</v>
      </c>
      <c r="V77" s="203"/>
    </row>
    <row r="78" spans="2:22" ht="18" customHeight="1" x14ac:dyDescent="0.2">
      <c r="B78" s="75">
        <v>78</v>
      </c>
      <c r="C78" s="439" t="s">
        <v>63</v>
      </c>
      <c r="D78" s="440" t="s">
        <v>63</v>
      </c>
      <c r="E78" s="718"/>
      <c r="F78" s="96"/>
      <c r="G78" s="97"/>
      <c r="H78" s="80" t="s">
        <v>63</v>
      </c>
      <c r="I78" s="81"/>
      <c r="J78" s="718"/>
      <c r="K78" s="96"/>
      <c r="L78" s="97"/>
      <c r="M78" s="80" t="s">
        <v>63</v>
      </c>
      <c r="N78" s="356"/>
      <c r="O78" s="350" t="s">
        <v>63</v>
      </c>
      <c r="Q78" s="90" t="s">
        <v>63</v>
      </c>
      <c r="S78" s="90" t="s">
        <v>63</v>
      </c>
      <c r="U78" s="83">
        <v>9000</v>
      </c>
      <c r="V78" s="203"/>
    </row>
    <row r="79" spans="2:22" ht="18" customHeight="1" x14ac:dyDescent="0.2">
      <c r="B79" s="84">
        <v>79</v>
      </c>
      <c r="C79" s="441" t="s">
        <v>63</v>
      </c>
      <c r="D79" s="442" t="s">
        <v>63</v>
      </c>
      <c r="E79" s="99"/>
      <c r="F79" s="100"/>
      <c r="G79" s="101"/>
      <c r="H79" s="89" t="s">
        <v>63</v>
      </c>
      <c r="I79" s="83"/>
      <c r="J79" s="99"/>
      <c r="K79" s="100"/>
      <c r="L79" s="101"/>
      <c r="M79" s="89" t="s">
        <v>63</v>
      </c>
      <c r="N79" s="357"/>
      <c r="O79" s="351" t="s">
        <v>63</v>
      </c>
      <c r="Q79" s="90" t="s">
        <v>63</v>
      </c>
      <c r="S79" s="90" t="s">
        <v>63</v>
      </c>
      <c r="U79" s="83">
        <v>9000</v>
      </c>
      <c r="V79" s="203"/>
    </row>
    <row r="80" spans="2:22" ht="18" customHeight="1" x14ac:dyDescent="0.2">
      <c r="B80" s="75">
        <v>80</v>
      </c>
      <c r="C80" s="439" t="s">
        <v>63</v>
      </c>
      <c r="D80" s="440" t="s">
        <v>63</v>
      </c>
      <c r="E80" s="718"/>
      <c r="F80" s="96"/>
      <c r="G80" s="97"/>
      <c r="H80" s="80" t="s">
        <v>63</v>
      </c>
      <c r="I80" s="81"/>
      <c r="J80" s="718"/>
      <c r="K80" s="96"/>
      <c r="L80" s="97"/>
      <c r="M80" s="80" t="s">
        <v>63</v>
      </c>
      <c r="N80" s="356"/>
      <c r="O80" s="350" t="s">
        <v>63</v>
      </c>
      <c r="Q80" s="90" t="s">
        <v>63</v>
      </c>
      <c r="S80" s="90" t="s">
        <v>63</v>
      </c>
      <c r="U80" s="83">
        <v>9000</v>
      </c>
      <c r="V80" s="203"/>
    </row>
    <row r="81" spans="2:30" ht="18" customHeight="1" x14ac:dyDescent="0.2">
      <c r="B81" s="84">
        <v>81</v>
      </c>
      <c r="C81" s="441" t="s">
        <v>63</v>
      </c>
      <c r="D81" s="442" t="s">
        <v>63</v>
      </c>
      <c r="E81" s="99"/>
      <c r="F81" s="100"/>
      <c r="G81" s="101"/>
      <c r="H81" s="89" t="s">
        <v>63</v>
      </c>
      <c r="I81" s="83"/>
      <c r="J81" s="99"/>
      <c r="K81" s="100"/>
      <c r="L81" s="101"/>
      <c r="M81" s="89" t="s">
        <v>63</v>
      </c>
      <c r="N81" s="357"/>
      <c r="O81" s="351" t="s">
        <v>63</v>
      </c>
      <c r="Q81" s="90" t="s">
        <v>63</v>
      </c>
      <c r="S81" s="90" t="s">
        <v>63</v>
      </c>
      <c r="U81" s="83">
        <v>9000</v>
      </c>
      <c r="V81" s="203"/>
    </row>
    <row r="82" spans="2:30" ht="18" customHeight="1" x14ac:dyDescent="0.2">
      <c r="B82" s="75">
        <v>82</v>
      </c>
      <c r="C82" s="439" t="s">
        <v>63</v>
      </c>
      <c r="D82" s="440" t="s">
        <v>63</v>
      </c>
      <c r="E82" s="718"/>
      <c r="F82" s="96"/>
      <c r="G82" s="97"/>
      <c r="H82" s="80" t="s">
        <v>63</v>
      </c>
      <c r="I82" s="81"/>
      <c r="J82" s="718"/>
      <c r="K82" s="96"/>
      <c r="L82" s="97"/>
      <c r="M82" s="80" t="s">
        <v>63</v>
      </c>
      <c r="N82" s="356"/>
      <c r="O82" s="350" t="s">
        <v>63</v>
      </c>
      <c r="Q82" s="90" t="s">
        <v>63</v>
      </c>
      <c r="S82" s="90" t="s">
        <v>63</v>
      </c>
      <c r="U82" s="83">
        <v>9000</v>
      </c>
      <c r="V82" s="203"/>
    </row>
    <row r="83" spans="2:30" ht="18" customHeight="1" x14ac:dyDescent="0.2">
      <c r="B83" s="84">
        <v>83</v>
      </c>
      <c r="C83" s="441" t="s">
        <v>63</v>
      </c>
      <c r="D83" s="442" t="s">
        <v>63</v>
      </c>
      <c r="E83" s="99"/>
      <c r="F83" s="100"/>
      <c r="G83" s="101"/>
      <c r="H83" s="89" t="s">
        <v>63</v>
      </c>
      <c r="I83" s="83"/>
      <c r="J83" s="99"/>
      <c r="K83" s="100"/>
      <c r="L83" s="101"/>
      <c r="M83" s="89" t="s">
        <v>63</v>
      </c>
      <c r="N83" s="357"/>
      <c r="O83" s="351" t="s">
        <v>63</v>
      </c>
      <c r="Q83" s="90" t="s">
        <v>63</v>
      </c>
      <c r="S83" s="90" t="s">
        <v>63</v>
      </c>
      <c r="U83" s="83">
        <v>9000</v>
      </c>
      <c r="V83" s="203"/>
    </row>
    <row r="84" spans="2:30" s="45" customFormat="1" ht="18" customHeight="1" x14ac:dyDescent="0.2">
      <c r="B84" s="75">
        <v>84</v>
      </c>
      <c r="C84" s="439" t="s">
        <v>63</v>
      </c>
      <c r="D84" s="440" t="s">
        <v>63</v>
      </c>
      <c r="E84" s="718"/>
      <c r="F84" s="96"/>
      <c r="G84" s="97"/>
      <c r="H84" s="80" t="s">
        <v>63</v>
      </c>
      <c r="I84" s="81"/>
      <c r="J84" s="98"/>
      <c r="K84" s="96"/>
      <c r="L84" s="97"/>
      <c r="M84" s="80" t="s">
        <v>63</v>
      </c>
      <c r="N84" s="356"/>
      <c r="O84" s="350" t="s">
        <v>63</v>
      </c>
      <c r="P84" s="65"/>
      <c r="Q84" s="90" t="s">
        <v>63</v>
      </c>
      <c r="R84" s="65"/>
      <c r="S84" s="90" t="s">
        <v>63</v>
      </c>
      <c r="T84" s="65"/>
      <c r="U84" s="83">
        <v>9000</v>
      </c>
      <c r="V84" s="204"/>
      <c r="W84" s="55"/>
      <c r="X84" s="55"/>
      <c r="AC84" s="55"/>
      <c r="AD84" s="55"/>
    </row>
    <row r="85" spans="2:30" s="45" customFormat="1" ht="18" customHeight="1" x14ac:dyDescent="0.2">
      <c r="B85" s="84">
        <v>85</v>
      </c>
      <c r="C85" s="441" t="s">
        <v>63</v>
      </c>
      <c r="D85" s="442" t="s">
        <v>63</v>
      </c>
      <c r="E85" s="99"/>
      <c r="F85" s="100"/>
      <c r="G85" s="101"/>
      <c r="H85" s="89" t="s">
        <v>63</v>
      </c>
      <c r="I85" s="83"/>
      <c r="J85" s="99"/>
      <c r="K85" s="100"/>
      <c r="L85" s="101"/>
      <c r="M85" s="89" t="s">
        <v>63</v>
      </c>
      <c r="N85" s="357"/>
      <c r="O85" s="351" t="s">
        <v>63</v>
      </c>
      <c r="P85" s="65"/>
      <c r="Q85" s="90" t="s">
        <v>63</v>
      </c>
      <c r="R85" s="65"/>
      <c r="S85" s="90" t="s">
        <v>63</v>
      </c>
      <c r="T85" s="65"/>
      <c r="U85" s="83">
        <v>9000</v>
      </c>
      <c r="V85" s="204"/>
    </row>
    <row r="86" spans="2:30" ht="18" customHeight="1" x14ac:dyDescent="0.2">
      <c r="B86" s="75">
        <v>86</v>
      </c>
      <c r="C86" s="439" t="s">
        <v>63</v>
      </c>
      <c r="D86" s="440" t="s">
        <v>63</v>
      </c>
      <c r="E86" s="718"/>
      <c r="F86" s="96"/>
      <c r="G86" s="97"/>
      <c r="H86" s="80" t="s">
        <v>63</v>
      </c>
      <c r="I86" s="81"/>
      <c r="J86" s="718"/>
      <c r="K86" s="96"/>
      <c r="L86" s="97"/>
      <c r="M86" s="80" t="s">
        <v>63</v>
      </c>
      <c r="N86" s="356"/>
      <c r="O86" s="350" t="s">
        <v>63</v>
      </c>
      <c r="Q86" s="90" t="s">
        <v>63</v>
      </c>
      <c r="S86" s="90" t="s">
        <v>63</v>
      </c>
      <c r="U86" s="83">
        <v>9000</v>
      </c>
      <c r="V86" s="203"/>
    </row>
    <row r="87" spans="2:30" ht="18" customHeight="1" x14ac:dyDescent="0.2">
      <c r="B87" s="84">
        <v>87</v>
      </c>
      <c r="C87" s="441" t="s">
        <v>63</v>
      </c>
      <c r="D87" s="442" t="s">
        <v>63</v>
      </c>
      <c r="E87" s="99"/>
      <c r="F87" s="100"/>
      <c r="G87" s="101"/>
      <c r="H87" s="89" t="s">
        <v>63</v>
      </c>
      <c r="I87" s="83"/>
      <c r="J87" s="99"/>
      <c r="K87" s="100"/>
      <c r="L87" s="101"/>
      <c r="M87" s="89" t="s">
        <v>63</v>
      </c>
      <c r="N87" s="357"/>
      <c r="O87" s="351" t="s">
        <v>63</v>
      </c>
      <c r="Q87" s="90" t="s">
        <v>63</v>
      </c>
      <c r="S87" s="90" t="s">
        <v>63</v>
      </c>
      <c r="U87" s="83">
        <v>9000</v>
      </c>
      <c r="V87" s="203"/>
    </row>
    <row r="88" spans="2:30" ht="18" customHeight="1" x14ac:dyDescent="0.2">
      <c r="B88" s="75">
        <v>88</v>
      </c>
      <c r="C88" s="439" t="s">
        <v>63</v>
      </c>
      <c r="D88" s="440" t="s">
        <v>63</v>
      </c>
      <c r="E88" s="718"/>
      <c r="F88" s="96"/>
      <c r="G88" s="97"/>
      <c r="H88" s="80" t="s">
        <v>63</v>
      </c>
      <c r="I88" s="81"/>
      <c r="J88" s="718"/>
      <c r="K88" s="96"/>
      <c r="L88" s="97"/>
      <c r="M88" s="80" t="s">
        <v>63</v>
      </c>
      <c r="N88" s="356"/>
      <c r="O88" s="350" t="s">
        <v>63</v>
      </c>
      <c r="Q88" s="90" t="s">
        <v>63</v>
      </c>
      <c r="S88" s="90" t="s">
        <v>63</v>
      </c>
      <c r="U88" s="83">
        <v>9000</v>
      </c>
      <c r="V88" s="203"/>
    </row>
    <row r="89" spans="2:30" ht="18" customHeight="1" x14ac:dyDescent="0.2">
      <c r="B89" s="84">
        <v>89</v>
      </c>
      <c r="C89" s="441" t="s">
        <v>63</v>
      </c>
      <c r="D89" s="442" t="s">
        <v>63</v>
      </c>
      <c r="E89" s="99"/>
      <c r="F89" s="100"/>
      <c r="G89" s="101"/>
      <c r="H89" s="89" t="s">
        <v>63</v>
      </c>
      <c r="I89" s="83"/>
      <c r="J89" s="99"/>
      <c r="K89" s="100"/>
      <c r="L89" s="101"/>
      <c r="M89" s="89" t="s">
        <v>63</v>
      </c>
      <c r="N89" s="357"/>
      <c r="O89" s="351" t="s">
        <v>63</v>
      </c>
      <c r="Q89" s="90" t="s">
        <v>63</v>
      </c>
      <c r="S89" s="90" t="s">
        <v>63</v>
      </c>
      <c r="U89" s="83">
        <v>9000</v>
      </c>
      <c r="V89" s="203"/>
    </row>
    <row r="90" spans="2:30" ht="18" customHeight="1" x14ac:dyDescent="0.2">
      <c r="B90" s="75">
        <v>90</v>
      </c>
      <c r="C90" s="439" t="s">
        <v>63</v>
      </c>
      <c r="D90" s="440" t="s">
        <v>63</v>
      </c>
      <c r="E90" s="718"/>
      <c r="F90" s="96"/>
      <c r="G90" s="97"/>
      <c r="H90" s="80" t="s">
        <v>63</v>
      </c>
      <c r="I90" s="81"/>
      <c r="J90" s="718"/>
      <c r="K90" s="96"/>
      <c r="L90" s="97"/>
      <c r="M90" s="80" t="s">
        <v>63</v>
      </c>
      <c r="N90" s="356"/>
      <c r="O90" s="350" t="s">
        <v>63</v>
      </c>
      <c r="Q90" s="90" t="s">
        <v>63</v>
      </c>
      <c r="S90" s="90" t="s">
        <v>63</v>
      </c>
      <c r="U90" s="83">
        <v>9000</v>
      </c>
      <c r="V90" s="203"/>
    </row>
    <row r="91" spans="2:30" ht="18" customHeight="1" x14ac:dyDescent="0.2">
      <c r="B91" s="84">
        <v>91</v>
      </c>
      <c r="C91" s="441" t="s">
        <v>63</v>
      </c>
      <c r="D91" s="442" t="s">
        <v>63</v>
      </c>
      <c r="E91" s="99"/>
      <c r="F91" s="100"/>
      <c r="G91" s="101"/>
      <c r="H91" s="89" t="s">
        <v>63</v>
      </c>
      <c r="I91" s="83"/>
      <c r="J91" s="99"/>
      <c r="K91" s="100"/>
      <c r="L91" s="101"/>
      <c r="M91" s="89" t="s">
        <v>63</v>
      </c>
      <c r="N91" s="357"/>
      <c r="O91" s="351" t="s">
        <v>63</v>
      </c>
      <c r="Q91" s="90" t="s">
        <v>63</v>
      </c>
      <c r="S91" s="90" t="s">
        <v>63</v>
      </c>
      <c r="U91" s="83">
        <v>9000</v>
      </c>
      <c r="V91" s="203"/>
    </row>
    <row r="92" spans="2:30" ht="18" customHeight="1" x14ac:dyDescent="0.2">
      <c r="B92" s="75">
        <v>92</v>
      </c>
      <c r="C92" s="439" t="s">
        <v>63</v>
      </c>
      <c r="D92" s="440" t="s">
        <v>63</v>
      </c>
      <c r="E92" s="718"/>
      <c r="F92" s="96"/>
      <c r="G92" s="97"/>
      <c r="H92" s="80" t="s">
        <v>63</v>
      </c>
      <c r="I92" s="81"/>
      <c r="J92" s="718"/>
      <c r="K92" s="96"/>
      <c r="L92" s="97"/>
      <c r="M92" s="80" t="s">
        <v>63</v>
      </c>
      <c r="N92" s="356"/>
      <c r="O92" s="350" t="s">
        <v>63</v>
      </c>
      <c r="Q92" s="90" t="s">
        <v>63</v>
      </c>
      <c r="S92" s="90" t="s">
        <v>63</v>
      </c>
      <c r="U92" s="83">
        <v>9000</v>
      </c>
      <c r="V92" s="203"/>
    </row>
    <row r="93" spans="2:30" ht="18" customHeight="1" x14ac:dyDescent="0.2">
      <c r="B93" s="84">
        <v>93</v>
      </c>
      <c r="C93" s="441" t="s">
        <v>63</v>
      </c>
      <c r="D93" s="442" t="s">
        <v>63</v>
      </c>
      <c r="E93" s="99"/>
      <c r="F93" s="100"/>
      <c r="G93" s="101"/>
      <c r="H93" s="89" t="s">
        <v>63</v>
      </c>
      <c r="I93" s="83"/>
      <c r="J93" s="99"/>
      <c r="K93" s="100"/>
      <c r="L93" s="101"/>
      <c r="M93" s="89" t="s">
        <v>63</v>
      </c>
      <c r="N93" s="357"/>
      <c r="O93" s="351" t="s">
        <v>63</v>
      </c>
      <c r="Q93" s="90" t="s">
        <v>63</v>
      </c>
      <c r="S93" s="90" t="s">
        <v>63</v>
      </c>
      <c r="U93" s="83">
        <v>9000</v>
      </c>
      <c r="V93" s="203"/>
    </row>
    <row r="94" spans="2:30" ht="18" customHeight="1" x14ac:dyDescent="0.2">
      <c r="B94" s="75">
        <v>94</v>
      </c>
      <c r="C94" s="439" t="s">
        <v>63</v>
      </c>
      <c r="D94" s="440" t="s">
        <v>63</v>
      </c>
      <c r="E94" s="718"/>
      <c r="F94" s="96"/>
      <c r="G94" s="97"/>
      <c r="H94" s="80" t="s">
        <v>63</v>
      </c>
      <c r="I94" s="81"/>
      <c r="J94" s="718"/>
      <c r="K94" s="96"/>
      <c r="L94" s="97"/>
      <c r="M94" s="80" t="s">
        <v>63</v>
      </c>
      <c r="N94" s="356"/>
      <c r="O94" s="350" t="s">
        <v>63</v>
      </c>
      <c r="Q94" s="90" t="s">
        <v>63</v>
      </c>
      <c r="S94" s="90" t="s">
        <v>63</v>
      </c>
      <c r="U94" s="83">
        <v>9000</v>
      </c>
      <c r="V94" s="203"/>
    </row>
    <row r="95" spans="2:30" ht="18" customHeight="1" x14ac:dyDescent="0.2">
      <c r="B95" s="84">
        <v>95</v>
      </c>
      <c r="C95" s="441" t="s">
        <v>63</v>
      </c>
      <c r="D95" s="442" t="s">
        <v>63</v>
      </c>
      <c r="E95" s="99"/>
      <c r="F95" s="100"/>
      <c r="G95" s="101"/>
      <c r="H95" s="89" t="s">
        <v>63</v>
      </c>
      <c r="I95" s="83"/>
      <c r="J95" s="99"/>
      <c r="K95" s="100"/>
      <c r="L95" s="101"/>
      <c r="M95" s="89" t="s">
        <v>63</v>
      </c>
      <c r="N95" s="357"/>
      <c r="O95" s="351" t="s">
        <v>63</v>
      </c>
      <c r="Q95" s="90" t="s">
        <v>63</v>
      </c>
      <c r="S95" s="90" t="s">
        <v>63</v>
      </c>
      <c r="U95" s="83">
        <v>9000</v>
      </c>
      <c r="V95" s="203"/>
    </row>
    <row r="96" spans="2:30" ht="18" customHeight="1" x14ac:dyDescent="0.2">
      <c r="B96" s="75">
        <v>96</v>
      </c>
      <c r="C96" s="439" t="s">
        <v>63</v>
      </c>
      <c r="D96" s="440" t="s">
        <v>63</v>
      </c>
      <c r="E96" s="718"/>
      <c r="F96" s="96"/>
      <c r="G96" s="97"/>
      <c r="H96" s="80" t="s">
        <v>63</v>
      </c>
      <c r="I96" s="81"/>
      <c r="J96" s="718"/>
      <c r="K96" s="96"/>
      <c r="L96" s="97"/>
      <c r="M96" s="80" t="s">
        <v>63</v>
      </c>
      <c r="N96" s="356"/>
      <c r="O96" s="350" t="s">
        <v>63</v>
      </c>
      <c r="Q96" s="90" t="s">
        <v>63</v>
      </c>
      <c r="S96" s="90" t="s">
        <v>63</v>
      </c>
      <c r="U96" s="83">
        <v>9000</v>
      </c>
      <c r="V96" s="203"/>
    </row>
    <row r="97" spans="2:22" ht="18" customHeight="1" x14ac:dyDescent="0.2">
      <c r="B97" s="84">
        <v>97</v>
      </c>
      <c r="C97" s="441" t="s">
        <v>63</v>
      </c>
      <c r="D97" s="442" t="s">
        <v>63</v>
      </c>
      <c r="E97" s="99"/>
      <c r="F97" s="100"/>
      <c r="G97" s="101"/>
      <c r="H97" s="89" t="s">
        <v>63</v>
      </c>
      <c r="I97" s="83"/>
      <c r="J97" s="99"/>
      <c r="K97" s="100"/>
      <c r="L97" s="101"/>
      <c r="M97" s="89" t="s">
        <v>63</v>
      </c>
      <c r="N97" s="357"/>
      <c r="O97" s="351" t="s">
        <v>63</v>
      </c>
      <c r="Q97" s="90" t="s">
        <v>63</v>
      </c>
      <c r="S97" s="90" t="s">
        <v>63</v>
      </c>
      <c r="U97" s="83">
        <v>9000</v>
      </c>
      <c r="V97" s="203"/>
    </row>
    <row r="98" spans="2:22" ht="18" customHeight="1" x14ac:dyDescent="0.2">
      <c r="B98" s="75">
        <v>98</v>
      </c>
      <c r="C98" s="439" t="s">
        <v>63</v>
      </c>
      <c r="D98" s="440" t="s">
        <v>63</v>
      </c>
      <c r="E98" s="718"/>
      <c r="F98" s="96"/>
      <c r="G98" s="97"/>
      <c r="H98" s="80" t="s">
        <v>63</v>
      </c>
      <c r="I98" s="81"/>
      <c r="J98" s="718"/>
      <c r="K98" s="96"/>
      <c r="L98" s="97"/>
      <c r="M98" s="80" t="s">
        <v>63</v>
      </c>
      <c r="N98" s="356"/>
      <c r="O98" s="350" t="s">
        <v>63</v>
      </c>
      <c r="Q98" s="90" t="s">
        <v>63</v>
      </c>
      <c r="S98" s="90" t="s">
        <v>63</v>
      </c>
      <c r="U98" s="83">
        <v>9000</v>
      </c>
      <c r="V98" s="203"/>
    </row>
    <row r="99" spans="2:22" ht="18" customHeight="1" x14ac:dyDescent="0.2">
      <c r="B99" s="84">
        <v>99</v>
      </c>
      <c r="C99" s="441" t="s">
        <v>63</v>
      </c>
      <c r="D99" s="442" t="s">
        <v>63</v>
      </c>
      <c r="E99" s="99"/>
      <c r="F99" s="100"/>
      <c r="G99" s="101"/>
      <c r="H99" s="89" t="s">
        <v>63</v>
      </c>
      <c r="I99" s="83"/>
      <c r="J99" s="99"/>
      <c r="K99" s="100"/>
      <c r="L99" s="101"/>
      <c r="M99" s="89" t="s">
        <v>63</v>
      </c>
      <c r="N99" s="357"/>
      <c r="O99" s="351" t="s">
        <v>63</v>
      </c>
      <c r="Q99" s="90" t="s">
        <v>63</v>
      </c>
      <c r="S99" s="90" t="s">
        <v>63</v>
      </c>
      <c r="U99" s="83">
        <v>9000</v>
      </c>
      <c r="V99" s="203"/>
    </row>
    <row r="100" spans="2:22" ht="18" customHeight="1" x14ac:dyDescent="0.2">
      <c r="B100" s="75">
        <v>100</v>
      </c>
      <c r="C100" s="439" t="s">
        <v>63</v>
      </c>
      <c r="D100" s="440" t="s">
        <v>63</v>
      </c>
      <c r="E100" s="718"/>
      <c r="F100" s="96"/>
      <c r="G100" s="97"/>
      <c r="H100" s="80" t="s">
        <v>63</v>
      </c>
      <c r="I100" s="81"/>
      <c r="J100" s="718"/>
      <c r="K100" s="96"/>
      <c r="L100" s="97"/>
      <c r="M100" s="80" t="s">
        <v>63</v>
      </c>
      <c r="N100" s="356"/>
      <c r="O100" s="350" t="s">
        <v>63</v>
      </c>
      <c r="Q100" s="90" t="s">
        <v>63</v>
      </c>
      <c r="S100" s="90" t="s">
        <v>63</v>
      </c>
      <c r="U100" s="83">
        <v>9000</v>
      </c>
      <c r="V100" s="203"/>
    </row>
    <row r="101" spans="2:22" ht="18" customHeight="1" x14ac:dyDescent="0.2">
      <c r="B101" s="84">
        <v>101</v>
      </c>
      <c r="C101" s="441" t="s">
        <v>63</v>
      </c>
      <c r="D101" s="442" t="s">
        <v>63</v>
      </c>
      <c r="E101" s="99"/>
      <c r="F101" s="100"/>
      <c r="G101" s="101"/>
      <c r="H101" s="89" t="s">
        <v>63</v>
      </c>
      <c r="I101" s="83"/>
      <c r="J101" s="99"/>
      <c r="K101" s="100"/>
      <c r="L101" s="101"/>
      <c r="M101" s="89" t="s">
        <v>63</v>
      </c>
      <c r="N101" s="357"/>
      <c r="O101" s="351" t="s">
        <v>63</v>
      </c>
      <c r="Q101" s="90" t="s">
        <v>63</v>
      </c>
      <c r="S101" s="90" t="s">
        <v>63</v>
      </c>
      <c r="U101" s="83">
        <v>9000</v>
      </c>
      <c r="V101" s="203"/>
    </row>
    <row r="102" spans="2:22" ht="18" customHeight="1" x14ac:dyDescent="0.2">
      <c r="B102" s="75">
        <v>102</v>
      </c>
      <c r="C102" s="439" t="s">
        <v>63</v>
      </c>
      <c r="D102" s="440" t="s">
        <v>63</v>
      </c>
      <c r="E102" s="718"/>
      <c r="F102" s="96"/>
      <c r="G102" s="97"/>
      <c r="H102" s="80" t="s">
        <v>63</v>
      </c>
      <c r="I102" s="81"/>
      <c r="J102" s="718"/>
      <c r="K102" s="96"/>
      <c r="L102" s="97"/>
      <c r="M102" s="80" t="s">
        <v>63</v>
      </c>
      <c r="N102" s="356"/>
      <c r="O102" s="350" t="s">
        <v>63</v>
      </c>
      <c r="Q102" s="90" t="s">
        <v>63</v>
      </c>
      <c r="S102" s="90" t="s">
        <v>63</v>
      </c>
      <c r="U102" s="83">
        <v>9000</v>
      </c>
      <c r="V102" s="203"/>
    </row>
    <row r="103" spans="2:22" ht="18" customHeight="1" x14ac:dyDescent="0.2">
      <c r="B103" s="84">
        <v>103</v>
      </c>
      <c r="C103" s="441" t="s">
        <v>63</v>
      </c>
      <c r="D103" s="442" t="s">
        <v>63</v>
      </c>
      <c r="E103" s="99"/>
      <c r="F103" s="100"/>
      <c r="G103" s="101"/>
      <c r="H103" s="89" t="s">
        <v>63</v>
      </c>
      <c r="I103" s="83"/>
      <c r="J103" s="99"/>
      <c r="K103" s="100"/>
      <c r="L103" s="101"/>
      <c r="M103" s="89" t="s">
        <v>63</v>
      </c>
      <c r="N103" s="357"/>
      <c r="O103" s="351" t="s">
        <v>63</v>
      </c>
      <c r="Q103" s="90" t="s">
        <v>63</v>
      </c>
      <c r="S103" s="90" t="s">
        <v>63</v>
      </c>
      <c r="U103" s="83">
        <v>9000</v>
      </c>
      <c r="V103" s="203"/>
    </row>
    <row r="104" spans="2:22" ht="18" customHeight="1" x14ac:dyDescent="0.2">
      <c r="B104" s="75">
        <v>104</v>
      </c>
      <c r="C104" s="439" t="s">
        <v>63</v>
      </c>
      <c r="D104" s="440" t="s">
        <v>63</v>
      </c>
      <c r="E104" s="718"/>
      <c r="F104" s="96"/>
      <c r="G104" s="97"/>
      <c r="H104" s="80" t="s">
        <v>63</v>
      </c>
      <c r="I104" s="81"/>
      <c r="J104" s="718"/>
      <c r="K104" s="96"/>
      <c r="L104" s="97"/>
      <c r="M104" s="80" t="s">
        <v>63</v>
      </c>
      <c r="N104" s="356"/>
      <c r="O104" s="350" t="s">
        <v>63</v>
      </c>
      <c r="Q104" s="90" t="s">
        <v>63</v>
      </c>
      <c r="S104" s="90" t="s">
        <v>63</v>
      </c>
      <c r="U104" s="83">
        <v>9000</v>
      </c>
      <c r="V104" s="203"/>
    </row>
    <row r="105" spans="2:22" ht="18" customHeight="1" x14ac:dyDescent="0.2">
      <c r="B105" s="84">
        <v>105</v>
      </c>
      <c r="C105" s="441" t="s">
        <v>63</v>
      </c>
      <c r="D105" s="442" t="s">
        <v>63</v>
      </c>
      <c r="E105" s="99"/>
      <c r="F105" s="100"/>
      <c r="G105" s="101"/>
      <c r="H105" s="89" t="s">
        <v>63</v>
      </c>
      <c r="I105" s="83"/>
      <c r="J105" s="99"/>
      <c r="K105" s="100"/>
      <c r="L105" s="101"/>
      <c r="M105" s="89" t="s">
        <v>63</v>
      </c>
      <c r="N105" s="357"/>
      <c r="O105" s="351" t="s">
        <v>63</v>
      </c>
      <c r="Q105" s="90" t="s">
        <v>63</v>
      </c>
      <c r="S105" s="90" t="s">
        <v>63</v>
      </c>
      <c r="U105" s="83">
        <v>9000</v>
      </c>
      <c r="V105" s="203"/>
    </row>
    <row r="106" spans="2:22" ht="18" customHeight="1" x14ac:dyDescent="0.2">
      <c r="B106" s="75">
        <v>106</v>
      </c>
      <c r="C106" s="439" t="s">
        <v>63</v>
      </c>
      <c r="D106" s="440" t="s">
        <v>63</v>
      </c>
      <c r="E106" s="718"/>
      <c r="F106" s="96"/>
      <c r="G106" s="97"/>
      <c r="H106" s="80" t="s">
        <v>63</v>
      </c>
      <c r="I106" s="81"/>
      <c r="J106" s="718"/>
      <c r="K106" s="96"/>
      <c r="L106" s="97"/>
      <c r="M106" s="80" t="s">
        <v>63</v>
      </c>
      <c r="N106" s="356"/>
      <c r="O106" s="350" t="s">
        <v>63</v>
      </c>
      <c r="Q106" s="90" t="s">
        <v>63</v>
      </c>
      <c r="S106" s="90" t="s">
        <v>63</v>
      </c>
      <c r="U106" s="83">
        <v>9000</v>
      </c>
      <c r="V106" s="203"/>
    </row>
    <row r="107" spans="2:22" ht="18" customHeight="1" x14ac:dyDescent="0.2">
      <c r="B107" s="84">
        <v>107</v>
      </c>
      <c r="C107" s="441" t="s">
        <v>63</v>
      </c>
      <c r="D107" s="442" t="s">
        <v>63</v>
      </c>
      <c r="E107" s="99"/>
      <c r="F107" s="100"/>
      <c r="G107" s="101"/>
      <c r="H107" s="89" t="s">
        <v>63</v>
      </c>
      <c r="I107" s="83"/>
      <c r="J107" s="99"/>
      <c r="K107" s="100"/>
      <c r="L107" s="101"/>
      <c r="M107" s="89" t="s">
        <v>63</v>
      </c>
      <c r="N107" s="357"/>
      <c r="O107" s="351" t="s">
        <v>63</v>
      </c>
      <c r="Q107" s="90" t="s">
        <v>63</v>
      </c>
      <c r="S107" s="90" t="s">
        <v>63</v>
      </c>
      <c r="U107" s="83">
        <v>9000</v>
      </c>
      <c r="V107" s="203"/>
    </row>
    <row r="108" spans="2:22" ht="18" customHeight="1" x14ac:dyDescent="0.2">
      <c r="B108" s="75">
        <v>108</v>
      </c>
      <c r="C108" s="439" t="s">
        <v>63</v>
      </c>
      <c r="D108" s="440" t="s">
        <v>63</v>
      </c>
      <c r="E108" s="718"/>
      <c r="F108" s="96"/>
      <c r="G108" s="97"/>
      <c r="H108" s="80" t="s">
        <v>63</v>
      </c>
      <c r="I108" s="81"/>
      <c r="J108" s="718"/>
      <c r="K108" s="96"/>
      <c r="L108" s="97"/>
      <c r="M108" s="80" t="s">
        <v>63</v>
      </c>
      <c r="N108" s="356"/>
      <c r="O108" s="350" t="s">
        <v>63</v>
      </c>
      <c r="Q108" s="90" t="s">
        <v>63</v>
      </c>
      <c r="S108" s="90" t="s">
        <v>63</v>
      </c>
      <c r="U108" s="83">
        <v>9000</v>
      </c>
      <c r="V108" s="203"/>
    </row>
    <row r="109" spans="2:22" ht="18" customHeight="1" x14ac:dyDescent="0.2">
      <c r="B109" s="84">
        <v>109</v>
      </c>
      <c r="C109" s="441" t="s">
        <v>63</v>
      </c>
      <c r="D109" s="442" t="s">
        <v>63</v>
      </c>
      <c r="E109" s="99"/>
      <c r="F109" s="100"/>
      <c r="G109" s="101"/>
      <c r="H109" s="89" t="s">
        <v>63</v>
      </c>
      <c r="I109" s="83"/>
      <c r="J109" s="99"/>
      <c r="K109" s="100"/>
      <c r="L109" s="101"/>
      <c r="M109" s="89" t="s">
        <v>63</v>
      </c>
      <c r="N109" s="357"/>
      <c r="O109" s="351" t="s">
        <v>63</v>
      </c>
      <c r="Q109" s="90" t="s">
        <v>63</v>
      </c>
      <c r="S109" s="90" t="s">
        <v>63</v>
      </c>
      <c r="U109" s="83">
        <v>9000</v>
      </c>
      <c r="V109" s="203"/>
    </row>
    <row r="110" spans="2:22" ht="18" customHeight="1" x14ac:dyDescent="0.2">
      <c r="B110" s="75">
        <v>110</v>
      </c>
      <c r="C110" s="439" t="s">
        <v>63</v>
      </c>
      <c r="D110" s="440" t="s">
        <v>63</v>
      </c>
      <c r="E110" s="718"/>
      <c r="F110" s="96"/>
      <c r="G110" s="97"/>
      <c r="H110" s="80" t="s">
        <v>63</v>
      </c>
      <c r="I110" s="81"/>
      <c r="J110" s="718"/>
      <c r="K110" s="96"/>
      <c r="L110" s="97"/>
      <c r="M110" s="80" t="s">
        <v>63</v>
      </c>
      <c r="N110" s="356"/>
      <c r="O110" s="350" t="s">
        <v>63</v>
      </c>
      <c r="Q110" s="90" t="s">
        <v>63</v>
      </c>
      <c r="S110" s="90" t="s">
        <v>63</v>
      </c>
      <c r="U110" s="83">
        <v>9000</v>
      </c>
      <c r="V110" s="203"/>
    </row>
    <row r="111" spans="2:22" ht="18" customHeight="1" x14ac:dyDescent="0.2">
      <c r="B111" s="84">
        <v>111</v>
      </c>
      <c r="C111" s="441" t="s">
        <v>63</v>
      </c>
      <c r="D111" s="442" t="s">
        <v>63</v>
      </c>
      <c r="E111" s="99"/>
      <c r="F111" s="100"/>
      <c r="G111" s="101"/>
      <c r="H111" s="89" t="s">
        <v>63</v>
      </c>
      <c r="I111" s="83"/>
      <c r="J111" s="99"/>
      <c r="K111" s="100"/>
      <c r="L111" s="101"/>
      <c r="M111" s="89" t="s">
        <v>63</v>
      </c>
      <c r="N111" s="357"/>
      <c r="O111" s="351" t="s">
        <v>63</v>
      </c>
      <c r="Q111" s="90" t="s">
        <v>63</v>
      </c>
      <c r="S111" s="90" t="s">
        <v>63</v>
      </c>
      <c r="U111" s="83">
        <v>9000</v>
      </c>
      <c r="V111" s="203"/>
    </row>
    <row r="112" spans="2:22" ht="18" customHeight="1" x14ac:dyDescent="0.2">
      <c r="B112" s="75">
        <v>112</v>
      </c>
      <c r="C112" s="439" t="s">
        <v>63</v>
      </c>
      <c r="D112" s="440" t="s">
        <v>63</v>
      </c>
      <c r="E112" s="718"/>
      <c r="F112" s="96"/>
      <c r="G112" s="97"/>
      <c r="H112" s="80" t="s">
        <v>63</v>
      </c>
      <c r="I112" s="81"/>
      <c r="J112" s="718"/>
      <c r="K112" s="96"/>
      <c r="L112" s="97"/>
      <c r="M112" s="80" t="s">
        <v>63</v>
      </c>
      <c r="N112" s="356"/>
      <c r="O112" s="350" t="s">
        <v>63</v>
      </c>
      <c r="Q112" s="90" t="s">
        <v>63</v>
      </c>
      <c r="S112" s="90" t="s">
        <v>63</v>
      </c>
      <c r="U112" s="83">
        <v>9000</v>
      </c>
      <c r="V112" s="203"/>
    </row>
    <row r="113" spans="2:22" ht="18" customHeight="1" x14ac:dyDescent="0.2">
      <c r="B113" s="84">
        <v>113</v>
      </c>
      <c r="C113" s="441" t="s">
        <v>63</v>
      </c>
      <c r="D113" s="442" t="s">
        <v>63</v>
      </c>
      <c r="E113" s="99"/>
      <c r="F113" s="100"/>
      <c r="G113" s="101"/>
      <c r="H113" s="89" t="s">
        <v>63</v>
      </c>
      <c r="I113" s="83"/>
      <c r="J113" s="99"/>
      <c r="K113" s="100"/>
      <c r="L113" s="101"/>
      <c r="M113" s="89" t="s">
        <v>63</v>
      </c>
      <c r="N113" s="357"/>
      <c r="O113" s="351" t="s">
        <v>63</v>
      </c>
      <c r="Q113" s="90" t="s">
        <v>63</v>
      </c>
      <c r="S113" s="90" t="s">
        <v>63</v>
      </c>
      <c r="U113" s="83">
        <v>9000</v>
      </c>
      <c r="V113" s="203"/>
    </row>
    <row r="114" spans="2:22" ht="18" customHeight="1" x14ac:dyDescent="0.2">
      <c r="B114" s="75">
        <v>114</v>
      </c>
      <c r="C114" s="439" t="s">
        <v>63</v>
      </c>
      <c r="D114" s="440" t="s">
        <v>63</v>
      </c>
      <c r="E114" s="718"/>
      <c r="F114" s="96"/>
      <c r="G114" s="97"/>
      <c r="H114" s="80" t="s">
        <v>63</v>
      </c>
      <c r="I114" s="81"/>
      <c r="J114" s="718"/>
      <c r="K114" s="96"/>
      <c r="L114" s="97"/>
      <c r="M114" s="80" t="s">
        <v>63</v>
      </c>
      <c r="N114" s="356"/>
      <c r="O114" s="350" t="s">
        <v>63</v>
      </c>
      <c r="Q114" s="90" t="s">
        <v>63</v>
      </c>
      <c r="S114" s="90" t="s">
        <v>63</v>
      </c>
      <c r="U114" s="83">
        <v>9000</v>
      </c>
      <c r="V114" s="203"/>
    </row>
    <row r="115" spans="2:22" ht="18" customHeight="1" x14ac:dyDescent="0.2">
      <c r="B115" s="84">
        <v>115</v>
      </c>
      <c r="C115" s="441" t="s">
        <v>63</v>
      </c>
      <c r="D115" s="442" t="s">
        <v>63</v>
      </c>
      <c r="E115" s="99"/>
      <c r="F115" s="100"/>
      <c r="G115" s="101"/>
      <c r="H115" s="89" t="s">
        <v>63</v>
      </c>
      <c r="I115" s="83"/>
      <c r="J115" s="99"/>
      <c r="K115" s="100"/>
      <c r="L115" s="101"/>
      <c r="M115" s="89" t="s">
        <v>63</v>
      </c>
      <c r="N115" s="357"/>
      <c r="O115" s="351" t="s">
        <v>63</v>
      </c>
      <c r="Q115" s="90" t="s">
        <v>63</v>
      </c>
      <c r="S115" s="90" t="s">
        <v>63</v>
      </c>
      <c r="U115" s="83">
        <v>9000</v>
      </c>
      <c r="V115" s="203"/>
    </row>
    <row r="116" spans="2:22" ht="18" customHeight="1" x14ac:dyDescent="0.2">
      <c r="B116" s="75">
        <v>116</v>
      </c>
      <c r="C116" s="439" t="s">
        <v>63</v>
      </c>
      <c r="D116" s="440" t="s">
        <v>63</v>
      </c>
      <c r="E116" s="718"/>
      <c r="F116" s="96"/>
      <c r="G116" s="97"/>
      <c r="H116" s="80" t="s">
        <v>63</v>
      </c>
      <c r="I116" s="81"/>
      <c r="J116" s="718"/>
      <c r="K116" s="96"/>
      <c r="L116" s="97"/>
      <c r="M116" s="80" t="s">
        <v>63</v>
      </c>
      <c r="N116" s="356"/>
      <c r="O116" s="350" t="s">
        <v>63</v>
      </c>
      <c r="Q116" s="90" t="s">
        <v>63</v>
      </c>
      <c r="S116" s="90" t="s">
        <v>63</v>
      </c>
      <c r="U116" s="83">
        <v>9000</v>
      </c>
      <c r="V116" s="203"/>
    </row>
    <row r="117" spans="2:22" ht="18" customHeight="1" x14ac:dyDescent="0.2">
      <c r="B117" s="84">
        <v>117</v>
      </c>
      <c r="C117" s="441" t="s">
        <v>63</v>
      </c>
      <c r="D117" s="442" t="s">
        <v>63</v>
      </c>
      <c r="E117" s="99"/>
      <c r="F117" s="100"/>
      <c r="G117" s="101"/>
      <c r="H117" s="89" t="s">
        <v>63</v>
      </c>
      <c r="I117" s="83"/>
      <c r="J117" s="99"/>
      <c r="K117" s="100"/>
      <c r="L117" s="101"/>
      <c r="M117" s="89" t="s">
        <v>63</v>
      </c>
      <c r="N117" s="357"/>
      <c r="O117" s="351" t="s">
        <v>63</v>
      </c>
      <c r="Q117" s="90" t="s">
        <v>63</v>
      </c>
      <c r="S117" s="90" t="s">
        <v>63</v>
      </c>
      <c r="U117" s="83">
        <v>9000</v>
      </c>
      <c r="V117" s="203"/>
    </row>
    <row r="118" spans="2:22" ht="18" customHeight="1" x14ac:dyDescent="0.2">
      <c r="B118" s="75">
        <v>118</v>
      </c>
      <c r="C118" s="439" t="s">
        <v>63</v>
      </c>
      <c r="D118" s="440" t="s">
        <v>63</v>
      </c>
      <c r="E118" s="718"/>
      <c r="F118" s="96"/>
      <c r="G118" s="97"/>
      <c r="H118" s="80" t="s">
        <v>63</v>
      </c>
      <c r="I118" s="81"/>
      <c r="J118" s="718"/>
      <c r="K118" s="96"/>
      <c r="L118" s="97"/>
      <c r="M118" s="80" t="s">
        <v>63</v>
      </c>
      <c r="N118" s="356"/>
      <c r="O118" s="350" t="s">
        <v>63</v>
      </c>
      <c r="Q118" s="90" t="s">
        <v>63</v>
      </c>
      <c r="S118" s="90" t="s">
        <v>63</v>
      </c>
      <c r="U118" s="83">
        <v>9000</v>
      </c>
      <c r="V118" s="203"/>
    </row>
    <row r="119" spans="2:22" ht="18" customHeight="1" x14ac:dyDescent="0.2">
      <c r="B119" s="84">
        <v>119</v>
      </c>
      <c r="C119" s="441" t="s">
        <v>63</v>
      </c>
      <c r="D119" s="442" t="s">
        <v>63</v>
      </c>
      <c r="E119" s="99"/>
      <c r="F119" s="100"/>
      <c r="G119" s="101"/>
      <c r="H119" s="89" t="s">
        <v>63</v>
      </c>
      <c r="I119" s="83"/>
      <c r="J119" s="99"/>
      <c r="K119" s="100"/>
      <c r="L119" s="101"/>
      <c r="M119" s="89" t="s">
        <v>63</v>
      </c>
      <c r="N119" s="357"/>
      <c r="O119" s="351" t="s">
        <v>63</v>
      </c>
      <c r="Q119" s="90" t="s">
        <v>63</v>
      </c>
      <c r="S119" s="90" t="s">
        <v>63</v>
      </c>
      <c r="U119" s="83">
        <v>9000</v>
      </c>
      <c r="V119" s="203"/>
    </row>
    <row r="120" spans="2:22" ht="18" customHeight="1" x14ac:dyDescent="0.2">
      <c r="B120" s="75">
        <v>120</v>
      </c>
      <c r="C120" s="439" t="s">
        <v>63</v>
      </c>
      <c r="D120" s="440" t="s">
        <v>63</v>
      </c>
      <c r="E120" s="718"/>
      <c r="F120" s="96"/>
      <c r="G120" s="97"/>
      <c r="H120" s="80" t="s">
        <v>63</v>
      </c>
      <c r="I120" s="81"/>
      <c r="J120" s="718"/>
      <c r="K120" s="96"/>
      <c r="L120" s="97"/>
      <c r="M120" s="80" t="s">
        <v>63</v>
      </c>
      <c r="N120" s="356"/>
      <c r="O120" s="350" t="s">
        <v>63</v>
      </c>
      <c r="Q120" s="90" t="s">
        <v>63</v>
      </c>
      <c r="S120" s="90" t="s">
        <v>63</v>
      </c>
      <c r="U120" s="83">
        <v>9000</v>
      </c>
      <c r="V120" s="203"/>
    </row>
    <row r="121" spans="2:22" ht="18" customHeight="1" x14ac:dyDescent="0.2">
      <c r="B121" s="84">
        <v>121</v>
      </c>
      <c r="C121" s="441" t="s">
        <v>63</v>
      </c>
      <c r="D121" s="442" t="s">
        <v>63</v>
      </c>
      <c r="E121" s="99"/>
      <c r="F121" s="100"/>
      <c r="G121" s="101"/>
      <c r="H121" s="89" t="s">
        <v>63</v>
      </c>
      <c r="I121" s="83"/>
      <c r="J121" s="99"/>
      <c r="K121" s="100"/>
      <c r="L121" s="101"/>
      <c r="M121" s="89" t="s">
        <v>63</v>
      </c>
      <c r="N121" s="357"/>
      <c r="O121" s="351" t="s">
        <v>63</v>
      </c>
      <c r="Q121" s="90" t="s">
        <v>63</v>
      </c>
      <c r="S121" s="90" t="s">
        <v>63</v>
      </c>
      <c r="U121" s="83">
        <v>9000</v>
      </c>
      <c r="V121" s="203"/>
    </row>
    <row r="122" spans="2:22" ht="18" customHeight="1" x14ac:dyDescent="0.2">
      <c r="B122" s="75">
        <v>122</v>
      </c>
      <c r="C122" s="439" t="s">
        <v>63</v>
      </c>
      <c r="D122" s="440" t="s">
        <v>63</v>
      </c>
      <c r="E122" s="718"/>
      <c r="F122" s="96"/>
      <c r="G122" s="97"/>
      <c r="H122" s="80" t="s">
        <v>63</v>
      </c>
      <c r="I122" s="81"/>
      <c r="J122" s="718"/>
      <c r="K122" s="96"/>
      <c r="L122" s="97"/>
      <c r="M122" s="80" t="s">
        <v>63</v>
      </c>
      <c r="N122" s="356"/>
      <c r="O122" s="350" t="s">
        <v>63</v>
      </c>
      <c r="Q122" s="90" t="s">
        <v>63</v>
      </c>
      <c r="S122" s="90" t="s">
        <v>63</v>
      </c>
      <c r="U122" s="83">
        <v>9000</v>
      </c>
      <c r="V122" s="203"/>
    </row>
    <row r="123" spans="2:22" ht="18" customHeight="1" x14ac:dyDescent="0.2">
      <c r="B123" s="84">
        <v>123</v>
      </c>
      <c r="C123" s="441" t="s">
        <v>63</v>
      </c>
      <c r="D123" s="442" t="s">
        <v>63</v>
      </c>
      <c r="E123" s="99"/>
      <c r="F123" s="100"/>
      <c r="G123" s="101"/>
      <c r="H123" s="89" t="s">
        <v>63</v>
      </c>
      <c r="I123" s="83"/>
      <c r="J123" s="99"/>
      <c r="K123" s="100"/>
      <c r="L123" s="101"/>
      <c r="M123" s="89" t="s">
        <v>63</v>
      </c>
      <c r="N123" s="357"/>
      <c r="O123" s="351" t="s">
        <v>63</v>
      </c>
      <c r="Q123" s="90" t="s">
        <v>63</v>
      </c>
      <c r="S123" s="90" t="s">
        <v>63</v>
      </c>
      <c r="U123" s="83">
        <v>9000</v>
      </c>
      <c r="V123" s="203"/>
    </row>
    <row r="124" spans="2:22" ht="18" customHeight="1" x14ac:dyDescent="0.2">
      <c r="B124" s="75">
        <v>124</v>
      </c>
      <c r="C124" s="439" t="s">
        <v>63</v>
      </c>
      <c r="D124" s="440" t="s">
        <v>63</v>
      </c>
      <c r="E124" s="718"/>
      <c r="F124" s="96"/>
      <c r="G124" s="97"/>
      <c r="H124" s="80" t="s">
        <v>63</v>
      </c>
      <c r="I124" s="81"/>
      <c r="J124" s="718"/>
      <c r="K124" s="96"/>
      <c r="L124" s="97"/>
      <c r="M124" s="80" t="s">
        <v>63</v>
      </c>
      <c r="N124" s="356"/>
      <c r="O124" s="350" t="s">
        <v>63</v>
      </c>
      <c r="Q124" s="90" t="s">
        <v>63</v>
      </c>
      <c r="S124" s="90" t="s">
        <v>63</v>
      </c>
      <c r="U124" s="83">
        <v>9000</v>
      </c>
      <c r="V124" s="203"/>
    </row>
    <row r="125" spans="2:22" ht="18" customHeight="1" x14ac:dyDescent="0.2">
      <c r="B125" s="84">
        <v>125</v>
      </c>
      <c r="C125" s="441" t="s">
        <v>63</v>
      </c>
      <c r="D125" s="442" t="s">
        <v>63</v>
      </c>
      <c r="E125" s="99"/>
      <c r="F125" s="100"/>
      <c r="G125" s="101"/>
      <c r="H125" s="89" t="s">
        <v>63</v>
      </c>
      <c r="I125" s="83"/>
      <c r="J125" s="99"/>
      <c r="K125" s="100"/>
      <c r="L125" s="101"/>
      <c r="M125" s="89" t="s">
        <v>63</v>
      </c>
      <c r="N125" s="357"/>
      <c r="O125" s="351" t="s">
        <v>63</v>
      </c>
      <c r="Q125" s="90" t="s">
        <v>63</v>
      </c>
      <c r="S125" s="90" t="s">
        <v>63</v>
      </c>
      <c r="U125" s="83">
        <v>9000</v>
      </c>
      <c r="V125" s="203"/>
    </row>
    <row r="126" spans="2:22" ht="18" customHeight="1" x14ac:dyDescent="0.2">
      <c r="B126" s="75">
        <v>126</v>
      </c>
      <c r="C126" s="439" t="s">
        <v>63</v>
      </c>
      <c r="D126" s="440" t="s">
        <v>63</v>
      </c>
      <c r="E126" s="718"/>
      <c r="F126" s="96"/>
      <c r="G126" s="97"/>
      <c r="H126" s="80" t="s">
        <v>63</v>
      </c>
      <c r="I126" s="81"/>
      <c r="J126" s="718"/>
      <c r="K126" s="96"/>
      <c r="L126" s="97"/>
      <c r="M126" s="80" t="s">
        <v>63</v>
      </c>
      <c r="N126" s="356"/>
      <c r="O126" s="350" t="s">
        <v>63</v>
      </c>
      <c r="Q126" s="90" t="s">
        <v>63</v>
      </c>
      <c r="S126" s="90" t="s">
        <v>63</v>
      </c>
      <c r="U126" s="83">
        <v>9000</v>
      </c>
      <c r="V126" s="203"/>
    </row>
    <row r="127" spans="2:22" ht="18" customHeight="1" x14ac:dyDescent="0.2">
      <c r="B127" s="84">
        <v>127</v>
      </c>
      <c r="C127" s="441" t="s">
        <v>63</v>
      </c>
      <c r="D127" s="442" t="s">
        <v>63</v>
      </c>
      <c r="E127" s="99"/>
      <c r="F127" s="100"/>
      <c r="G127" s="101"/>
      <c r="H127" s="89" t="s">
        <v>63</v>
      </c>
      <c r="I127" s="83"/>
      <c r="J127" s="99"/>
      <c r="K127" s="100"/>
      <c r="L127" s="101"/>
      <c r="M127" s="89" t="s">
        <v>63</v>
      </c>
      <c r="N127" s="357"/>
      <c r="O127" s="351" t="s">
        <v>63</v>
      </c>
      <c r="Q127" s="90" t="s">
        <v>63</v>
      </c>
      <c r="S127" s="90" t="s">
        <v>63</v>
      </c>
      <c r="U127" s="83">
        <v>9000</v>
      </c>
      <c r="V127" s="203"/>
    </row>
    <row r="128" spans="2:22" ht="18" customHeight="1" x14ac:dyDescent="0.2">
      <c r="B128" s="75">
        <v>128</v>
      </c>
      <c r="C128" s="439" t="s">
        <v>63</v>
      </c>
      <c r="D128" s="440" t="s">
        <v>63</v>
      </c>
      <c r="E128" s="718"/>
      <c r="F128" s="96"/>
      <c r="G128" s="97"/>
      <c r="H128" s="80" t="s">
        <v>63</v>
      </c>
      <c r="I128" s="81"/>
      <c r="J128" s="718"/>
      <c r="K128" s="96"/>
      <c r="L128" s="97"/>
      <c r="M128" s="80" t="s">
        <v>63</v>
      </c>
      <c r="N128" s="356"/>
      <c r="O128" s="350" t="s">
        <v>63</v>
      </c>
      <c r="Q128" s="90" t="s">
        <v>63</v>
      </c>
      <c r="S128" s="90" t="s">
        <v>63</v>
      </c>
      <c r="U128" s="83">
        <v>9000</v>
      </c>
      <c r="V128" s="203"/>
    </row>
    <row r="129" spans="2:22" ht="18" customHeight="1" x14ac:dyDescent="0.2">
      <c r="B129" s="84">
        <v>129</v>
      </c>
      <c r="C129" s="441" t="s">
        <v>63</v>
      </c>
      <c r="D129" s="442" t="s">
        <v>63</v>
      </c>
      <c r="E129" s="99"/>
      <c r="F129" s="100"/>
      <c r="G129" s="101"/>
      <c r="H129" s="89" t="s">
        <v>63</v>
      </c>
      <c r="I129" s="83"/>
      <c r="J129" s="99"/>
      <c r="K129" s="100"/>
      <c r="L129" s="101"/>
      <c r="M129" s="89" t="s">
        <v>63</v>
      </c>
      <c r="N129" s="357"/>
      <c r="O129" s="351" t="s">
        <v>63</v>
      </c>
      <c r="Q129" s="90" t="s">
        <v>63</v>
      </c>
      <c r="S129" s="90" t="s">
        <v>63</v>
      </c>
      <c r="U129" s="83">
        <v>9000</v>
      </c>
      <c r="V129" s="203"/>
    </row>
    <row r="130" spans="2:22" ht="18" customHeight="1" x14ac:dyDescent="0.2">
      <c r="B130" s="75">
        <v>130</v>
      </c>
      <c r="C130" s="439" t="s">
        <v>63</v>
      </c>
      <c r="D130" s="440" t="s">
        <v>63</v>
      </c>
      <c r="E130" s="718"/>
      <c r="F130" s="96"/>
      <c r="G130" s="97"/>
      <c r="H130" s="80" t="s">
        <v>63</v>
      </c>
      <c r="I130" s="81"/>
      <c r="J130" s="718"/>
      <c r="K130" s="96"/>
      <c r="L130" s="97"/>
      <c r="M130" s="80" t="s">
        <v>63</v>
      </c>
      <c r="N130" s="356"/>
      <c r="O130" s="350" t="s">
        <v>63</v>
      </c>
      <c r="Q130" s="90" t="s">
        <v>63</v>
      </c>
      <c r="S130" s="90" t="s">
        <v>63</v>
      </c>
      <c r="U130" s="83">
        <v>9000</v>
      </c>
      <c r="V130" s="203"/>
    </row>
    <row r="131" spans="2:22" ht="18" customHeight="1" x14ac:dyDescent="0.2">
      <c r="B131" s="84">
        <v>131</v>
      </c>
      <c r="C131" s="441" t="s">
        <v>63</v>
      </c>
      <c r="D131" s="442" t="s">
        <v>63</v>
      </c>
      <c r="E131" s="99"/>
      <c r="F131" s="100"/>
      <c r="G131" s="101"/>
      <c r="H131" s="89" t="s">
        <v>63</v>
      </c>
      <c r="I131" s="83"/>
      <c r="J131" s="99"/>
      <c r="K131" s="100"/>
      <c r="L131" s="101"/>
      <c r="M131" s="89" t="s">
        <v>63</v>
      </c>
      <c r="N131" s="357"/>
      <c r="O131" s="351" t="s">
        <v>63</v>
      </c>
      <c r="Q131" s="90" t="s">
        <v>63</v>
      </c>
      <c r="S131" s="90" t="s">
        <v>63</v>
      </c>
      <c r="U131" s="83">
        <v>9000</v>
      </c>
      <c r="V131" s="203"/>
    </row>
    <row r="132" spans="2:22" ht="18" customHeight="1" x14ac:dyDescent="0.2">
      <c r="B132" s="75">
        <v>132</v>
      </c>
      <c r="C132" s="439" t="s">
        <v>63</v>
      </c>
      <c r="D132" s="440" t="s">
        <v>63</v>
      </c>
      <c r="E132" s="718"/>
      <c r="F132" s="96"/>
      <c r="G132" s="97"/>
      <c r="H132" s="80" t="s">
        <v>63</v>
      </c>
      <c r="I132" s="81"/>
      <c r="J132" s="718"/>
      <c r="K132" s="96"/>
      <c r="L132" s="97"/>
      <c r="M132" s="80" t="s">
        <v>63</v>
      </c>
      <c r="N132" s="356"/>
      <c r="O132" s="350" t="s">
        <v>63</v>
      </c>
      <c r="Q132" s="90" t="s">
        <v>63</v>
      </c>
      <c r="S132" s="90" t="s">
        <v>63</v>
      </c>
      <c r="U132" s="83">
        <v>9000</v>
      </c>
      <c r="V132" s="203"/>
    </row>
    <row r="133" spans="2:22" ht="18" customHeight="1" x14ac:dyDescent="0.2">
      <c r="B133" s="84">
        <v>133</v>
      </c>
      <c r="C133" s="441" t="s">
        <v>63</v>
      </c>
      <c r="D133" s="442" t="s">
        <v>63</v>
      </c>
      <c r="E133" s="99"/>
      <c r="F133" s="100"/>
      <c r="G133" s="101"/>
      <c r="H133" s="89" t="s">
        <v>63</v>
      </c>
      <c r="I133" s="83"/>
      <c r="J133" s="99"/>
      <c r="K133" s="100"/>
      <c r="L133" s="101"/>
      <c r="M133" s="89" t="s">
        <v>63</v>
      </c>
      <c r="N133" s="357"/>
      <c r="O133" s="351" t="s">
        <v>63</v>
      </c>
      <c r="Q133" s="90" t="s">
        <v>63</v>
      </c>
      <c r="S133" s="90" t="s">
        <v>63</v>
      </c>
      <c r="U133" s="83">
        <v>9000</v>
      </c>
      <c r="V133" s="203"/>
    </row>
    <row r="134" spans="2:22" ht="18" customHeight="1" x14ac:dyDescent="0.2">
      <c r="B134" s="75">
        <v>134</v>
      </c>
      <c r="C134" s="439" t="s">
        <v>63</v>
      </c>
      <c r="D134" s="440" t="s">
        <v>63</v>
      </c>
      <c r="E134" s="718"/>
      <c r="F134" s="96"/>
      <c r="G134" s="97"/>
      <c r="H134" s="80" t="s">
        <v>63</v>
      </c>
      <c r="I134" s="81"/>
      <c r="J134" s="718"/>
      <c r="K134" s="96"/>
      <c r="L134" s="97"/>
      <c r="M134" s="80" t="s">
        <v>63</v>
      </c>
      <c r="N134" s="356"/>
      <c r="O134" s="350" t="s">
        <v>63</v>
      </c>
      <c r="Q134" s="90" t="s">
        <v>63</v>
      </c>
      <c r="S134" s="90" t="s">
        <v>63</v>
      </c>
      <c r="U134" s="83">
        <v>9000</v>
      </c>
      <c r="V134" s="203"/>
    </row>
    <row r="135" spans="2:22" ht="18" customHeight="1" x14ac:dyDescent="0.2">
      <c r="B135" s="84">
        <v>135</v>
      </c>
      <c r="C135" s="441" t="s">
        <v>63</v>
      </c>
      <c r="D135" s="442" t="s">
        <v>63</v>
      </c>
      <c r="E135" s="99"/>
      <c r="F135" s="100"/>
      <c r="G135" s="101"/>
      <c r="H135" s="89" t="s">
        <v>63</v>
      </c>
      <c r="I135" s="83"/>
      <c r="J135" s="99"/>
      <c r="K135" s="100"/>
      <c r="L135" s="101"/>
      <c r="M135" s="89" t="s">
        <v>63</v>
      </c>
      <c r="N135" s="357"/>
      <c r="O135" s="351" t="s">
        <v>63</v>
      </c>
      <c r="Q135" s="90" t="s">
        <v>63</v>
      </c>
      <c r="S135" s="90" t="s">
        <v>63</v>
      </c>
      <c r="U135" s="83">
        <v>9000</v>
      </c>
      <c r="V135" s="203"/>
    </row>
    <row r="136" spans="2:22" ht="18" customHeight="1" x14ac:dyDescent="0.2">
      <c r="B136" s="75">
        <v>136</v>
      </c>
      <c r="C136" s="439" t="s">
        <v>63</v>
      </c>
      <c r="D136" s="440" t="s">
        <v>63</v>
      </c>
      <c r="E136" s="718"/>
      <c r="F136" s="96"/>
      <c r="G136" s="97"/>
      <c r="H136" s="80" t="s">
        <v>63</v>
      </c>
      <c r="I136" s="81"/>
      <c r="J136" s="718"/>
      <c r="K136" s="96"/>
      <c r="L136" s="97"/>
      <c r="M136" s="80" t="s">
        <v>63</v>
      </c>
      <c r="N136" s="356"/>
      <c r="O136" s="350" t="s">
        <v>63</v>
      </c>
      <c r="Q136" s="90" t="s">
        <v>63</v>
      </c>
      <c r="S136" s="90" t="s">
        <v>63</v>
      </c>
      <c r="U136" s="83">
        <v>9000</v>
      </c>
      <c r="V136" s="203"/>
    </row>
    <row r="137" spans="2:22" ht="18" customHeight="1" x14ac:dyDescent="0.2">
      <c r="B137" s="84">
        <v>137</v>
      </c>
      <c r="C137" s="441" t="s">
        <v>63</v>
      </c>
      <c r="D137" s="442" t="s">
        <v>63</v>
      </c>
      <c r="E137" s="99"/>
      <c r="F137" s="100"/>
      <c r="G137" s="101"/>
      <c r="H137" s="89" t="s">
        <v>63</v>
      </c>
      <c r="I137" s="83"/>
      <c r="J137" s="99"/>
      <c r="K137" s="100"/>
      <c r="L137" s="101"/>
      <c r="M137" s="89" t="s">
        <v>63</v>
      </c>
      <c r="N137" s="357"/>
      <c r="O137" s="351" t="s">
        <v>63</v>
      </c>
      <c r="Q137" s="90" t="s">
        <v>63</v>
      </c>
      <c r="S137" s="90" t="s">
        <v>63</v>
      </c>
      <c r="U137" s="83">
        <v>9000</v>
      </c>
      <c r="V137" s="203"/>
    </row>
    <row r="138" spans="2:22" ht="18" customHeight="1" x14ac:dyDescent="0.2">
      <c r="B138" s="75">
        <v>138</v>
      </c>
      <c r="C138" s="439" t="s">
        <v>63</v>
      </c>
      <c r="D138" s="440" t="s">
        <v>63</v>
      </c>
      <c r="E138" s="718"/>
      <c r="F138" s="96"/>
      <c r="G138" s="97"/>
      <c r="H138" s="80" t="s">
        <v>63</v>
      </c>
      <c r="I138" s="81"/>
      <c r="J138" s="718"/>
      <c r="K138" s="96"/>
      <c r="L138" s="97"/>
      <c r="M138" s="80" t="s">
        <v>63</v>
      </c>
      <c r="N138" s="356"/>
      <c r="O138" s="350" t="s">
        <v>63</v>
      </c>
      <c r="Q138" s="90" t="s">
        <v>63</v>
      </c>
      <c r="S138" s="90" t="s">
        <v>63</v>
      </c>
      <c r="U138" s="83">
        <v>9000</v>
      </c>
      <c r="V138" s="203"/>
    </row>
    <row r="139" spans="2:22" ht="18" customHeight="1" x14ac:dyDescent="0.2">
      <c r="B139" s="84">
        <v>139</v>
      </c>
      <c r="C139" s="441" t="s">
        <v>63</v>
      </c>
      <c r="D139" s="442" t="s">
        <v>63</v>
      </c>
      <c r="E139" s="99"/>
      <c r="F139" s="100"/>
      <c r="G139" s="101"/>
      <c r="H139" s="89" t="s">
        <v>63</v>
      </c>
      <c r="I139" s="83"/>
      <c r="J139" s="99"/>
      <c r="K139" s="100"/>
      <c r="L139" s="101"/>
      <c r="M139" s="89" t="s">
        <v>63</v>
      </c>
      <c r="N139" s="357"/>
      <c r="O139" s="351" t="s">
        <v>63</v>
      </c>
      <c r="Q139" s="90" t="s">
        <v>63</v>
      </c>
      <c r="S139" s="90" t="s">
        <v>63</v>
      </c>
      <c r="U139" s="83">
        <v>9000</v>
      </c>
      <c r="V139" s="203"/>
    </row>
    <row r="140" spans="2:22" ht="18" customHeight="1" x14ac:dyDescent="0.2">
      <c r="B140" s="75">
        <v>140</v>
      </c>
      <c r="C140" s="439" t="s">
        <v>63</v>
      </c>
      <c r="D140" s="440" t="s">
        <v>63</v>
      </c>
      <c r="E140" s="718"/>
      <c r="F140" s="96"/>
      <c r="G140" s="97"/>
      <c r="H140" s="80" t="s">
        <v>63</v>
      </c>
      <c r="I140" s="81"/>
      <c r="J140" s="718"/>
      <c r="K140" s="96"/>
      <c r="L140" s="97"/>
      <c r="M140" s="80" t="s">
        <v>63</v>
      </c>
      <c r="N140" s="356"/>
      <c r="O140" s="350" t="s">
        <v>63</v>
      </c>
      <c r="Q140" s="90" t="s">
        <v>63</v>
      </c>
      <c r="S140" s="90" t="s">
        <v>63</v>
      </c>
      <c r="U140" s="83">
        <v>9000</v>
      </c>
      <c r="V140" s="203"/>
    </row>
    <row r="141" spans="2:22" ht="18" customHeight="1" x14ac:dyDescent="0.2">
      <c r="B141" s="84">
        <v>141</v>
      </c>
      <c r="C141" s="441" t="s">
        <v>63</v>
      </c>
      <c r="D141" s="442" t="s">
        <v>63</v>
      </c>
      <c r="E141" s="99"/>
      <c r="F141" s="100"/>
      <c r="G141" s="101"/>
      <c r="H141" s="89" t="s">
        <v>63</v>
      </c>
      <c r="I141" s="83"/>
      <c r="J141" s="99"/>
      <c r="K141" s="100"/>
      <c r="L141" s="101"/>
      <c r="M141" s="89" t="s">
        <v>63</v>
      </c>
      <c r="N141" s="357"/>
      <c r="O141" s="351" t="s">
        <v>63</v>
      </c>
      <c r="Q141" s="90" t="s">
        <v>63</v>
      </c>
      <c r="S141" s="90" t="s">
        <v>63</v>
      </c>
      <c r="U141" s="83">
        <v>9000</v>
      </c>
      <c r="V141" s="203"/>
    </row>
    <row r="142" spans="2:22" ht="18" customHeight="1" x14ac:dyDescent="0.2">
      <c r="B142" s="75">
        <v>142</v>
      </c>
      <c r="C142" s="439" t="s">
        <v>63</v>
      </c>
      <c r="D142" s="440" t="s">
        <v>63</v>
      </c>
      <c r="E142" s="718"/>
      <c r="F142" s="96"/>
      <c r="G142" s="97"/>
      <c r="H142" s="80" t="s">
        <v>63</v>
      </c>
      <c r="I142" s="81"/>
      <c r="J142" s="718"/>
      <c r="K142" s="96"/>
      <c r="L142" s="97"/>
      <c r="M142" s="80" t="s">
        <v>63</v>
      </c>
      <c r="N142" s="356"/>
      <c r="O142" s="350" t="s">
        <v>63</v>
      </c>
      <c r="Q142" s="90" t="s">
        <v>63</v>
      </c>
      <c r="S142" s="90" t="s">
        <v>63</v>
      </c>
      <c r="U142" s="83">
        <v>9000</v>
      </c>
      <c r="V142" s="203"/>
    </row>
    <row r="143" spans="2:22" ht="18" customHeight="1" x14ac:dyDescent="0.2">
      <c r="B143" s="84">
        <v>143</v>
      </c>
      <c r="C143" s="441" t="s">
        <v>63</v>
      </c>
      <c r="D143" s="442" t="s">
        <v>63</v>
      </c>
      <c r="E143" s="99"/>
      <c r="F143" s="100"/>
      <c r="G143" s="101"/>
      <c r="H143" s="89" t="s">
        <v>63</v>
      </c>
      <c r="I143" s="83"/>
      <c r="J143" s="99"/>
      <c r="K143" s="100"/>
      <c r="L143" s="101"/>
      <c r="M143" s="89" t="s">
        <v>63</v>
      </c>
      <c r="N143" s="357"/>
      <c r="O143" s="351" t="s">
        <v>63</v>
      </c>
      <c r="Q143" s="90" t="s">
        <v>63</v>
      </c>
      <c r="S143" s="90" t="s">
        <v>63</v>
      </c>
      <c r="U143" s="83">
        <v>9000</v>
      </c>
      <c r="V143" s="203"/>
    </row>
    <row r="144" spans="2:22" ht="18" customHeight="1" x14ac:dyDescent="0.2">
      <c r="B144" s="75">
        <v>144</v>
      </c>
      <c r="C144" s="439" t="s">
        <v>63</v>
      </c>
      <c r="D144" s="440" t="s">
        <v>63</v>
      </c>
      <c r="E144" s="718"/>
      <c r="F144" s="96"/>
      <c r="G144" s="97"/>
      <c r="H144" s="80" t="s">
        <v>63</v>
      </c>
      <c r="I144" s="81"/>
      <c r="J144" s="718"/>
      <c r="K144" s="96"/>
      <c r="L144" s="97"/>
      <c r="M144" s="80" t="s">
        <v>63</v>
      </c>
      <c r="N144" s="356"/>
      <c r="O144" s="350" t="s">
        <v>63</v>
      </c>
      <c r="Q144" s="90" t="s">
        <v>63</v>
      </c>
      <c r="S144" s="90" t="s">
        <v>63</v>
      </c>
      <c r="U144" s="83">
        <v>9000</v>
      </c>
      <c r="V144" s="203"/>
    </row>
    <row r="145" spans="2:22" ht="18" customHeight="1" x14ac:dyDescent="0.2">
      <c r="B145" s="84">
        <v>145</v>
      </c>
      <c r="C145" s="441" t="s">
        <v>63</v>
      </c>
      <c r="D145" s="442" t="s">
        <v>63</v>
      </c>
      <c r="E145" s="99"/>
      <c r="F145" s="100"/>
      <c r="G145" s="101"/>
      <c r="H145" s="89" t="s">
        <v>63</v>
      </c>
      <c r="I145" s="83"/>
      <c r="J145" s="99"/>
      <c r="K145" s="100"/>
      <c r="L145" s="101"/>
      <c r="M145" s="89" t="s">
        <v>63</v>
      </c>
      <c r="N145" s="357"/>
      <c r="O145" s="351" t="s">
        <v>63</v>
      </c>
      <c r="Q145" s="90" t="s">
        <v>63</v>
      </c>
      <c r="S145" s="90" t="s">
        <v>63</v>
      </c>
      <c r="U145" s="83">
        <v>9000</v>
      </c>
      <c r="V145" s="203"/>
    </row>
    <row r="146" spans="2:22" ht="18" customHeight="1" x14ac:dyDescent="0.2">
      <c r="B146" s="75">
        <v>146</v>
      </c>
      <c r="C146" s="439" t="s">
        <v>63</v>
      </c>
      <c r="D146" s="440" t="s">
        <v>63</v>
      </c>
      <c r="E146" s="718"/>
      <c r="F146" s="96"/>
      <c r="G146" s="97"/>
      <c r="H146" s="80" t="s">
        <v>63</v>
      </c>
      <c r="I146" s="81"/>
      <c r="J146" s="718"/>
      <c r="K146" s="96"/>
      <c r="L146" s="97"/>
      <c r="M146" s="80" t="s">
        <v>63</v>
      </c>
      <c r="N146" s="356"/>
      <c r="O146" s="350" t="s">
        <v>63</v>
      </c>
      <c r="Q146" s="90" t="s">
        <v>63</v>
      </c>
      <c r="S146" s="90" t="s">
        <v>63</v>
      </c>
      <c r="U146" s="83">
        <v>9000</v>
      </c>
      <c r="V146" s="203"/>
    </row>
    <row r="147" spans="2:22" ht="18" customHeight="1" x14ac:dyDescent="0.2">
      <c r="B147" s="84">
        <v>147</v>
      </c>
      <c r="C147" s="441" t="s">
        <v>63</v>
      </c>
      <c r="D147" s="442" t="s">
        <v>63</v>
      </c>
      <c r="E147" s="99"/>
      <c r="F147" s="100"/>
      <c r="G147" s="101"/>
      <c r="H147" s="89" t="s">
        <v>63</v>
      </c>
      <c r="I147" s="83"/>
      <c r="J147" s="99"/>
      <c r="K147" s="100"/>
      <c r="L147" s="101"/>
      <c r="M147" s="89" t="s">
        <v>63</v>
      </c>
      <c r="N147" s="357"/>
      <c r="O147" s="351" t="s">
        <v>63</v>
      </c>
      <c r="Q147" s="90" t="s">
        <v>63</v>
      </c>
      <c r="S147" s="90" t="s">
        <v>63</v>
      </c>
      <c r="U147" s="83">
        <v>9000</v>
      </c>
      <c r="V147" s="203"/>
    </row>
    <row r="148" spans="2:22" ht="18" customHeight="1" x14ac:dyDescent="0.2">
      <c r="B148" s="75">
        <v>148</v>
      </c>
      <c r="C148" s="439" t="s">
        <v>63</v>
      </c>
      <c r="D148" s="440" t="s">
        <v>63</v>
      </c>
      <c r="E148" s="718"/>
      <c r="F148" s="96"/>
      <c r="G148" s="97"/>
      <c r="H148" s="80" t="s">
        <v>63</v>
      </c>
      <c r="I148" s="81"/>
      <c r="J148" s="718"/>
      <c r="K148" s="96"/>
      <c r="L148" s="97"/>
      <c r="M148" s="80" t="s">
        <v>63</v>
      </c>
      <c r="N148" s="356"/>
      <c r="O148" s="350" t="s">
        <v>63</v>
      </c>
      <c r="Q148" s="90" t="s">
        <v>63</v>
      </c>
      <c r="S148" s="90" t="s">
        <v>63</v>
      </c>
      <c r="U148" s="83">
        <v>9000</v>
      </c>
      <c r="V148" s="203"/>
    </row>
    <row r="149" spans="2:22" ht="18" customHeight="1" x14ac:dyDescent="0.2">
      <c r="B149" s="84">
        <v>149</v>
      </c>
      <c r="C149" s="441" t="s">
        <v>63</v>
      </c>
      <c r="D149" s="442" t="s">
        <v>63</v>
      </c>
      <c r="E149" s="99"/>
      <c r="F149" s="100"/>
      <c r="G149" s="101"/>
      <c r="H149" s="89" t="s">
        <v>63</v>
      </c>
      <c r="I149" s="83"/>
      <c r="J149" s="99"/>
      <c r="K149" s="100"/>
      <c r="L149" s="101"/>
      <c r="M149" s="89" t="s">
        <v>63</v>
      </c>
      <c r="N149" s="357"/>
      <c r="O149" s="351" t="s">
        <v>63</v>
      </c>
      <c r="Q149" s="90" t="s">
        <v>63</v>
      </c>
      <c r="S149" s="90" t="s">
        <v>63</v>
      </c>
      <c r="U149" s="83">
        <v>9000</v>
      </c>
      <c r="V149" s="203"/>
    </row>
    <row r="150" spans="2:22" ht="18" customHeight="1" x14ac:dyDescent="0.2">
      <c r="B150" s="75">
        <v>150</v>
      </c>
      <c r="C150" s="439" t="s">
        <v>63</v>
      </c>
      <c r="D150" s="440" t="s">
        <v>63</v>
      </c>
      <c r="E150" s="718"/>
      <c r="F150" s="96"/>
      <c r="G150" s="97"/>
      <c r="H150" s="80" t="s">
        <v>63</v>
      </c>
      <c r="I150" s="81"/>
      <c r="J150" s="718"/>
      <c r="K150" s="96"/>
      <c r="L150" s="97"/>
      <c r="M150" s="80" t="s">
        <v>63</v>
      </c>
      <c r="N150" s="356"/>
      <c r="O150" s="350" t="s">
        <v>63</v>
      </c>
      <c r="Q150" s="90" t="s">
        <v>63</v>
      </c>
      <c r="S150" s="90" t="s">
        <v>63</v>
      </c>
      <c r="U150" s="83">
        <v>9000</v>
      </c>
      <c r="V150" s="203"/>
    </row>
    <row r="151" spans="2:22" ht="18" customHeight="1" x14ac:dyDescent="0.2">
      <c r="B151" s="84">
        <v>151</v>
      </c>
      <c r="C151" s="441" t="s">
        <v>63</v>
      </c>
      <c r="D151" s="442" t="s">
        <v>63</v>
      </c>
      <c r="E151" s="99"/>
      <c r="F151" s="100"/>
      <c r="G151" s="101"/>
      <c r="H151" s="89" t="s">
        <v>63</v>
      </c>
      <c r="I151" s="83"/>
      <c r="J151" s="99"/>
      <c r="K151" s="100"/>
      <c r="L151" s="101"/>
      <c r="M151" s="89" t="s">
        <v>63</v>
      </c>
      <c r="N151" s="357"/>
      <c r="O151" s="351" t="s">
        <v>63</v>
      </c>
      <c r="Q151" s="90" t="s">
        <v>63</v>
      </c>
      <c r="S151" s="90" t="s">
        <v>63</v>
      </c>
      <c r="U151" s="83">
        <v>9000</v>
      </c>
      <c r="V151" s="203"/>
    </row>
    <row r="152" spans="2:22" ht="18" customHeight="1" x14ac:dyDescent="0.2">
      <c r="B152" s="75">
        <v>152</v>
      </c>
      <c r="C152" s="439" t="s">
        <v>63</v>
      </c>
      <c r="D152" s="440" t="s">
        <v>63</v>
      </c>
      <c r="E152" s="718"/>
      <c r="F152" s="96"/>
      <c r="G152" s="97"/>
      <c r="H152" s="80" t="s">
        <v>63</v>
      </c>
      <c r="I152" s="81"/>
      <c r="J152" s="718"/>
      <c r="K152" s="96"/>
      <c r="L152" s="97"/>
      <c r="M152" s="80" t="s">
        <v>63</v>
      </c>
      <c r="N152" s="356"/>
      <c r="O152" s="350" t="s">
        <v>63</v>
      </c>
      <c r="Q152" s="90" t="s">
        <v>63</v>
      </c>
      <c r="S152" s="90" t="s">
        <v>63</v>
      </c>
      <c r="U152" s="83">
        <v>9000</v>
      </c>
      <c r="V152" s="203"/>
    </row>
    <row r="153" spans="2:22" ht="18" customHeight="1" x14ac:dyDescent="0.2">
      <c r="B153" s="84">
        <v>153</v>
      </c>
      <c r="C153" s="441" t="s">
        <v>63</v>
      </c>
      <c r="D153" s="442" t="s">
        <v>63</v>
      </c>
      <c r="E153" s="99"/>
      <c r="F153" s="100"/>
      <c r="G153" s="101"/>
      <c r="H153" s="89" t="s">
        <v>63</v>
      </c>
      <c r="I153" s="83"/>
      <c r="J153" s="99"/>
      <c r="K153" s="100"/>
      <c r="L153" s="101"/>
      <c r="M153" s="89" t="s">
        <v>63</v>
      </c>
      <c r="N153" s="357"/>
      <c r="O153" s="351" t="s">
        <v>63</v>
      </c>
      <c r="Q153" s="90" t="s">
        <v>63</v>
      </c>
      <c r="S153" s="90" t="s">
        <v>63</v>
      </c>
      <c r="U153" s="83">
        <v>9000</v>
      </c>
      <c r="V153" s="203"/>
    </row>
    <row r="154" spans="2:22" ht="18" customHeight="1" x14ac:dyDescent="0.2">
      <c r="B154" s="75">
        <v>154</v>
      </c>
      <c r="C154" s="439" t="s">
        <v>63</v>
      </c>
      <c r="D154" s="440" t="s">
        <v>63</v>
      </c>
      <c r="E154" s="718"/>
      <c r="F154" s="96"/>
      <c r="G154" s="97"/>
      <c r="H154" s="80" t="s">
        <v>63</v>
      </c>
      <c r="I154" s="81"/>
      <c r="J154" s="718"/>
      <c r="K154" s="96"/>
      <c r="L154" s="97"/>
      <c r="M154" s="80" t="s">
        <v>63</v>
      </c>
      <c r="N154" s="356"/>
      <c r="O154" s="350" t="s">
        <v>63</v>
      </c>
      <c r="Q154" s="90" t="s">
        <v>63</v>
      </c>
      <c r="S154" s="90" t="s">
        <v>63</v>
      </c>
      <c r="U154" s="83">
        <v>9000</v>
      </c>
      <c r="V154" s="203"/>
    </row>
    <row r="155" spans="2:22" ht="18" customHeight="1" x14ac:dyDescent="0.2">
      <c r="B155" s="84">
        <v>155</v>
      </c>
      <c r="C155" s="441" t="s">
        <v>63</v>
      </c>
      <c r="D155" s="442" t="s">
        <v>63</v>
      </c>
      <c r="E155" s="99"/>
      <c r="F155" s="100"/>
      <c r="G155" s="101"/>
      <c r="H155" s="89" t="s">
        <v>63</v>
      </c>
      <c r="I155" s="83"/>
      <c r="J155" s="99"/>
      <c r="K155" s="100"/>
      <c r="L155" s="101"/>
      <c r="M155" s="89" t="s">
        <v>63</v>
      </c>
      <c r="N155" s="357"/>
      <c r="O155" s="351" t="s">
        <v>63</v>
      </c>
      <c r="Q155" s="90" t="s">
        <v>63</v>
      </c>
      <c r="S155" s="90" t="s">
        <v>63</v>
      </c>
      <c r="U155" s="83">
        <v>9000</v>
      </c>
      <c r="V155" s="203"/>
    </row>
    <row r="156" spans="2:22" ht="18" customHeight="1" x14ac:dyDescent="0.2">
      <c r="B156" s="75">
        <v>156</v>
      </c>
      <c r="C156" s="439" t="s">
        <v>63</v>
      </c>
      <c r="D156" s="440" t="s">
        <v>63</v>
      </c>
      <c r="E156" s="718"/>
      <c r="F156" s="96"/>
      <c r="G156" s="97"/>
      <c r="H156" s="80" t="s">
        <v>63</v>
      </c>
      <c r="I156" s="81"/>
      <c r="J156" s="718"/>
      <c r="K156" s="96"/>
      <c r="L156" s="97"/>
      <c r="M156" s="80" t="s">
        <v>63</v>
      </c>
      <c r="N156" s="356"/>
      <c r="O156" s="350" t="s">
        <v>63</v>
      </c>
      <c r="Q156" s="90" t="s">
        <v>63</v>
      </c>
      <c r="S156" s="90" t="s">
        <v>63</v>
      </c>
      <c r="U156" s="83">
        <v>9000</v>
      </c>
      <c r="V156" s="203"/>
    </row>
    <row r="157" spans="2:22" ht="18" customHeight="1" x14ac:dyDescent="0.2">
      <c r="B157" s="84">
        <v>157</v>
      </c>
      <c r="C157" s="441" t="s">
        <v>63</v>
      </c>
      <c r="D157" s="442" t="s">
        <v>63</v>
      </c>
      <c r="E157" s="99"/>
      <c r="F157" s="100"/>
      <c r="G157" s="101"/>
      <c r="H157" s="89" t="s">
        <v>63</v>
      </c>
      <c r="I157" s="83"/>
      <c r="J157" s="99"/>
      <c r="K157" s="100"/>
      <c r="L157" s="101"/>
      <c r="M157" s="89" t="s">
        <v>63</v>
      </c>
      <c r="N157" s="357"/>
      <c r="O157" s="351" t="s">
        <v>63</v>
      </c>
      <c r="Q157" s="90" t="s">
        <v>63</v>
      </c>
      <c r="S157" s="90" t="s">
        <v>63</v>
      </c>
      <c r="U157" s="83">
        <v>9000</v>
      </c>
      <c r="V157" s="203"/>
    </row>
    <row r="158" spans="2:22" ht="18" customHeight="1" x14ac:dyDescent="0.2">
      <c r="B158" s="75">
        <v>158</v>
      </c>
      <c r="C158" s="439" t="s">
        <v>63</v>
      </c>
      <c r="D158" s="440" t="s">
        <v>63</v>
      </c>
      <c r="E158" s="718"/>
      <c r="F158" s="96"/>
      <c r="G158" s="97"/>
      <c r="H158" s="80" t="s">
        <v>63</v>
      </c>
      <c r="I158" s="81"/>
      <c r="J158" s="718"/>
      <c r="K158" s="96"/>
      <c r="L158" s="97"/>
      <c r="M158" s="80" t="s">
        <v>63</v>
      </c>
      <c r="N158" s="356"/>
      <c r="O158" s="350" t="s">
        <v>63</v>
      </c>
      <c r="Q158" s="90" t="s">
        <v>63</v>
      </c>
      <c r="S158" s="90" t="s">
        <v>63</v>
      </c>
      <c r="U158" s="83">
        <v>9000</v>
      </c>
      <c r="V158" s="203"/>
    </row>
    <row r="159" spans="2:22" ht="18" customHeight="1" x14ac:dyDescent="0.2">
      <c r="B159" s="84">
        <v>159</v>
      </c>
      <c r="C159" s="441" t="s">
        <v>63</v>
      </c>
      <c r="D159" s="442" t="s">
        <v>63</v>
      </c>
      <c r="E159" s="99"/>
      <c r="F159" s="100"/>
      <c r="G159" s="101"/>
      <c r="H159" s="89" t="s">
        <v>63</v>
      </c>
      <c r="I159" s="83"/>
      <c r="J159" s="99"/>
      <c r="K159" s="100"/>
      <c r="L159" s="101"/>
      <c r="M159" s="89" t="s">
        <v>63</v>
      </c>
      <c r="N159" s="357"/>
      <c r="O159" s="351" t="s">
        <v>63</v>
      </c>
      <c r="Q159" s="90" t="s">
        <v>63</v>
      </c>
      <c r="S159" s="90" t="s">
        <v>63</v>
      </c>
      <c r="U159" s="83">
        <v>9000</v>
      </c>
      <c r="V159" s="203"/>
    </row>
    <row r="160" spans="2:22" ht="18" customHeight="1" x14ac:dyDescent="0.2">
      <c r="B160" s="75">
        <v>160</v>
      </c>
      <c r="C160" s="439" t="s">
        <v>63</v>
      </c>
      <c r="D160" s="440" t="s">
        <v>63</v>
      </c>
      <c r="E160" s="718"/>
      <c r="F160" s="96"/>
      <c r="G160" s="97"/>
      <c r="H160" s="80" t="s">
        <v>63</v>
      </c>
      <c r="I160" s="81"/>
      <c r="J160" s="718"/>
      <c r="K160" s="96"/>
      <c r="L160" s="97"/>
      <c r="M160" s="80" t="s">
        <v>63</v>
      </c>
      <c r="N160" s="356"/>
      <c r="O160" s="350" t="s">
        <v>63</v>
      </c>
      <c r="Q160" s="90" t="s">
        <v>63</v>
      </c>
      <c r="S160" s="90" t="s">
        <v>63</v>
      </c>
      <c r="U160" s="83">
        <v>9000</v>
      </c>
      <c r="V160" s="203"/>
    </row>
    <row r="161" spans="2:22" ht="18" customHeight="1" x14ac:dyDescent="0.2">
      <c r="B161" s="84">
        <v>161</v>
      </c>
      <c r="C161" s="441" t="s">
        <v>63</v>
      </c>
      <c r="D161" s="442" t="s">
        <v>63</v>
      </c>
      <c r="E161" s="99"/>
      <c r="F161" s="100"/>
      <c r="G161" s="101"/>
      <c r="H161" s="89" t="s">
        <v>63</v>
      </c>
      <c r="I161" s="83"/>
      <c r="J161" s="99"/>
      <c r="K161" s="100"/>
      <c r="L161" s="101"/>
      <c r="M161" s="89" t="s">
        <v>63</v>
      </c>
      <c r="N161" s="357"/>
      <c r="O161" s="351" t="s">
        <v>63</v>
      </c>
      <c r="Q161" s="90" t="s">
        <v>63</v>
      </c>
      <c r="S161" s="90" t="s">
        <v>63</v>
      </c>
      <c r="U161" s="83">
        <v>9000</v>
      </c>
      <c r="V161" s="203"/>
    </row>
    <row r="162" spans="2:22" ht="18" customHeight="1" x14ac:dyDescent="0.2">
      <c r="B162" s="75">
        <v>162</v>
      </c>
      <c r="C162" s="439" t="s">
        <v>63</v>
      </c>
      <c r="D162" s="440" t="s">
        <v>63</v>
      </c>
      <c r="E162" s="718"/>
      <c r="F162" s="96"/>
      <c r="G162" s="97"/>
      <c r="H162" s="80" t="s">
        <v>63</v>
      </c>
      <c r="I162" s="81"/>
      <c r="J162" s="718"/>
      <c r="K162" s="96"/>
      <c r="L162" s="97"/>
      <c r="M162" s="80" t="s">
        <v>63</v>
      </c>
      <c r="N162" s="356"/>
      <c r="O162" s="350" t="s">
        <v>63</v>
      </c>
      <c r="Q162" s="90" t="s">
        <v>63</v>
      </c>
      <c r="S162" s="90" t="s">
        <v>63</v>
      </c>
      <c r="U162" s="83">
        <v>9000</v>
      </c>
      <c r="V162" s="203"/>
    </row>
    <row r="163" spans="2:22" ht="18" customHeight="1" x14ac:dyDescent="0.2">
      <c r="B163" s="84">
        <v>163</v>
      </c>
      <c r="C163" s="441" t="s">
        <v>63</v>
      </c>
      <c r="D163" s="442" t="s">
        <v>63</v>
      </c>
      <c r="E163" s="99"/>
      <c r="F163" s="100"/>
      <c r="G163" s="101"/>
      <c r="H163" s="89" t="s">
        <v>63</v>
      </c>
      <c r="I163" s="83"/>
      <c r="J163" s="99"/>
      <c r="K163" s="100"/>
      <c r="L163" s="101"/>
      <c r="M163" s="89" t="s">
        <v>63</v>
      </c>
      <c r="N163" s="357"/>
      <c r="O163" s="351" t="s">
        <v>63</v>
      </c>
      <c r="Q163" s="90" t="s">
        <v>63</v>
      </c>
      <c r="S163" s="90" t="s">
        <v>63</v>
      </c>
      <c r="U163" s="83">
        <v>9000</v>
      </c>
      <c r="V163" s="203"/>
    </row>
    <row r="164" spans="2:22" ht="18" customHeight="1" x14ac:dyDescent="0.2">
      <c r="B164" s="75">
        <v>164</v>
      </c>
      <c r="C164" s="439" t="s">
        <v>63</v>
      </c>
      <c r="D164" s="440" t="s">
        <v>63</v>
      </c>
      <c r="E164" s="718"/>
      <c r="F164" s="96"/>
      <c r="G164" s="97"/>
      <c r="H164" s="80" t="s">
        <v>63</v>
      </c>
      <c r="I164" s="81"/>
      <c r="J164" s="718"/>
      <c r="K164" s="96"/>
      <c r="L164" s="97"/>
      <c r="M164" s="80" t="s">
        <v>63</v>
      </c>
      <c r="N164" s="356"/>
      <c r="O164" s="350" t="s">
        <v>63</v>
      </c>
      <c r="Q164" s="90" t="s">
        <v>63</v>
      </c>
      <c r="S164" s="90" t="s">
        <v>63</v>
      </c>
      <c r="U164" s="83">
        <v>9000</v>
      </c>
      <c r="V164" s="203"/>
    </row>
    <row r="165" spans="2:22" ht="18" customHeight="1" x14ac:dyDescent="0.2">
      <c r="B165" s="84">
        <v>165</v>
      </c>
      <c r="C165" s="441" t="s">
        <v>63</v>
      </c>
      <c r="D165" s="442" t="s">
        <v>63</v>
      </c>
      <c r="E165" s="99"/>
      <c r="F165" s="100"/>
      <c r="G165" s="101"/>
      <c r="H165" s="89" t="s">
        <v>63</v>
      </c>
      <c r="I165" s="83"/>
      <c r="J165" s="99"/>
      <c r="K165" s="100"/>
      <c r="L165" s="101"/>
      <c r="M165" s="89" t="s">
        <v>63</v>
      </c>
      <c r="N165" s="357"/>
      <c r="O165" s="351" t="s">
        <v>63</v>
      </c>
      <c r="Q165" s="90" t="s">
        <v>63</v>
      </c>
      <c r="S165" s="90" t="s">
        <v>63</v>
      </c>
      <c r="U165" s="83">
        <v>9000</v>
      </c>
      <c r="V165" s="203"/>
    </row>
    <row r="166" spans="2:22" ht="18" customHeight="1" x14ac:dyDescent="0.2">
      <c r="B166" s="75">
        <v>166</v>
      </c>
      <c r="C166" s="439" t="s">
        <v>63</v>
      </c>
      <c r="D166" s="440" t="s">
        <v>63</v>
      </c>
      <c r="E166" s="718"/>
      <c r="F166" s="96"/>
      <c r="G166" s="97"/>
      <c r="H166" s="80" t="s">
        <v>63</v>
      </c>
      <c r="I166" s="81"/>
      <c r="J166" s="718"/>
      <c r="K166" s="96"/>
      <c r="L166" s="97"/>
      <c r="M166" s="80" t="s">
        <v>63</v>
      </c>
      <c r="N166" s="356"/>
      <c r="O166" s="350" t="s">
        <v>63</v>
      </c>
      <c r="Q166" s="90" t="s">
        <v>63</v>
      </c>
      <c r="S166" s="90" t="s">
        <v>63</v>
      </c>
      <c r="U166" s="83">
        <v>9000</v>
      </c>
      <c r="V166" s="203"/>
    </row>
    <row r="167" spans="2:22" ht="18" customHeight="1" x14ac:dyDescent="0.2">
      <c r="B167" s="84">
        <v>167</v>
      </c>
      <c r="C167" s="441" t="s">
        <v>63</v>
      </c>
      <c r="D167" s="442" t="s">
        <v>63</v>
      </c>
      <c r="E167" s="99"/>
      <c r="F167" s="100"/>
      <c r="G167" s="101"/>
      <c r="H167" s="89" t="s">
        <v>63</v>
      </c>
      <c r="I167" s="83"/>
      <c r="J167" s="99"/>
      <c r="K167" s="100"/>
      <c r="L167" s="101"/>
      <c r="M167" s="89" t="s">
        <v>63</v>
      </c>
      <c r="N167" s="357"/>
      <c r="O167" s="351" t="s">
        <v>63</v>
      </c>
      <c r="Q167" s="90" t="s">
        <v>63</v>
      </c>
      <c r="S167" s="90" t="s">
        <v>63</v>
      </c>
      <c r="U167" s="83">
        <v>9000</v>
      </c>
      <c r="V167" s="203"/>
    </row>
    <row r="168" spans="2:22" ht="18" customHeight="1" x14ac:dyDescent="0.2">
      <c r="B168" s="75">
        <v>168</v>
      </c>
      <c r="C168" s="439" t="s">
        <v>63</v>
      </c>
      <c r="D168" s="440" t="s">
        <v>63</v>
      </c>
      <c r="E168" s="718"/>
      <c r="F168" s="96"/>
      <c r="G168" s="97"/>
      <c r="H168" s="80" t="s">
        <v>63</v>
      </c>
      <c r="I168" s="81"/>
      <c r="J168" s="718"/>
      <c r="K168" s="96"/>
      <c r="L168" s="97"/>
      <c r="M168" s="80" t="s">
        <v>63</v>
      </c>
      <c r="N168" s="356"/>
      <c r="O168" s="350" t="s">
        <v>63</v>
      </c>
      <c r="Q168" s="90" t="s">
        <v>63</v>
      </c>
      <c r="S168" s="90" t="s">
        <v>63</v>
      </c>
      <c r="U168" s="83">
        <v>9000</v>
      </c>
      <c r="V168" s="203"/>
    </row>
    <row r="169" spans="2:22" ht="18" customHeight="1" x14ac:dyDescent="0.2">
      <c r="B169" s="84">
        <v>169</v>
      </c>
      <c r="C169" s="441" t="s">
        <v>63</v>
      </c>
      <c r="D169" s="442" t="s">
        <v>63</v>
      </c>
      <c r="E169" s="99"/>
      <c r="F169" s="100"/>
      <c r="G169" s="101"/>
      <c r="H169" s="89" t="s">
        <v>63</v>
      </c>
      <c r="I169" s="83"/>
      <c r="J169" s="99"/>
      <c r="K169" s="100"/>
      <c r="L169" s="101"/>
      <c r="M169" s="89" t="s">
        <v>63</v>
      </c>
      <c r="N169" s="357"/>
      <c r="O169" s="351" t="s">
        <v>63</v>
      </c>
      <c r="Q169" s="90" t="s">
        <v>63</v>
      </c>
      <c r="S169" s="90" t="s">
        <v>63</v>
      </c>
      <c r="U169" s="83">
        <v>9000</v>
      </c>
      <c r="V169" s="203"/>
    </row>
    <row r="170" spans="2:22" ht="18" customHeight="1" x14ac:dyDescent="0.2">
      <c r="B170" s="75">
        <v>170</v>
      </c>
      <c r="C170" s="439" t="s">
        <v>63</v>
      </c>
      <c r="D170" s="440" t="s">
        <v>63</v>
      </c>
      <c r="E170" s="718"/>
      <c r="F170" s="96"/>
      <c r="G170" s="97"/>
      <c r="H170" s="80" t="s">
        <v>63</v>
      </c>
      <c r="I170" s="81"/>
      <c r="J170" s="718"/>
      <c r="K170" s="96"/>
      <c r="L170" s="97"/>
      <c r="M170" s="80" t="s">
        <v>63</v>
      </c>
      <c r="N170" s="356"/>
      <c r="O170" s="350" t="s">
        <v>63</v>
      </c>
      <c r="Q170" s="90" t="s">
        <v>63</v>
      </c>
      <c r="S170" s="90" t="s">
        <v>63</v>
      </c>
      <c r="U170" s="83">
        <v>9000</v>
      </c>
      <c r="V170" s="203"/>
    </row>
    <row r="171" spans="2:22" ht="18" customHeight="1" x14ac:dyDescent="0.2">
      <c r="B171" s="84">
        <v>171</v>
      </c>
      <c r="C171" s="441" t="s">
        <v>63</v>
      </c>
      <c r="D171" s="442" t="s">
        <v>63</v>
      </c>
      <c r="E171" s="99"/>
      <c r="F171" s="100"/>
      <c r="G171" s="101"/>
      <c r="H171" s="89" t="s">
        <v>63</v>
      </c>
      <c r="I171" s="83"/>
      <c r="J171" s="99"/>
      <c r="K171" s="100"/>
      <c r="L171" s="101"/>
      <c r="M171" s="89" t="s">
        <v>63</v>
      </c>
      <c r="N171" s="357"/>
      <c r="O171" s="351" t="s">
        <v>63</v>
      </c>
      <c r="Q171" s="90" t="s">
        <v>63</v>
      </c>
      <c r="S171" s="90" t="s">
        <v>63</v>
      </c>
      <c r="U171" s="83">
        <v>9000</v>
      </c>
      <c r="V171" s="203"/>
    </row>
    <row r="172" spans="2:22" ht="18" customHeight="1" x14ac:dyDescent="0.2">
      <c r="B172" s="75">
        <v>172</v>
      </c>
      <c r="C172" s="439" t="s">
        <v>63</v>
      </c>
      <c r="D172" s="440" t="s">
        <v>63</v>
      </c>
      <c r="E172" s="718"/>
      <c r="F172" s="96"/>
      <c r="G172" s="97"/>
      <c r="H172" s="80" t="s">
        <v>63</v>
      </c>
      <c r="I172" s="81"/>
      <c r="J172" s="718"/>
      <c r="K172" s="96"/>
      <c r="L172" s="97"/>
      <c r="M172" s="80" t="s">
        <v>63</v>
      </c>
      <c r="N172" s="356"/>
      <c r="O172" s="350" t="s">
        <v>63</v>
      </c>
      <c r="Q172" s="90" t="s">
        <v>63</v>
      </c>
      <c r="S172" s="90" t="s">
        <v>63</v>
      </c>
      <c r="U172" s="83">
        <v>9000</v>
      </c>
      <c r="V172" s="203"/>
    </row>
    <row r="173" spans="2:22" ht="18" customHeight="1" x14ac:dyDescent="0.2">
      <c r="B173" s="84">
        <v>173</v>
      </c>
      <c r="C173" s="441" t="s">
        <v>63</v>
      </c>
      <c r="D173" s="442" t="s">
        <v>63</v>
      </c>
      <c r="E173" s="99"/>
      <c r="F173" s="100"/>
      <c r="G173" s="101"/>
      <c r="H173" s="89" t="s">
        <v>63</v>
      </c>
      <c r="I173" s="83"/>
      <c r="J173" s="99"/>
      <c r="K173" s="100"/>
      <c r="L173" s="101"/>
      <c r="M173" s="89" t="s">
        <v>63</v>
      </c>
      <c r="N173" s="357"/>
      <c r="O173" s="351" t="s">
        <v>63</v>
      </c>
      <c r="Q173" s="90" t="s">
        <v>63</v>
      </c>
      <c r="S173" s="90" t="s">
        <v>63</v>
      </c>
      <c r="U173" s="83">
        <v>9000</v>
      </c>
      <c r="V173" s="203"/>
    </row>
    <row r="174" spans="2:22" ht="18" customHeight="1" x14ac:dyDescent="0.2">
      <c r="B174" s="75">
        <v>174</v>
      </c>
      <c r="C174" s="439" t="s">
        <v>63</v>
      </c>
      <c r="D174" s="440" t="s">
        <v>63</v>
      </c>
      <c r="E174" s="718"/>
      <c r="F174" s="96"/>
      <c r="G174" s="97"/>
      <c r="H174" s="80" t="s">
        <v>63</v>
      </c>
      <c r="I174" s="81"/>
      <c r="J174" s="718"/>
      <c r="K174" s="96"/>
      <c r="L174" s="97"/>
      <c r="M174" s="80" t="s">
        <v>63</v>
      </c>
      <c r="N174" s="356"/>
      <c r="O174" s="350" t="s">
        <v>63</v>
      </c>
      <c r="Q174" s="90" t="s">
        <v>63</v>
      </c>
      <c r="S174" s="90" t="s">
        <v>63</v>
      </c>
      <c r="U174" s="83">
        <v>9000</v>
      </c>
      <c r="V174" s="203"/>
    </row>
    <row r="175" spans="2:22" ht="18" customHeight="1" x14ac:dyDescent="0.2">
      <c r="B175" s="84">
        <v>175</v>
      </c>
      <c r="C175" s="441" t="s">
        <v>63</v>
      </c>
      <c r="D175" s="442" t="s">
        <v>63</v>
      </c>
      <c r="E175" s="99"/>
      <c r="F175" s="100"/>
      <c r="G175" s="101"/>
      <c r="H175" s="89" t="s">
        <v>63</v>
      </c>
      <c r="I175" s="83"/>
      <c r="J175" s="99"/>
      <c r="K175" s="100"/>
      <c r="L175" s="101"/>
      <c r="M175" s="89" t="s">
        <v>63</v>
      </c>
      <c r="N175" s="357"/>
      <c r="O175" s="351" t="s">
        <v>63</v>
      </c>
      <c r="Q175" s="90" t="s">
        <v>63</v>
      </c>
      <c r="S175" s="90" t="s">
        <v>63</v>
      </c>
      <c r="U175" s="83">
        <v>9000</v>
      </c>
      <c r="V175" s="203"/>
    </row>
    <row r="176" spans="2:22" ht="18" customHeight="1" x14ac:dyDescent="0.2">
      <c r="B176" s="75">
        <v>176</v>
      </c>
      <c r="C176" s="439" t="s">
        <v>63</v>
      </c>
      <c r="D176" s="440" t="s">
        <v>63</v>
      </c>
      <c r="E176" s="718"/>
      <c r="F176" s="96"/>
      <c r="G176" s="97"/>
      <c r="H176" s="80" t="s">
        <v>63</v>
      </c>
      <c r="I176" s="81"/>
      <c r="J176" s="718"/>
      <c r="K176" s="96"/>
      <c r="L176" s="97"/>
      <c r="M176" s="80" t="s">
        <v>63</v>
      </c>
      <c r="N176" s="356"/>
      <c r="O176" s="350" t="s">
        <v>63</v>
      </c>
      <c r="Q176" s="90" t="s">
        <v>63</v>
      </c>
      <c r="S176" s="90" t="s">
        <v>63</v>
      </c>
      <c r="U176" s="83">
        <v>9000</v>
      </c>
      <c r="V176" s="203"/>
    </row>
    <row r="177" spans="2:22" ht="18" customHeight="1" x14ac:dyDescent="0.2">
      <c r="B177" s="84">
        <v>177</v>
      </c>
      <c r="C177" s="441" t="s">
        <v>63</v>
      </c>
      <c r="D177" s="442" t="s">
        <v>63</v>
      </c>
      <c r="E177" s="99"/>
      <c r="F177" s="100"/>
      <c r="G177" s="101"/>
      <c r="H177" s="89" t="s">
        <v>63</v>
      </c>
      <c r="I177" s="83"/>
      <c r="J177" s="99"/>
      <c r="K177" s="100"/>
      <c r="L177" s="101"/>
      <c r="M177" s="89" t="s">
        <v>63</v>
      </c>
      <c r="N177" s="357"/>
      <c r="O177" s="351" t="s">
        <v>63</v>
      </c>
      <c r="Q177" s="90" t="s">
        <v>63</v>
      </c>
      <c r="S177" s="90" t="s">
        <v>63</v>
      </c>
      <c r="U177" s="83">
        <v>9000</v>
      </c>
      <c r="V177" s="203"/>
    </row>
    <row r="178" spans="2:22" ht="18" customHeight="1" x14ac:dyDescent="0.2">
      <c r="B178" s="75">
        <v>178</v>
      </c>
      <c r="C178" s="439" t="s">
        <v>63</v>
      </c>
      <c r="D178" s="440" t="s">
        <v>63</v>
      </c>
      <c r="E178" s="718"/>
      <c r="F178" s="96"/>
      <c r="G178" s="97"/>
      <c r="H178" s="80" t="s">
        <v>63</v>
      </c>
      <c r="I178" s="81"/>
      <c r="J178" s="718"/>
      <c r="K178" s="96"/>
      <c r="L178" s="97"/>
      <c r="M178" s="80" t="s">
        <v>63</v>
      </c>
      <c r="N178" s="356"/>
      <c r="O178" s="350" t="s">
        <v>63</v>
      </c>
      <c r="Q178" s="90" t="s">
        <v>63</v>
      </c>
      <c r="S178" s="90" t="s">
        <v>63</v>
      </c>
      <c r="U178" s="83">
        <v>9000</v>
      </c>
      <c r="V178" s="203"/>
    </row>
    <row r="179" spans="2:22" ht="18" customHeight="1" x14ac:dyDescent="0.2">
      <c r="B179" s="84">
        <v>179</v>
      </c>
      <c r="C179" s="441" t="s">
        <v>63</v>
      </c>
      <c r="D179" s="442" t="s">
        <v>63</v>
      </c>
      <c r="E179" s="99"/>
      <c r="F179" s="100"/>
      <c r="G179" s="101"/>
      <c r="H179" s="89" t="s">
        <v>63</v>
      </c>
      <c r="I179" s="83"/>
      <c r="J179" s="99"/>
      <c r="K179" s="100"/>
      <c r="L179" s="101"/>
      <c r="M179" s="89" t="s">
        <v>63</v>
      </c>
      <c r="N179" s="357"/>
      <c r="O179" s="351" t="s">
        <v>63</v>
      </c>
      <c r="Q179" s="90" t="s">
        <v>63</v>
      </c>
      <c r="S179" s="90" t="s">
        <v>63</v>
      </c>
      <c r="U179" s="83">
        <v>9000</v>
      </c>
      <c r="V179" s="203"/>
    </row>
    <row r="180" spans="2:22" ht="18" customHeight="1" x14ac:dyDescent="0.2">
      <c r="B180" s="75">
        <v>180</v>
      </c>
      <c r="C180" s="439" t="s">
        <v>63</v>
      </c>
      <c r="D180" s="440" t="s">
        <v>63</v>
      </c>
      <c r="E180" s="718"/>
      <c r="F180" s="96"/>
      <c r="G180" s="97"/>
      <c r="H180" s="80" t="s">
        <v>63</v>
      </c>
      <c r="I180" s="81"/>
      <c r="J180" s="718"/>
      <c r="K180" s="96"/>
      <c r="L180" s="97"/>
      <c r="M180" s="80" t="s">
        <v>63</v>
      </c>
      <c r="N180" s="356"/>
      <c r="O180" s="350" t="s">
        <v>63</v>
      </c>
      <c r="Q180" s="90" t="s">
        <v>63</v>
      </c>
      <c r="S180" s="90" t="s">
        <v>63</v>
      </c>
      <c r="U180" s="83">
        <v>9000</v>
      </c>
      <c r="V180" s="203"/>
    </row>
    <row r="181" spans="2:22" ht="18" customHeight="1" x14ac:dyDescent="0.2">
      <c r="B181" s="84">
        <v>181</v>
      </c>
      <c r="C181" s="441" t="s">
        <v>63</v>
      </c>
      <c r="D181" s="442" t="s">
        <v>63</v>
      </c>
      <c r="E181" s="99"/>
      <c r="F181" s="100"/>
      <c r="G181" s="101"/>
      <c r="H181" s="89" t="s">
        <v>63</v>
      </c>
      <c r="I181" s="83"/>
      <c r="J181" s="99"/>
      <c r="K181" s="100"/>
      <c r="L181" s="101"/>
      <c r="M181" s="89" t="s">
        <v>63</v>
      </c>
      <c r="N181" s="357"/>
      <c r="O181" s="351" t="s">
        <v>63</v>
      </c>
      <c r="Q181" s="90" t="s">
        <v>63</v>
      </c>
      <c r="S181" s="90" t="s">
        <v>63</v>
      </c>
      <c r="U181" s="83">
        <v>9000</v>
      </c>
      <c r="V181" s="203"/>
    </row>
    <row r="182" spans="2:22" ht="18" customHeight="1" x14ac:dyDescent="0.2">
      <c r="B182" s="75">
        <v>182</v>
      </c>
      <c r="C182" s="439" t="s">
        <v>63</v>
      </c>
      <c r="D182" s="440" t="s">
        <v>63</v>
      </c>
      <c r="E182" s="718"/>
      <c r="F182" s="96"/>
      <c r="G182" s="97"/>
      <c r="H182" s="80" t="s">
        <v>63</v>
      </c>
      <c r="I182" s="81"/>
      <c r="J182" s="718"/>
      <c r="K182" s="96"/>
      <c r="L182" s="97"/>
      <c r="M182" s="80" t="s">
        <v>63</v>
      </c>
      <c r="N182" s="356"/>
      <c r="O182" s="350" t="s">
        <v>63</v>
      </c>
      <c r="Q182" s="90" t="s">
        <v>63</v>
      </c>
      <c r="S182" s="90" t="s">
        <v>63</v>
      </c>
      <c r="U182" s="83">
        <v>9000</v>
      </c>
      <c r="V182" s="203"/>
    </row>
    <row r="183" spans="2:22" ht="18" customHeight="1" x14ac:dyDescent="0.2">
      <c r="B183" s="84">
        <v>183</v>
      </c>
      <c r="C183" s="441" t="s">
        <v>63</v>
      </c>
      <c r="D183" s="442" t="s">
        <v>63</v>
      </c>
      <c r="E183" s="99"/>
      <c r="F183" s="100"/>
      <c r="G183" s="101"/>
      <c r="H183" s="89" t="s">
        <v>63</v>
      </c>
      <c r="I183" s="83"/>
      <c r="J183" s="99"/>
      <c r="K183" s="100"/>
      <c r="L183" s="101"/>
      <c r="M183" s="89" t="s">
        <v>63</v>
      </c>
      <c r="N183" s="357"/>
      <c r="O183" s="351" t="s">
        <v>63</v>
      </c>
      <c r="Q183" s="90" t="s">
        <v>63</v>
      </c>
      <c r="S183" s="90" t="s">
        <v>63</v>
      </c>
      <c r="U183" s="83">
        <v>9000</v>
      </c>
      <c r="V183" s="203"/>
    </row>
    <row r="184" spans="2:22" ht="18" customHeight="1" x14ac:dyDescent="0.2">
      <c r="B184" s="75">
        <v>184</v>
      </c>
      <c r="C184" s="439" t="s">
        <v>63</v>
      </c>
      <c r="D184" s="440" t="s">
        <v>63</v>
      </c>
      <c r="E184" s="718"/>
      <c r="F184" s="96"/>
      <c r="G184" s="97"/>
      <c r="H184" s="80" t="s">
        <v>63</v>
      </c>
      <c r="I184" s="81"/>
      <c r="J184" s="718"/>
      <c r="K184" s="96"/>
      <c r="L184" s="97"/>
      <c r="M184" s="80" t="s">
        <v>63</v>
      </c>
      <c r="N184" s="356"/>
      <c r="O184" s="350" t="s">
        <v>63</v>
      </c>
      <c r="Q184" s="90" t="s">
        <v>63</v>
      </c>
      <c r="S184" s="90" t="s">
        <v>63</v>
      </c>
      <c r="U184" s="83">
        <v>9000</v>
      </c>
      <c r="V184" s="203"/>
    </row>
    <row r="185" spans="2:22" ht="18" customHeight="1" x14ac:dyDescent="0.2">
      <c r="B185" s="84">
        <v>185</v>
      </c>
      <c r="C185" s="441" t="s">
        <v>63</v>
      </c>
      <c r="D185" s="442" t="s">
        <v>63</v>
      </c>
      <c r="E185" s="99"/>
      <c r="F185" s="100"/>
      <c r="G185" s="101"/>
      <c r="H185" s="89" t="s">
        <v>63</v>
      </c>
      <c r="I185" s="83"/>
      <c r="J185" s="99"/>
      <c r="K185" s="100"/>
      <c r="L185" s="101"/>
      <c r="M185" s="89" t="s">
        <v>63</v>
      </c>
      <c r="N185" s="357"/>
      <c r="O185" s="351" t="s">
        <v>63</v>
      </c>
      <c r="Q185" s="90" t="s">
        <v>63</v>
      </c>
      <c r="S185" s="90" t="s">
        <v>63</v>
      </c>
      <c r="U185" s="83">
        <v>9000</v>
      </c>
      <c r="V185" s="203"/>
    </row>
    <row r="186" spans="2:22" ht="18" customHeight="1" x14ac:dyDescent="0.2">
      <c r="B186" s="75">
        <v>186</v>
      </c>
      <c r="C186" s="439" t="s">
        <v>63</v>
      </c>
      <c r="D186" s="440" t="s">
        <v>63</v>
      </c>
      <c r="E186" s="718"/>
      <c r="F186" s="96"/>
      <c r="G186" s="97"/>
      <c r="H186" s="80" t="s">
        <v>63</v>
      </c>
      <c r="I186" s="81"/>
      <c r="J186" s="718"/>
      <c r="K186" s="96"/>
      <c r="L186" s="97"/>
      <c r="M186" s="80" t="s">
        <v>63</v>
      </c>
      <c r="N186" s="356"/>
      <c r="O186" s="350" t="s">
        <v>63</v>
      </c>
      <c r="Q186" s="90" t="s">
        <v>63</v>
      </c>
      <c r="S186" s="90" t="s">
        <v>63</v>
      </c>
      <c r="U186" s="83">
        <v>9000</v>
      </c>
      <c r="V186" s="203"/>
    </row>
    <row r="187" spans="2:22" ht="18" customHeight="1" x14ac:dyDescent="0.2">
      <c r="B187" s="84">
        <v>187</v>
      </c>
      <c r="C187" s="441" t="s">
        <v>63</v>
      </c>
      <c r="D187" s="442" t="s">
        <v>63</v>
      </c>
      <c r="E187" s="99"/>
      <c r="F187" s="100"/>
      <c r="G187" s="101"/>
      <c r="H187" s="89" t="s">
        <v>63</v>
      </c>
      <c r="I187" s="83"/>
      <c r="J187" s="99"/>
      <c r="K187" s="100"/>
      <c r="L187" s="101"/>
      <c r="M187" s="89" t="s">
        <v>63</v>
      </c>
      <c r="N187" s="357"/>
      <c r="O187" s="351" t="s">
        <v>63</v>
      </c>
      <c r="Q187" s="90" t="s">
        <v>63</v>
      </c>
      <c r="S187" s="90" t="s">
        <v>63</v>
      </c>
      <c r="U187" s="83">
        <v>9000</v>
      </c>
      <c r="V187" s="203"/>
    </row>
    <row r="188" spans="2:22" ht="18" customHeight="1" x14ac:dyDescent="0.2">
      <c r="B188" s="75">
        <v>188</v>
      </c>
      <c r="C188" s="439" t="s">
        <v>63</v>
      </c>
      <c r="D188" s="440" t="s">
        <v>63</v>
      </c>
      <c r="E188" s="718"/>
      <c r="F188" s="96"/>
      <c r="G188" s="97"/>
      <c r="H188" s="80" t="s">
        <v>63</v>
      </c>
      <c r="I188" s="81"/>
      <c r="J188" s="718"/>
      <c r="K188" s="96"/>
      <c r="L188" s="97"/>
      <c r="M188" s="80" t="s">
        <v>63</v>
      </c>
      <c r="N188" s="356"/>
      <c r="O188" s="350" t="s">
        <v>63</v>
      </c>
      <c r="Q188" s="90" t="s">
        <v>63</v>
      </c>
      <c r="S188" s="90" t="s">
        <v>63</v>
      </c>
      <c r="U188" s="83">
        <v>9000</v>
      </c>
      <c r="V188" s="203"/>
    </row>
    <row r="189" spans="2:22" ht="18" customHeight="1" x14ac:dyDescent="0.2">
      <c r="B189" s="84">
        <v>189</v>
      </c>
      <c r="C189" s="441" t="s">
        <v>63</v>
      </c>
      <c r="D189" s="442" t="s">
        <v>63</v>
      </c>
      <c r="E189" s="99"/>
      <c r="F189" s="100"/>
      <c r="G189" s="101"/>
      <c r="H189" s="89" t="s">
        <v>63</v>
      </c>
      <c r="I189" s="83"/>
      <c r="J189" s="99"/>
      <c r="K189" s="100"/>
      <c r="L189" s="101"/>
      <c r="M189" s="89" t="s">
        <v>63</v>
      </c>
      <c r="N189" s="357"/>
      <c r="O189" s="351" t="s">
        <v>63</v>
      </c>
      <c r="Q189" s="90" t="s">
        <v>63</v>
      </c>
      <c r="S189" s="90" t="s">
        <v>63</v>
      </c>
      <c r="U189" s="83">
        <v>9000</v>
      </c>
      <c r="V189" s="203"/>
    </row>
    <row r="190" spans="2:22" ht="18" customHeight="1" x14ac:dyDescent="0.2">
      <c r="B190" s="75">
        <v>190</v>
      </c>
      <c r="C190" s="439" t="s">
        <v>63</v>
      </c>
      <c r="D190" s="440" t="s">
        <v>63</v>
      </c>
      <c r="E190" s="718"/>
      <c r="F190" s="96"/>
      <c r="G190" s="97"/>
      <c r="H190" s="80" t="s">
        <v>63</v>
      </c>
      <c r="I190" s="81"/>
      <c r="J190" s="718"/>
      <c r="K190" s="96"/>
      <c r="L190" s="97"/>
      <c r="M190" s="80" t="s">
        <v>63</v>
      </c>
      <c r="N190" s="356"/>
      <c r="O190" s="350" t="s">
        <v>63</v>
      </c>
      <c r="Q190" s="140" t="s">
        <v>63</v>
      </c>
      <c r="S190" s="140" t="s">
        <v>63</v>
      </c>
      <c r="U190" s="141">
        <v>9000</v>
      </c>
      <c r="V190" s="203"/>
    </row>
    <row r="191" spans="2:22" ht="18" customHeight="1" x14ac:dyDescent="0.2">
      <c r="B191" s="84">
        <v>191</v>
      </c>
      <c r="C191" s="441" t="s">
        <v>63</v>
      </c>
      <c r="D191" s="442" t="s">
        <v>63</v>
      </c>
      <c r="E191" s="99"/>
      <c r="F191" s="100"/>
      <c r="G191" s="101"/>
      <c r="H191" s="89" t="s">
        <v>63</v>
      </c>
      <c r="I191" s="83"/>
      <c r="J191" s="99"/>
      <c r="K191" s="100"/>
      <c r="L191" s="101"/>
      <c r="M191" s="89" t="s">
        <v>63</v>
      </c>
      <c r="N191" s="357"/>
      <c r="O191" s="351" t="s">
        <v>63</v>
      </c>
      <c r="Q191" s="90" t="s">
        <v>63</v>
      </c>
      <c r="S191" s="90" t="s">
        <v>63</v>
      </c>
      <c r="U191" s="83">
        <v>9000</v>
      </c>
      <c r="V191" s="204"/>
    </row>
    <row r="192" spans="2:22" ht="18" customHeight="1" x14ac:dyDescent="0.2">
      <c r="B192" s="361">
        <v>192</v>
      </c>
      <c r="C192" s="447" t="s">
        <v>63</v>
      </c>
      <c r="D192" s="448" t="s">
        <v>63</v>
      </c>
      <c r="E192" s="364"/>
      <c r="F192" s="343"/>
      <c r="G192" s="346"/>
      <c r="H192" s="361" t="s">
        <v>63</v>
      </c>
      <c r="I192" s="356"/>
      <c r="J192" s="364"/>
      <c r="K192" s="343"/>
      <c r="L192" s="346"/>
      <c r="M192" s="361" t="s">
        <v>63</v>
      </c>
      <c r="N192" s="356"/>
      <c r="O192" s="350" t="s">
        <v>63</v>
      </c>
      <c r="Q192" s="90" t="s">
        <v>63</v>
      </c>
      <c r="S192" s="90" t="s">
        <v>63</v>
      </c>
      <c r="U192" s="83">
        <v>9000</v>
      </c>
      <c r="V192" s="204"/>
    </row>
    <row r="193" spans="2:22" ht="18" customHeight="1" x14ac:dyDescent="0.2">
      <c r="B193" s="362">
        <v>193</v>
      </c>
      <c r="C193" s="449" t="s">
        <v>63</v>
      </c>
      <c r="D193" s="450" t="s">
        <v>63</v>
      </c>
      <c r="E193" s="365"/>
      <c r="F193" s="344"/>
      <c r="G193" s="347"/>
      <c r="H193" s="362" t="s">
        <v>63</v>
      </c>
      <c r="I193" s="357"/>
      <c r="J193" s="365"/>
      <c r="K193" s="344"/>
      <c r="L193" s="347"/>
      <c r="M193" s="362" t="s">
        <v>63</v>
      </c>
      <c r="N193" s="357"/>
      <c r="O193" s="351" t="s">
        <v>63</v>
      </c>
      <c r="Q193" s="90" t="s">
        <v>63</v>
      </c>
      <c r="S193" s="90" t="s">
        <v>63</v>
      </c>
      <c r="U193" s="83">
        <v>9000</v>
      </c>
      <c r="V193" s="203"/>
    </row>
    <row r="194" spans="2:22" ht="18" customHeight="1" x14ac:dyDescent="0.2">
      <c r="B194" s="361">
        <v>194</v>
      </c>
      <c r="C194" s="447" t="s">
        <v>63</v>
      </c>
      <c r="D194" s="448" t="s">
        <v>63</v>
      </c>
      <c r="E194" s="364"/>
      <c r="F194" s="343"/>
      <c r="G194" s="346"/>
      <c r="H194" s="361" t="s">
        <v>63</v>
      </c>
      <c r="I194" s="356"/>
      <c r="J194" s="364"/>
      <c r="K194" s="343"/>
      <c r="L194" s="346"/>
      <c r="M194" s="361" t="s">
        <v>63</v>
      </c>
      <c r="N194" s="356"/>
      <c r="O194" s="350" t="s">
        <v>63</v>
      </c>
      <c r="Q194" s="90" t="s">
        <v>63</v>
      </c>
      <c r="S194" s="90" t="s">
        <v>63</v>
      </c>
      <c r="U194" s="83">
        <v>9000</v>
      </c>
      <c r="V194" s="203"/>
    </row>
    <row r="195" spans="2:22" ht="18" customHeight="1" x14ac:dyDescent="0.2">
      <c r="B195" s="362">
        <v>195</v>
      </c>
      <c r="C195" s="449" t="s">
        <v>63</v>
      </c>
      <c r="D195" s="450" t="s">
        <v>63</v>
      </c>
      <c r="E195" s="365"/>
      <c r="F195" s="344"/>
      <c r="G195" s="347"/>
      <c r="H195" s="362" t="s">
        <v>63</v>
      </c>
      <c r="I195" s="357"/>
      <c r="J195" s="365"/>
      <c r="K195" s="344"/>
      <c r="L195" s="347"/>
      <c r="M195" s="362" t="s">
        <v>63</v>
      </c>
      <c r="N195" s="357"/>
      <c r="O195" s="351" t="s">
        <v>63</v>
      </c>
      <c r="Q195" s="90" t="s">
        <v>63</v>
      </c>
      <c r="S195" s="90" t="s">
        <v>63</v>
      </c>
      <c r="U195" s="83">
        <v>9000</v>
      </c>
      <c r="V195" s="203"/>
    </row>
    <row r="196" spans="2:22" ht="18" customHeight="1" x14ac:dyDescent="0.2">
      <c r="B196" s="361">
        <v>196</v>
      </c>
      <c r="C196" s="447" t="s">
        <v>63</v>
      </c>
      <c r="D196" s="448" t="s">
        <v>63</v>
      </c>
      <c r="E196" s="364"/>
      <c r="F196" s="343"/>
      <c r="G196" s="346"/>
      <c r="H196" s="361" t="s">
        <v>63</v>
      </c>
      <c r="I196" s="356"/>
      <c r="J196" s="364"/>
      <c r="K196" s="343"/>
      <c r="L196" s="346"/>
      <c r="M196" s="361" t="s">
        <v>63</v>
      </c>
      <c r="N196" s="356"/>
      <c r="O196" s="350" t="s">
        <v>63</v>
      </c>
      <c r="Q196" s="90" t="s">
        <v>63</v>
      </c>
      <c r="S196" s="90" t="s">
        <v>63</v>
      </c>
      <c r="U196" s="83">
        <v>9000</v>
      </c>
      <c r="V196" s="203"/>
    </row>
    <row r="197" spans="2:22" ht="18" customHeight="1" x14ac:dyDescent="0.2">
      <c r="B197" s="362">
        <v>197</v>
      </c>
      <c r="C197" s="449" t="s">
        <v>63</v>
      </c>
      <c r="D197" s="450" t="s">
        <v>63</v>
      </c>
      <c r="E197" s="365"/>
      <c r="F197" s="344"/>
      <c r="G197" s="347"/>
      <c r="H197" s="362" t="s">
        <v>63</v>
      </c>
      <c r="I197" s="357"/>
      <c r="J197" s="365"/>
      <c r="K197" s="344"/>
      <c r="L197" s="347"/>
      <c r="M197" s="362" t="s">
        <v>63</v>
      </c>
      <c r="N197" s="357"/>
      <c r="O197" s="351" t="s">
        <v>63</v>
      </c>
      <c r="Q197" s="90" t="s">
        <v>63</v>
      </c>
      <c r="S197" s="90" t="s">
        <v>63</v>
      </c>
      <c r="U197" s="83">
        <v>9000</v>
      </c>
      <c r="V197" s="203"/>
    </row>
    <row r="198" spans="2:22" ht="18" customHeight="1" x14ac:dyDescent="0.2">
      <c r="B198" s="361">
        <v>198</v>
      </c>
      <c r="C198" s="447" t="s">
        <v>63</v>
      </c>
      <c r="D198" s="448" t="s">
        <v>63</v>
      </c>
      <c r="E198" s="364"/>
      <c r="F198" s="343"/>
      <c r="G198" s="346"/>
      <c r="H198" s="361" t="s">
        <v>63</v>
      </c>
      <c r="I198" s="356"/>
      <c r="J198" s="364"/>
      <c r="K198" s="343"/>
      <c r="L198" s="346"/>
      <c r="M198" s="361" t="s">
        <v>63</v>
      </c>
      <c r="N198" s="356"/>
      <c r="O198" s="350" t="s">
        <v>63</v>
      </c>
      <c r="Q198" s="90" t="s">
        <v>63</v>
      </c>
      <c r="S198" s="90" t="s">
        <v>63</v>
      </c>
      <c r="U198" s="83">
        <v>9000</v>
      </c>
      <c r="V198" s="203"/>
    </row>
    <row r="199" spans="2:22" ht="18" customHeight="1" x14ac:dyDescent="0.2">
      <c r="B199" s="362">
        <v>199</v>
      </c>
      <c r="C199" s="449" t="s">
        <v>63</v>
      </c>
      <c r="D199" s="450" t="s">
        <v>63</v>
      </c>
      <c r="E199" s="365"/>
      <c r="F199" s="344"/>
      <c r="G199" s="347"/>
      <c r="H199" s="362" t="s">
        <v>63</v>
      </c>
      <c r="I199" s="357"/>
      <c r="J199" s="365"/>
      <c r="K199" s="344"/>
      <c r="L199" s="347"/>
      <c r="M199" s="362" t="s">
        <v>63</v>
      </c>
      <c r="N199" s="357"/>
      <c r="O199" s="351" t="s">
        <v>63</v>
      </c>
      <c r="Q199" s="90" t="s">
        <v>63</v>
      </c>
      <c r="S199" s="90" t="s">
        <v>63</v>
      </c>
      <c r="U199" s="83">
        <v>9000</v>
      </c>
      <c r="V199" s="203"/>
    </row>
    <row r="200" spans="2:22" ht="18" customHeight="1" x14ac:dyDescent="0.2">
      <c r="B200" s="361">
        <v>200</v>
      </c>
      <c r="C200" s="447" t="s">
        <v>63</v>
      </c>
      <c r="D200" s="448" t="s">
        <v>63</v>
      </c>
      <c r="E200" s="364"/>
      <c r="F200" s="343"/>
      <c r="G200" s="346"/>
      <c r="H200" s="361" t="s">
        <v>63</v>
      </c>
      <c r="I200" s="356"/>
      <c r="J200" s="364"/>
      <c r="K200" s="343"/>
      <c r="L200" s="346"/>
      <c r="M200" s="361" t="s">
        <v>63</v>
      </c>
      <c r="N200" s="356"/>
      <c r="O200" s="350" t="s">
        <v>63</v>
      </c>
      <c r="Q200" s="90" t="s">
        <v>63</v>
      </c>
      <c r="S200" s="90" t="s">
        <v>63</v>
      </c>
      <c r="U200" s="83">
        <v>9000</v>
      </c>
      <c r="V200" s="203"/>
    </row>
    <row r="201" spans="2:22" ht="18" customHeight="1" x14ac:dyDescent="0.2">
      <c r="B201" s="362">
        <v>201</v>
      </c>
      <c r="C201" s="449" t="s">
        <v>63</v>
      </c>
      <c r="D201" s="450" t="s">
        <v>63</v>
      </c>
      <c r="E201" s="365"/>
      <c r="F201" s="344"/>
      <c r="G201" s="347"/>
      <c r="H201" s="362" t="s">
        <v>63</v>
      </c>
      <c r="I201" s="357"/>
      <c r="J201" s="365"/>
      <c r="K201" s="344"/>
      <c r="L201" s="347"/>
      <c r="M201" s="362" t="s">
        <v>63</v>
      </c>
      <c r="N201" s="357"/>
      <c r="O201" s="351" t="s">
        <v>63</v>
      </c>
      <c r="Q201" s="90" t="s">
        <v>63</v>
      </c>
      <c r="S201" s="90" t="s">
        <v>63</v>
      </c>
      <c r="U201" s="83">
        <v>9000</v>
      </c>
      <c r="V201" s="203"/>
    </row>
    <row r="202" spans="2:22" ht="18" customHeight="1" x14ac:dyDescent="0.2">
      <c r="B202" s="361">
        <v>202</v>
      </c>
      <c r="C202" s="447" t="s">
        <v>63</v>
      </c>
      <c r="D202" s="448" t="s">
        <v>63</v>
      </c>
      <c r="E202" s="364"/>
      <c r="F202" s="343"/>
      <c r="G202" s="346"/>
      <c r="H202" s="361" t="s">
        <v>63</v>
      </c>
      <c r="I202" s="356"/>
      <c r="J202" s="364"/>
      <c r="K202" s="343"/>
      <c r="L202" s="346"/>
      <c r="M202" s="361" t="s">
        <v>63</v>
      </c>
      <c r="N202" s="356"/>
      <c r="O202" s="350" t="s">
        <v>63</v>
      </c>
      <c r="Q202" s="90" t="s">
        <v>63</v>
      </c>
      <c r="S202" s="90" t="s">
        <v>63</v>
      </c>
      <c r="U202" s="83">
        <v>9000</v>
      </c>
      <c r="V202" s="203"/>
    </row>
    <row r="203" spans="2:22" ht="18" customHeight="1" x14ac:dyDescent="0.2">
      <c r="B203" s="362">
        <v>203</v>
      </c>
      <c r="C203" s="449" t="s">
        <v>63</v>
      </c>
      <c r="D203" s="450" t="s">
        <v>63</v>
      </c>
      <c r="E203" s="365"/>
      <c r="F203" s="344"/>
      <c r="G203" s="347"/>
      <c r="H203" s="362" t="s">
        <v>63</v>
      </c>
      <c r="I203" s="357"/>
      <c r="J203" s="365"/>
      <c r="K203" s="344"/>
      <c r="L203" s="347"/>
      <c r="M203" s="362" t="s">
        <v>63</v>
      </c>
      <c r="N203" s="357"/>
      <c r="O203" s="351" t="s">
        <v>63</v>
      </c>
      <c r="Q203" s="90" t="s">
        <v>63</v>
      </c>
      <c r="S203" s="90" t="s">
        <v>63</v>
      </c>
      <c r="U203" s="83">
        <v>9000</v>
      </c>
      <c r="V203" s="203"/>
    </row>
    <row r="204" spans="2:22" ht="18" customHeight="1" x14ac:dyDescent="0.2">
      <c r="B204" s="361">
        <v>204</v>
      </c>
      <c r="C204" s="447" t="s">
        <v>63</v>
      </c>
      <c r="D204" s="448" t="s">
        <v>63</v>
      </c>
      <c r="E204" s="364"/>
      <c r="F204" s="343"/>
      <c r="G204" s="346"/>
      <c r="H204" s="361" t="s">
        <v>63</v>
      </c>
      <c r="I204" s="356"/>
      <c r="J204" s="364"/>
      <c r="K204" s="343"/>
      <c r="L204" s="346"/>
      <c r="M204" s="361" t="s">
        <v>63</v>
      </c>
      <c r="N204" s="356"/>
      <c r="O204" s="350" t="s">
        <v>63</v>
      </c>
      <c r="Q204" s="90" t="s">
        <v>63</v>
      </c>
      <c r="S204" s="90" t="s">
        <v>63</v>
      </c>
      <c r="U204" s="83">
        <v>9000</v>
      </c>
      <c r="V204" s="203"/>
    </row>
    <row r="205" spans="2:22" ht="18" customHeight="1" x14ac:dyDescent="0.2">
      <c r="B205" s="362">
        <v>205</v>
      </c>
      <c r="C205" s="449" t="s">
        <v>63</v>
      </c>
      <c r="D205" s="450" t="s">
        <v>63</v>
      </c>
      <c r="E205" s="365"/>
      <c r="F205" s="344"/>
      <c r="G205" s="347"/>
      <c r="H205" s="362" t="s">
        <v>63</v>
      </c>
      <c r="I205" s="357"/>
      <c r="J205" s="365"/>
      <c r="K205" s="344"/>
      <c r="L205" s="347"/>
      <c r="M205" s="362" t="s">
        <v>63</v>
      </c>
      <c r="N205" s="357"/>
      <c r="O205" s="351" t="s">
        <v>63</v>
      </c>
      <c r="Q205" s="90" t="s">
        <v>63</v>
      </c>
      <c r="S205" s="90" t="s">
        <v>63</v>
      </c>
      <c r="U205" s="83">
        <v>9000</v>
      </c>
      <c r="V205" s="203"/>
    </row>
    <row r="206" spans="2:22" ht="18" customHeight="1" x14ac:dyDescent="0.2">
      <c r="B206" s="361">
        <v>206</v>
      </c>
      <c r="C206" s="447" t="s">
        <v>63</v>
      </c>
      <c r="D206" s="448" t="s">
        <v>63</v>
      </c>
      <c r="E206" s="364"/>
      <c r="F206" s="343"/>
      <c r="G206" s="346"/>
      <c r="H206" s="361" t="s">
        <v>63</v>
      </c>
      <c r="I206" s="356"/>
      <c r="J206" s="364"/>
      <c r="K206" s="343"/>
      <c r="L206" s="346"/>
      <c r="M206" s="361" t="s">
        <v>63</v>
      </c>
      <c r="N206" s="356"/>
      <c r="O206" s="350" t="s">
        <v>63</v>
      </c>
      <c r="Q206" s="90" t="s">
        <v>63</v>
      </c>
      <c r="S206" s="90" t="s">
        <v>63</v>
      </c>
      <c r="U206" s="83">
        <v>9000</v>
      </c>
      <c r="V206" s="203"/>
    </row>
    <row r="207" spans="2:22" ht="18" customHeight="1" x14ac:dyDescent="0.2">
      <c r="B207" s="362">
        <v>207</v>
      </c>
      <c r="C207" s="449" t="s">
        <v>63</v>
      </c>
      <c r="D207" s="450" t="s">
        <v>63</v>
      </c>
      <c r="E207" s="365"/>
      <c r="F207" s="344"/>
      <c r="G207" s="347"/>
      <c r="H207" s="362" t="s">
        <v>63</v>
      </c>
      <c r="I207" s="357"/>
      <c r="J207" s="365"/>
      <c r="K207" s="344"/>
      <c r="L207" s="347"/>
      <c r="M207" s="362" t="s">
        <v>63</v>
      </c>
      <c r="N207" s="357"/>
      <c r="O207" s="351" t="s">
        <v>63</v>
      </c>
      <c r="Q207" s="90" t="s">
        <v>63</v>
      </c>
      <c r="S207" s="90" t="s">
        <v>63</v>
      </c>
      <c r="U207" s="83">
        <v>9000</v>
      </c>
      <c r="V207" s="203"/>
    </row>
    <row r="208" spans="2:22" ht="18" customHeight="1" x14ac:dyDescent="0.2">
      <c r="B208" s="361">
        <v>208</v>
      </c>
      <c r="C208" s="447" t="s">
        <v>63</v>
      </c>
      <c r="D208" s="448" t="s">
        <v>63</v>
      </c>
      <c r="E208" s="364"/>
      <c r="F208" s="343"/>
      <c r="G208" s="346"/>
      <c r="H208" s="361" t="s">
        <v>63</v>
      </c>
      <c r="I208" s="356"/>
      <c r="J208" s="364"/>
      <c r="K208" s="343"/>
      <c r="L208" s="346"/>
      <c r="M208" s="361" t="s">
        <v>63</v>
      </c>
      <c r="N208" s="356"/>
      <c r="O208" s="350" t="s">
        <v>63</v>
      </c>
      <c r="Q208" s="90" t="s">
        <v>63</v>
      </c>
      <c r="S208" s="90" t="s">
        <v>63</v>
      </c>
      <c r="U208" s="83">
        <v>9000</v>
      </c>
      <c r="V208" s="203"/>
    </row>
    <row r="209" spans="2:22" ht="18" customHeight="1" x14ac:dyDescent="0.2">
      <c r="B209" s="362">
        <v>209</v>
      </c>
      <c r="C209" s="449" t="s">
        <v>63</v>
      </c>
      <c r="D209" s="450" t="s">
        <v>63</v>
      </c>
      <c r="E209" s="365"/>
      <c r="F209" s="344"/>
      <c r="G209" s="347"/>
      <c r="H209" s="362" t="s">
        <v>63</v>
      </c>
      <c r="I209" s="357"/>
      <c r="J209" s="365"/>
      <c r="K209" s="344"/>
      <c r="L209" s="347"/>
      <c r="M209" s="362" t="s">
        <v>63</v>
      </c>
      <c r="N209" s="357"/>
      <c r="O209" s="351" t="s">
        <v>63</v>
      </c>
      <c r="Q209" s="90" t="s">
        <v>63</v>
      </c>
      <c r="S209" s="90" t="s">
        <v>63</v>
      </c>
      <c r="U209" s="83">
        <v>9000</v>
      </c>
      <c r="V209" s="203"/>
    </row>
    <row r="210" spans="2:22" ht="18" customHeight="1" x14ac:dyDescent="0.2">
      <c r="B210" s="361">
        <v>210</v>
      </c>
      <c r="C210" s="447" t="s">
        <v>63</v>
      </c>
      <c r="D210" s="448" t="s">
        <v>63</v>
      </c>
      <c r="E210" s="364"/>
      <c r="F210" s="343"/>
      <c r="G210" s="346"/>
      <c r="H210" s="361" t="s">
        <v>63</v>
      </c>
      <c r="I210" s="356"/>
      <c r="J210" s="364"/>
      <c r="K210" s="343"/>
      <c r="L210" s="346"/>
      <c r="M210" s="361" t="s">
        <v>63</v>
      </c>
      <c r="N210" s="356"/>
      <c r="O210" s="350" t="s">
        <v>63</v>
      </c>
      <c r="Q210" s="90" t="s">
        <v>63</v>
      </c>
      <c r="S210" s="90" t="s">
        <v>63</v>
      </c>
      <c r="U210" s="83">
        <v>9000</v>
      </c>
      <c r="V210" s="203"/>
    </row>
    <row r="211" spans="2:22" ht="18" customHeight="1" x14ac:dyDescent="0.2">
      <c r="B211" s="362">
        <v>211</v>
      </c>
      <c r="C211" s="449" t="s">
        <v>63</v>
      </c>
      <c r="D211" s="450" t="s">
        <v>63</v>
      </c>
      <c r="E211" s="365"/>
      <c r="F211" s="344"/>
      <c r="G211" s="347"/>
      <c r="H211" s="362" t="s">
        <v>63</v>
      </c>
      <c r="I211" s="357"/>
      <c r="J211" s="365"/>
      <c r="K211" s="344"/>
      <c r="L211" s="347"/>
      <c r="M211" s="362" t="s">
        <v>63</v>
      </c>
      <c r="N211" s="357"/>
      <c r="O211" s="351" t="s">
        <v>63</v>
      </c>
      <c r="Q211" s="90" t="s">
        <v>63</v>
      </c>
      <c r="S211" s="90" t="s">
        <v>63</v>
      </c>
      <c r="U211" s="83">
        <v>9000</v>
      </c>
      <c r="V211" s="203"/>
    </row>
    <row r="212" spans="2:22" ht="18" customHeight="1" x14ac:dyDescent="0.2">
      <c r="B212" s="361">
        <v>212</v>
      </c>
      <c r="C212" s="447" t="s">
        <v>63</v>
      </c>
      <c r="D212" s="448" t="s">
        <v>63</v>
      </c>
      <c r="E212" s="364"/>
      <c r="F212" s="343"/>
      <c r="G212" s="346"/>
      <c r="H212" s="361" t="s">
        <v>63</v>
      </c>
      <c r="I212" s="356"/>
      <c r="J212" s="364"/>
      <c r="K212" s="343"/>
      <c r="L212" s="346"/>
      <c r="M212" s="361" t="s">
        <v>63</v>
      </c>
      <c r="N212" s="356"/>
      <c r="O212" s="350" t="s">
        <v>63</v>
      </c>
      <c r="Q212" s="90" t="s">
        <v>63</v>
      </c>
      <c r="S212" s="90" t="s">
        <v>63</v>
      </c>
      <c r="U212" s="83">
        <v>9000</v>
      </c>
      <c r="V212" s="203"/>
    </row>
    <row r="213" spans="2:22" ht="18" customHeight="1" x14ac:dyDescent="0.2">
      <c r="B213" s="362">
        <v>213</v>
      </c>
      <c r="C213" s="449" t="s">
        <v>63</v>
      </c>
      <c r="D213" s="450" t="s">
        <v>63</v>
      </c>
      <c r="E213" s="365"/>
      <c r="F213" s="344"/>
      <c r="G213" s="347"/>
      <c r="H213" s="362" t="s">
        <v>63</v>
      </c>
      <c r="I213" s="357"/>
      <c r="J213" s="365"/>
      <c r="K213" s="344"/>
      <c r="L213" s="347"/>
      <c r="M213" s="362" t="s">
        <v>63</v>
      </c>
      <c r="N213" s="357"/>
      <c r="O213" s="351" t="s">
        <v>63</v>
      </c>
      <c r="Q213" s="90" t="s">
        <v>63</v>
      </c>
      <c r="S213" s="90" t="s">
        <v>63</v>
      </c>
      <c r="U213" s="83">
        <v>9000</v>
      </c>
      <c r="V213" s="203"/>
    </row>
    <row r="214" spans="2:22" ht="18" customHeight="1" x14ac:dyDescent="0.2">
      <c r="B214" s="361">
        <v>214</v>
      </c>
      <c r="C214" s="447" t="s">
        <v>63</v>
      </c>
      <c r="D214" s="448" t="s">
        <v>63</v>
      </c>
      <c r="E214" s="364"/>
      <c r="F214" s="343"/>
      <c r="G214" s="346"/>
      <c r="H214" s="361" t="s">
        <v>63</v>
      </c>
      <c r="I214" s="356"/>
      <c r="J214" s="364"/>
      <c r="K214" s="343"/>
      <c r="L214" s="346"/>
      <c r="M214" s="361" t="s">
        <v>63</v>
      </c>
      <c r="N214" s="356"/>
      <c r="O214" s="350" t="s">
        <v>63</v>
      </c>
      <c r="Q214" s="90" t="s">
        <v>63</v>
      </c>
      <c r="S214" s="90" t="s">
        <v>63</v>
      </c>
      <c r="U214" s="83">
        <v>9000</v>
      </c>
      <c r="V214" s="203"/>
    </row>
    <row r="215" spans="2:22" ht="18" customHeight="1" x14ac:dyDescent="0.2">
      <c r="B215" s="362">
        <v>215</v>
      </c>
      <c r="C215" s="449" t="s">
        <v>63</v>
      </c>
      <c r="D215" s="450" t="s">
        <v>63</v>
      </c>
      <c r="E215" s="365"/>
      <c r="F215" s="344"/>
      <c r="G215" s="347"/>
      <c r="H215" s="362" t="s">
        <v>63</v>
      </c>
      <c r="I215" s="357"/>
      <c r="J215" s="365"/>
      <c r="K215" s="344"/>
      <c r="L215" s="347"/>
      <c r="M215" s="362" t="s">
        <v>63</v>
      </c>
      <c r="N215" s="357"/>
      <c r="O215" s="351" t="s">
        <v>63</v>
      </c>
      <c r="Q215" s="90" t="s">
        <v>63</v>
      </c>
      <c r="S215" s="90" t="s">
        <v>63</v>
      </c>
      <c r="U215" s="83">
        <v>9000</v>
      </c>
      <c r="V215" s="203"/>
    </row>
    <row r="216" spans="2:22" ht="18" customHeight="1" x14ac:dyDescent="0.2">
      <c r="B216" s="361">
        <v>216</v>
      </c>
      <c r="C216" s="447" t="s">
        <v>63</v>
      </c>
      <c r="D216" s="448" t="s">
        <v>63</v>
      </c>
      <c r="E216" s="364"/>
      <c r="F216" s="343"/>
      <c r="G216" s="346"/>
      <c r="H216" s="361" t="s">
        <v>63</v>
      </c>
      <c r="I216" s="356"/>
      <c r="J216" s="364"/>
      <c r="K216" s="343"/>
      <c r="L216" s="346"/>
      <c r="M216" s="361" t="s">
        <v>63</v>
      </c>
      <c r="N216" s="356"/>
      <c r="O216" s="350" t="s">
        <v>63</v>
      </c>
      <c r="Q216" s="90" t="s">
        <v>63</v>
      </c>
      <c r="S216" s="90" t="s">
        <v>63</v>
      </c>
      <c r="U216" s="83">
        <v>9000</v>
      </c>
      <c r="V216" s="203"/>
    </row>
    <row r="217" spans="2:22" ht="18" customHeight="1" x14ac:dyDescent="0.2">
      <c r="B217" s="362">
        <v>217</v>
      </c>
      <c r="C217" s="449" t="s">
        <v>63</v>
      </c>
      <c r="D217" s="450" t="s">
        <v>63</v>
      </c>
      <c r="E217" s="365"/>
      <c r="F217" s="344"/>
      <c r="G217" s="347"/>
      <c r="H217" s="362" t="s">
        <v>63</v>
      </c>
      <c r="I217" s="357"/>
      <c r="J217" s="365"/>
      <c r="K217" s="344"/>
      <c r="L217" s="347"/>
      <c r="M217" s="362" t="s">
        <v>63</v>
      </c>
      <c r="N217" s="357"/>
      <c r="O217" s="351" t="s">
        <v>63</v>
      </c>
      <c r="Q217" s="90" t="s">
        <v>63</v>
      </c>
      <c r="S217" s="90" t="s">
        <v>63</v>
      </c>
      <c r="U217" s="83">
        <v>9000</v>
      </c>
      <c r="V217" s="203"/>
    </row>
    <row r="218" spans="2:22" ht="18" customHeight="1" x14ac:dyDescent="0.2">
      <c r="B218" s="361">
        <v>218</v>
      </c>
      <c r="C218" s="447" t="s">
        <v>63</v>
      </c>
      <c r="D218" s="448" t="s">
        <v>63</v>
      </c>
      <c r="E218" s="364"/>
      <c r="F218" s="343"/>
      <c r="G218" s="346"/>
      <c r="H218" s="361" t="s">
        <v>63</v>
      </c>
      <c r="I218" s="356"/>
      <c r="J218" s="364"/>
      <c r="K218" s="343"/>
      <c r="L218" s="346"/>
      <c r="M218" s="361" t="s">
        <v>63</v>
      </c>
      <c r="N218" s="356"/>
      <c r="O218" s="350" t="s">
        <v>63</v>
      </c>
      <c r="Q218" s="90" t="s">
        <v>63</v>
      </c>
      <c r="S218" s="90" t="s">
        <v>63</v>
      </c>
      <c r="U218" s="83">
        <v>9000</v>
      </c>
      <c r="V218" s="203"/>
    </row>
    <row r="219" spans="2:22" ht="18" customHeight="1" x14ac:dyDescent="0.2">
      <c r="B219" s="362">
        <v>219</v>
      </c>
      <c r="C219" s="449" t="s">
        <v>63</v>
      </c>
      <c r="D219" s="450" t="s">
        <v>63</v>
      </c>
      <c r="E219" s="365"/>
      <c r="F219" s="344"/>
      <c r="G219" s="347"/>
      <c r="H219" s="362" t="s">
        <v>63</v>
      </c>
      <c r="I219" s="357"/>
      <c r="J219" s="365"/>
      <c r="K219" s="344"/>
      <c r="L219" s="347"/>
      <c r="M219" s="362" t="s">
        <v>63</v>
      </c>
      <c r="N219" s="357"/>
      <c r="O219" s="351" t="s">
        <v>63</v>
      </c>
      <c r="Q219" s="90" t="s">
        <v>63</v>
      </c>
      <c r="S219" s="90" t="s">
        <v>63</v>
      </c>
      <c r="U219" s="83">
        <v>9000</v>
      </c>
      <c r="V219" s="203"/>
    </row>
    <row r="220" spans="2:22" ht="18" customHeight="1" x14ac:dyDescent="0.2">
      <c r="B220" s="361">
        <v>220</v>
      </c>
      <c r="C220" s="447" t="s">
        <v>63</v>
      </c>
      <c r="D220" s="448" t="s">
        <v>63</v>
      </c>
      <c r="E220" s="364"/>
      <c r="F220" s="343"/>
      <c r="G220" s="346"/>
      <c r="H220" s="361" t="s">
        <v>63</v>
      </c>
      <c r="I220" s="356"/>
      <c r="J220" s="364"/>
      <c r="K220" s="343"/>
      <c r="L220" s="346"/>
      <c r="M220" s="361" t="s">
        <v>63</v>
      </c>
      <c r="N220" s="356"/>
      <c r="O220" s="350" t="s">
        <v>63</v>
      </c>
      <c r="Q220" s="90" t="s">
        <v>63</v>
      </c>
      <c r="S220" s="90" t="s">
        <v>63</v>
      </c>
      <c r="U220" s="83">
        <v>9000</v>
      </c>
      <c r="V220" s="203"/>
    </row>
    <row r="221" spans="2:22" ht="18" customHeight="1" x14ac:dyDescent="0.2">
      <c r="B221" s="362">
        <v>221</v>
      </c>
      <c r="C221" s="449" t="s">
        <v>63</v>
      </c>
      <c r="D221" s="450" t="s">
        <v>63</v>
      </c>
      <c r="E221" s="365"/>
      <c r="F221" s="344"/>
      <c r="G221" s="347"/>
      <c r="H221" s="362" t="s">
        <v>63</v>
      </c>
      <c r="I221" s="357"/>
      <c r="J221" s="365"/>
      <c r="K221" s="344"/>
      <c r="L221" s="347"/>
      <c r="M221" s="362" t="s">
        <v>63</v>
      </c>
      <c r="N221" s="357"/>
      <c r="O221" s="351" t="s">
        <v>63</v>
      </c>
      <c r="Q221" s="90" t="s">
        <v>63</v>
      </c>
      <c r="S221" s="90" t="s">
        <v>63</v>
      </c>
      <c r="U221" s="83">
        <v>9000</v>
      </c>
      <c r="V221" s="203"/>
    </row>
    <row r="222" spans="2:22" ht="18" customHeight="1" x14ac:dyDescent="0.2">
      <c r="B222" s="361">
        <v>222</v>
      </c>
      <c r="C222" s="447" t="s">
        <v>63</v>
      </c>
      <c r="D222" s="448" t="s">
        <v>63</v>
      </c>
      <c r="E222" s="364"/>
      <c r="F222" s="343"/>
      <c r="G222" s="346"/>
      <c r="H222" s="361" t="s">
        <v>63</v>
      </c>
      <c r="I222" s="356"/>
      <c r="J222" s="364"/>
      <c r="K222" s="343"/>
      <c r="L222" s="346"/>
      <c r="M222" s="361" t="s">
        <v>63</v>
      </c>
      <c r="N222" s="356"/>
      <c r="O222" s="350" t="s">
        <v>63</v>
      </c>
      <c r="Q222" s="90" t="s">
        <v>63</v>
      </c>
      <c r="S222" s="90" t="s">
        <v>63</v>
      </c>
      <c r="U222" s="83">
        <v>9000</v>
      </c>
      <c r="V222" s="203"/>
    </row>
    <row r="223" spans="2:22" ht="18" customHeight="1" x14ac:dyDescent="0.2">
      <c r="B223" s="362">
        <v>223</v>
      </c>
      <c r="C223" s="449" t="s">
        <v>63</v>
      </c>
      <c r="D223" s="450" t="s">
        <v>63</v>
      </c>
      <c r="E223" s="365"/>
      <c r="F223" s="344"/>
      <c r="G223" s="347"/>
      <c r="H223" s="362" t="s">
        <v>63</v>
      </c>
      <c r="I223" s="357"/>
      <c r="J223" s="365"/>
      <c r="K223" s="344"/>
      <c r="L223" s="347"/>
      <c r="M223" s="362" t="s">
        <v>63</v>
      </c>
      <c r="N223" s="357"/>
      <c r="O223" s="351" t="s">
        <v>63</v>
      </c>
      <c r="Q223" s="90" t="s">
        <v>63</v>
      </c>
      <c r="S223" s="90" t="s">
        <v>63</v>
      </c>
      <c r="U223" s="83">
        <v>9000</v>
      </c>
      <c r="V223" s="203"/>
    </row>
    <row r="224" spans="2:22" ht="18" customHeight="1" x14ac:dyDescent="0.2">
      <c r="B224" s="361">
        <v>224</v>
      </c>
      <c r="C224" s="447" t="s">
        <v>63</v>
      </c>
      <c r="D224" s="448" t="s">
        <v>63</v>
      </c>
      <c r="E224" s="364"/>
      <c r="F224" s="343"/>
      <c r="G224" s="346"/>
      <c r="H224" s="361" t="s">
        <v>63</v>
      </c>
      <c r="I224" s="356"/>
      <c r="J224" s="364"/>
      <c r="K224" s="343"/>
      <c r="L224" s="346"/>
      <c r="M224" s="361" t="s">
        <v>63</v>
      </c>
      <c r="N224" s="356"/>
      <c r="O224" s="350" t="s">
        <v>63</v>
      </c>
      <c r="Q224" s="90" t="s">
        <v>63</v>
      </c>
      <c r="S224" s="90" t="s">
        <v>63</v>
      </c>
      <c r="U224" s="83">
        <v>9000</v>
      </c>
      <c r="V224" s="203"/>
    </row>
    <row r="225" spans="2:22" ht="18" customHeight="1" x14ac:dyDescent="0.2">
      <c r="B225" s="362">
        <v>225</v>
      </c>
      <c r="C225" s="449" t="s">
        <v>63</v>
      </c>
      <c r="D225" s="450" t="s">
        <v>63</v>
      </c>
      <c r="E225" s="365"/>
      <c r="F225" s="344"/>
      <c r="G225" s="347"/>
      <c r="H225" s="362" t="s">
        <v>63</v>
      </c>
      <c r="I225" s="357"/>
      <c r="J225" s="365"/>
      <c r="K225" s="344"/>
      <c r="L225" s="347"/>
      <c r="M225" s="362" t="s">
        <v>63</v>
      </c>
      <c r="N225" s="357"/>
      <c r="O225" s="351" t="s">
        <v>63</v>
      </c>
      <c r="Q225" s="90" t="s">
        <v>63</v>
      </c>
      <c r="S225" s="90" t="s">
        <v>63</v>
      </c>
      <c r="U225" s="83">
        <v>9000</v>
      </c>
      <c r="V225" s="203"/>
    </row>
    <row r="226" spans="2:22" ht="18" customHeight="1" x14ac:dyDescent="0.2">
      <c r="B226" s="361">
        <v>226</v>
      </c>
      <c r="C226" s="447" t="s">
        <v>63</v>
      </c>
      <c r="D226" s="448" t="s">
        <v>63</v>
      </c>
      <c r="E226" s="364"/>
      <c r="F226" s="343"/>
      <c r="G226" s="346"/>
      <c r="H226" s="361" t="s">
        <v>63</v>
      </c>
      <c r="I226" s="356"/>
      <c r="J226" s="364"/>
      <c r="K226" s="343"/>
      <c r="L226" s="346"/>
      <c r="M226" s="361" t="s">
        <v>63</v>
      </c>
      <c r="N226" s="356"/>
      <c r="O226" s="350" t="s">
        <v>63</v>
      </c>
      <c r="Q226" s="90" t="s">
        <v>63</v>
      </c>
      <c r="S226" s="90" t="s">
        <v>63</v>
      </c>
      <c r="U226" s="83">
        <v>9000</v>
      </c>
      <c r="V226" s="203"/>
    </row>
    <row r="227" spans="2:22" ht="18" customHeight="1" x14ac:dyDescent="0.2">
      <c r="B227" s="362">
        <v>227</v>
      </c>
      <c r="C227" s="449" t="s">
        <v>63</v>
      </c>
      <c r="D227" s="450" t="s">
        <v>63</v>
      </c>
      <c r="E227" s="365"/>
      <c r="F227" s="344"/>
      <c r="G227" s="347"/>
      <c r="H227" s="362" t="s">
        <v>63</v>
      </c>
      <c r="I227" s="357"/>
      <c r="J227" s="365"/>
      <c r="K227" s="344"/>
      <c r="L227" s="347"/>
      <c r="M227" s="362" t="s">
        <v>63</v>
      </c>
      <c r="N227" s="357"/>
      <c r="O227" s="351" t="s">
        <v>63</v>
      </c>
      <c r="Q227" s="90" t="s">
        <v>63</v>
      </c>
      <c r="S227" s="90" t="s">
        <v>63</v>
      </c>
      <c r="U227" s="83">
        <v>9000</v>
      </c>
      <c r="V227" s="203"/>
    </row>
    <row r="228" spans="2:22" ht="18" customHeight="1" x14ac:dyDescent="0.2">
      <c r="B228" s="361">
        <v>228</v>
      </c>
      <c r="C228" s="447" t="s">
        <v>63</v>
      </c>
      <c r="D228" s="448" t="s">
        <v>63</v>
      </c>
      <c r="E228" s="364"/>
      <c r="F228" s="343"/>
      <c r="G228" s="346"/>
      <c r="H228" s="361" t="s">
        <v>63</v>
      </c>
      <c r="I228" s="356"/>
      <c r="J228" s="364"/>
      <c r="K228" s="343"/>
      <c r="L228" s="346"/>
      <c r="M228" s="361" t="s">
        <v>63</v>
      </c>
      <c r="N228" s="356"/>
      <c r="O228" s="350" t="s">
        <v>63</v>
      </c>
      <c r="Q228" s="90" t="s">
        <v>63</v>
      </c>
      <c r="S228" s="90" t="s">
        <v>63</v>
      </c>
      <c r="U228" s="83">
        <v>9000</v>
      </c>
      <c r="V228" s="203"/>
    </row>
    <row r="229" spans="2:22" ht="18" customHeight="1" x14ac:dyDescent="0.2">
      <c r="B229" s="362">
        <v>229</v>
      </c>
      <c r="C229" s="449" t="s">
        <v>63</v>
      </c>
      <c r="D229" s="450" t="s">
        <v>63</v>
      </c>
      <c r="E229" s="365"/>
      <c r="F229" s="344"/>
      <c r="G229" s="347"/>
      <c r="H229" s="362" t="s">
        <v>63</v>
      </c>
      <c r="I229" s="357"/>
      <c r="J229" s="365"/>
      <c r="K229" s="344"/>
      <c r="L229" s="347"/>
      <c r="M229" s="362" t="s">
        <v>63</v>
      </c>
      <c r="N229" s="357"/>
      <c r="O229" s="351" t="s">
        <v>63</v>
      </c>
      <c r="Q229" s="90" t="s">
        <v>63</v>
      </c>
      <c r="S229" s="90" t="s">
        <v>63</v>
      </c>
      <c r="U229" s="83">
        <v>9000</v>
      </c>
      <c r="V229" s="203"/>
    </row>
    <row r="230" spans="2:22" ht="18" customHeight="1" x14ac:dyDescent="0.2">
      <c r="B230" s="361">
        <v>230</v>
      </c>
      <c r="C230" s="447" t="s">
        <v>63</v>
      </c>
      <c r="D230" s="448" t="s">
        <v>63</v>
      </c>
      <c r="E230" s="364"/>
      <c r="F230" s="343"/>
      <c r="G230" s="346"/>
      <c r="H230" s="361" t="s">
        <v>63</v>
      </c>
      <c r="I230" s="356"/>
      <c r="J230" s="364"/>
      <c r="K230" s="343"/>
      <c r="L230" s="346"/>
      <c r="M230" s="361" t="s">
        <v>63</v>
      </c>
      <c r="N230" s="356"/>
      <c r="O230" s="350" t="s">
        <v>63</v>
      </c>
      <c r="Q230" s="90" t="s">
        <v>63</v>
      </c>
      <c r="S230" s="90" t="s">
        <v>63</v>
      </c>
      <c r="U230" s="83">
        <v>9000</v>
      </c>
      <c r="V230" s="203"/>
    </row>
    <row r="231" spans="2:22" ht="18" customHeight="1" x14ac:dyDescent="0.2">
      <c r="B231" s="362">
        <v>231</v>
      </c>
      <c r="C231" s="449" t="s">
        <v>63</v>
      </c>
      <c r="D231" s="450" t="s">
        <v>63</v>
      </c>
      <c r="E231" s="365"/>
      <c r="F231" s="344"/>
      <c r="G231" s="347"/>
      <c r="H231" s="362" t="s">
        <v>63</v>
      </c>
      <c r="I231" s="357"/>
      <c r="J231" s="365"/>
      <c r="K231" s="344"/>
      <c r="L231" s="347"/>
      <c r="M231" s="362" t="s">
        <v>63</v>
      </c>
      <c r="N231" s="357"/>
      <c r="O231" s="351" t="s">
        <v>63</v>
      </c>
      <c r="Q231" s="90" t="s">
        <v>63</v>
      </c>
      <c r="S231" s="90" t="s">
        <v>63</v>
      </c>
      <c r="U231" s="83">
        <v>9000</v>
      </c>
      <c r="V231" s="203"/>
    </row>
    <row r="232" spans="2:22" ht="18" customHeight="1" x14ac:dyDescent="0.2">
      <c r="B232" s="361">
        <v>232</v>
      </c>
      <c r="C232" s="447" t="s">
        <v>63</v>
      </c>
      <c r="D232" s="448" t="s">
        <v>63</v>
      </c>
      <c r="E232" s="364"/>
      <c r="F232" s="343"/>
      <c r="G232" s="346"/>
      <c r="H232" s="361" t="s">
        <v>63</v>
      </c>
      <c r="I232" s="356"/>
      <c r="J232" s="364"/>
      <c r="K232" s="343"/>
      <c r="L232" s="346"/>
      <c r="M232" s="361" t="s">
        <v>63</v>
      </c>
      <c r="N232" s="356"/>
      <c r="O232" s="350" t="s">
        <v>63</v>
      </c>
      <c r="Q232" s="90" t="s">
        <v>63</v>
      </c>
      <c r="S232" s="90" t="s">
        <v>63</v>
      </c>
      <c r="U232" s="83">
        <v>9000</v>
      </c>
      <c r="V232" s="203"/>
    </row>
    <row r="233" spans="2:22" ht="18" customHeight="1" x14ac:dyDescent="0.2">
      <c r="B233" s="362">
        <v>233</v>
      </c>
      <c r="C233" s="449" t="s">
        <v>63</v>
      </c>
      <c r="D233" s="450" t="s">
        <v>63</v>
      </c>
      <c r="E233" s="365"/>
      <c r="F233" s="344"/>
      <c r="G233" s="347"/>
      <c r="H233" s="362" t="s">
        <v>63</v>
      </c>
      <c r="I233" s="357"/>
      <c r="J233" s="365"/>
      <c r="K233" s="344"/>
      <c r="L233" s="347"/>
      <c r="M233" s="362" t="s">
        <v>63</v>
      </c>
      <c r="N233" s="357"/>
      <c r="O233" s="351" t="s">
        <v>63</v>
      </c>
      <c r="Q233" s="90" t="s">
        <v>63</v>
      </c>
      <c r="S233" s="90" t="s">
        <v>63</v>
      </c>
      <c r="U233" s="83">
        <v>9000</v>
      </c>
      <c r="V233" s="203"/>
    </row>
    <row r="234" spans="2:22" ht="18" customHeight="1" x14ac:dyDescent="0.2">
      <c r="B234" s="361">
        <v>234</v>
      </c>
      <c r="C234" s="447" t="s">
        <v>63</v>
      </c>
      <c r="D234" s="448" t="s">
        <v>63</v>
      </c>
      <c r="E234" s="364"/>
      <c r="F234" s="343"/>
      <c r="G234" s="346"/>
      <c r="H234" s="361" t="s">
        <v>63</v>
      </c>
      <c r="I234" s="356"/>
      <c r="J234" s="364"/>
      <c r="K234" s="343"/>
      <c r="L234" s="346"/>
      <c r="M234" s="361" t="s">
        <v>63</v>
      </c>
      <c r="N234" s="356"/>
      <c r="O234" s="350" t="s">
        <v>63</v>
      </c>
      <c r="Q234" s="90" t="s">
        <v>63</v>
      </c>
      <c r="S234" s="90" t="s">
        <v>63</v>
      </c>
      <c r="U234" s="83">
        <v>9000</v>
      </c>
      <c r="V234" s="203"/>
    </row>
    <row r="235" spans="2:22" ht="18" customHeight="1" x14ac:dyDescent="0.2">
      <c r="B235" s="362">
        <v>235</v>
      </c>
      <c r="C235" s="449" t="s">
        <v>63</v>
      </c>
      <c r="D235" s="450" t="s">
        <v>63</v>
      </c>
      <c r="E235" s="365"/>
      <c r="F235" s="344"/>
      <c r="G235" s="347"/>
      <c r="H235" s="362" t="s">
        <v>63</v>
      </c>
      <c r="I235" s="357"/>
      <c r="J235" s="365"/>
      <c r="K235" s="344"/>
      <c r="L235" s="347"/>
      <c r="M235" s="362" t="s">
        <v>63</v>
      </c>
      <c r="N235" s="357"/>
      <c r="O235" s="351" t="s">
        <v>63</v>
      </c>
      <c r="Q235" s="90" t="s">
        <v>63</v>
      </c>
      <c r="S235" s="90" t="s">
        <v>63</v>
      </c>
      <c r="U235" s="83">
        <v>9000</v>
      </c>
      <c r="V235" s="203"/>
    </row>
    <row r="236" spans="2:22" ht="18" customHeight="1" x14ac:dyDescent="0.2">
      <c r="B236" s="361">
        <v>236</v>
      </c>
      <c r="C236" s="447" t="s">
        <v>63</v>
      </c>
      <c r="D236" s="448" t="s">
        <v>63</v>
      </c>
      <c r="E236" s="364"/>
      <c r="F236" s="343"/>
      <c r="G236" s="346"/>
      <c r="H236" s="361" t="s">
        <v>63</v>
      </c>
      <c r="I236" s="356"/>
      <c r="J236" s="364"/>
      <c r="K236" s="343"/>
      <c r="L236" s="346"/>
      <c r="M236" s="361" t="s">
        <v>63</v>
      </c>
      <c r="N236" s="356"/>
      <c r="O236" s="350" t="s">
        <v>63</v>
      </c>
      <c r="Q236" s="90" t="s">
        <v>63</v>
      </c>
      <c r="S236" s="90" t="s">
        <v>63</v>
      </c>
      <c r="U236" s="83">
        <v>9000</v>
      </c>
      <c r="V236" s="203"/>
    </row>
    <row r="237" spans="2:22" ht="18" customHeight="1" x14ac:dyDescent="0.2">
      <c r="B237" s="362">
        <v>237</v>
      </c>
      <c r="C237" s="449" t="s">
        <v>63</v>
      </c>
      <c r="D237" s="450" t="s">
        <v>63</v>
      </c>
      <c r="E237" s="365"/>
      <c r="F237" s="344"/>
      <c r="G237" s="347"/>
      <c r="H237" s="362" t="s">
        <v>63</v>
      </c>
      <c r="I237" s="357"/>
      <c r="J237" s="365"/>
      <c r="K237" s="344"/>
      <c r="L237" s="347"/>
      <c r="M237" s="362" t="s">
        <v>63</v>
      </c>
      <c r="N237" s="357"/>
      <c r="O237" s="351" t="s">
        <v>63</v>
      </c>
      <c r="Q237" s="90" t="s">
        <v>63</v>
      </c>
      <c r="S237" s="90" t="s">
        <v>63</v>
      </c>
      <c r="U237" s="83">
        <v>9000</v>
      </c>
      <c r="V237" s="203"/>
    </row>
    <row r="238" spans="2:22" ht="18" customHeight="1" x14ac:dyDescent="0.2">
      <c r="B238" s="361">
        <v>238</v>
      </c>
      <c r="C238" s="447" t="s">
        <v>63</v>
      </c>
      <c r="D238" s="448" t="s">
        <v>63</v>
      </c>
      <c r="E238" s="364"/>
      <c r="F238" s="343"/>
      <c r="G238" s="346"/>
      <c r="H238" s="361" t="s">
        <v>63</v>
      </c>
      <c r="I238" s="356"/>
      <c r="J238" s="364"/>
      <c r="K238" s="343"/>
      <c r="L238" s="346"/>
      <c r="M238" s="361" t="s">
        <v>63</v>
      </c>
      <c r="N238" s="356"/>
      <c r="O238" s="350" t="s">
        <v>63</v>
      </c>
      <c r="Q238" s="90" t="s">
        <v>63</v>
      </c>
      <c r="S238" s="90" t="s">
        <v>63</v>
      </c>
      <c r="U238" s="83">
        <v>9000</v>
      </c>
      <c r="V238" s="203"/>
    </row>
    <row r="239" spans="2:22" ht="18" customHeight="1" x14ac:dyDescent="0.2">
      <c r="B239" s="362">
        <v>239</v>
      </c>
      <c r="C239" s="449" t="s">
        <v>63</v>
      </c>
      <c r="D239" s="450" t="s">
        <v>63</v>
      </c>
      <c r="E239" s="365"/>
      <c r="F239" s="344"/>
      <c r="G239" s="347"/>
      <c r="H239" s="362" t="s">
        <v>63</v>
      </c>
      <c r="I239" s="357"/>
      <c r="J239" s="365"/>
      <c r="K239" s="344"/>
      <c r="L239" s="347"/>
      <c r="M239" s="362" t="s">
        <v>63</v>
      </c>
      <c r="N239" s="357"/>
      <c r="O239" s="351" t="s">
        <v>63</v>
      </c>
      <c r="Q239" s="90" t="s">
        <v>63</v>
      </c>
      <c r="S239" s="90" t="s">
        <v>63</v>
      </c>
      <c r="U239" s="83">
        <v>9000</v>
      </c>
      <c r="V239" s="203"/>
    </row>
    <row r="240" spans="2:22" ht="18" customHeight="1" x14ac:dyDescent="0.2">
      <c r="B240" s="361">
        <v>240</v>
      </c>
      <c r="C240" s="447" t="s">
        <v>63</v>
      </c>
      <c r="D240" s="448" t="s">
        <v>63</v>
      </c>
      <c r="E240" s="364"/>
      <c r="F240" s="343"/>
      <c r="G240" s="346"/>
      <c r="H240" s="361" t="s">
        <v>63</v>
      </c>
      <c r="I240" s="356"/>
      <c r="J240" s="364"/>
      <c r="K240" s="343"/>
      <c r="L240" s="346"/>
      <c r="M240" s="361" t="s">
        <v>63</v>
      </c>
      <c r="N240" s="356"/>
      <c r="O240" s="350" t="s">
        <v>63</v>
      </c>
      <c r="Q240" s="90" t="s">
        <v>63</v>
      </c>
      <c r="S240" s="90" t="s">
        <v>63</v>
      </c>
      <c r="U240" s="83">
        <v>9000</v>
      </c>
      <c r="V240" s="203"/>
    </row>
    <row r="241" spans="2:22" ht="18" customHeight="1" x14ac:dyDescent="0.2">
      <c r="B241" s="362">
        <v>241</v>
      </c>
      <c r="C241" s="449" t="s">
        <v>63</v>
      </c>
      <c r="D241" s="450" t="s">
        <v>63</v>
      </c>
      <c r="E241" s="365"/>
      <c r="F241" s="344"/>
      <c r="G241" s="347"/>
      <c r="H241" s="362" t="s">
        <v>63</v>
      </c>
      <c r="I241" s="357"/>
      <c r="J241" s="365"/>
      <c r="K241" s="344"/>
      <c r="L241" s="347"/>
      <c r="M241" s="362" t="s">
        <v>63</v>
      </c>
      <c r="N241" s="357"/>
      <c r="O241" s="351" t="s">
        <v>63</v>
      </c>
      <c r="Q241" s="90" t="s">
        <v>63</v>
      </c>
      <c r="S241" s="90" t="s">
        <v>63</v>
      </c>
      <c r="U241" s="83">
        <v>9000</v>
      </c>
      <c r="V241" s="203"/>
    </row>
    <row r="242" spans="2:22" ht="18" customHeight="1" x14ac:dyDescent="0.2">
      <c r="B242" s="361">
        <v>242</v>
      </c>
      <c r="C242" s="447" t="s">
        <v>63</v>
      </c>
      <c r="D242" s="448" t="s">
        <v>63</v>
      </c>
      <c r="E242" s="364"/>
      <c r="F242" s="343"/>
      <c r="G242" s="346"/>
      <c r="H242" s="361" t="s">
        <v>63</v>
      </c>
      <c r="I242" s="356"/>
      <c r="J242" s="364"/>
      <c r="K242" s="343"/>
      <c r="L242" s="346"/>
      <c r="M242" s="361" t="s">
        <v>63</v>
      </c>
      <c r="N242" s="356"/>
      <c r="O242" s="350" t="s">
        <v>63</v>
      </c>
      <c r="Q242" s="90" t="s">
        <v>63</v>
      </c>
      <c r="S242" s="90" t="s">
        <v>63</v>
      </c>
      <c r="U242" s="83">
        <v>9000</v>
      </c>
      <c r="V242" s="203"/>
    </row>
    <row r="243" spans="2:22" ht="18" customHeight="1" x14ac:dyDescent="0.2">
      <c r="B243" s="362">
        <v>243</v>
      </c>
      <c r="C243" s="449" t="s">
        <v>63</v>
      </c>
      <c r="D243" s="450" t="s">
        <v>63</v>
      </c>
      <c r="E243" s="365"/>
      <c r="F243" s="344"/>
      <c r="G243" s="347"/>
      <c r="H243" s="362" t="s">
        <v>63</v>
      </c>
      <c r="I243" s="357"/>
      <c r="J243" s="365"/>
      <c r="K243" s="344"/>
      <c r="L243" s="347"/>
      <c r="M243" s="362" t="s">
        <v>63</v>
      </c>
      <c r="N243" s="357"/>
      <c r="O243" s="351" t="s">
        <v>63</v>
      </c>
      <c r="Q243" s="90" t="s">
        <v>63</v>
      </c>
      <c r="S243" s="90" t="s">
        <v>63</v>
      </c>
      <c r="U243" s="83">
        <v>9000</v>
      </c>
      <c r="V243" s="203"/>
    </row>
    <row r="244" spans="2:22" ht="18" customHeight="1" x14ac:dyDescent="0.2">
      <c r="B244" s="361">
        <v>244</v>
      </c>
      <c r="C244" s="447" t="s">
        <v>63</v>
      </c>
      <c r="D244" s="448" t="s">
        <v>63</v>
      </c>
      <c r="E244" s="364"/>
      <c r="F244" s="343"/>
      <c r="G244" s="346"/>
      <c r="H244" s="361" t="s">
        <v>63</v>
      </c>
      <c r="I244" s="356"/>
      <c r="J244" s="364"/>
      <c r="K244" s="343"/>
      <c r="L244" s="346"/>
      <c r="M244" s="361" t="s">
        <v>63</v>
      </c>
      <c r="N244" s="356"/>
      <c r="O244" s="350" t="s">
        <v>63</v>
      </c>
      <c r="Q244" s="90" t="s">
        <v>63</v>
      </c>
      <c r="S244" s="90" t="s">
        <v>63</v>
      </c>
      <c r="U244" s="83">
        <v>9000</v>
      </c>
      <c r="V244" s="203"/>
    </row>
    <row r="245" spans="2:22" ht="18" customHeight="1" x14ac:dyDescent="0.2">
      <c r="B245" s="362">
        <v>245</v>
      </c>
      <c r="C245" s="449" t="s">
        <v>63</v>
      </c>
      <c r="D245" s="450" t="s">
        <v>63</v>
      </c>
      <c r="E245" s="365"/>
      <c r="F245" s="344"/>
      <c r="G245" s="347"/>
      <c r="H245" s="362" t="s">
        <v>63</v>
      </c>
      <c r="I245" s="357"/>
      <c r="J245" s="365"/>
      <c r="K245" s="344"/>
      <c r="L245" s="347"/>
      <c r="M245" s="362" t="s">
        <v>63</v>
      </c>
      <c r="N245" s="357"/>
      <c r="O245" s="351" t="s">
        <v>63</v>
      </c>
      <c r="Q245" s="90" t="s">
        <v>63</v>
      </c>
      <c r="S245" s="90" t="s">
        <v>63</v>
      </c>
      <c r="U245" s="83">
        <v>9000</v>
      </c>
      <c r="V245" s="203"/>
    </row>
    <row r="246" spans="2:22" ht="18" customHeight="1" x14ac:dyDescent="0.2">
      <c r="B246" s="361">
        <v>246</v>
      </c>
      <c r="C246" s="447" t="s">
        <v>63</v>
      </c>
      <c r="D246" s="448" t="s">
        <v>63</v>
      </c>
      <c r="E246" s="364"/>
      <c r="F246" s="343"/>
      <c r="G246" s="346"/>
      <c r="H246" s="361" t="s">
        <v>63</v>
      </c>
      <c r="I246" s="356"/>
      <c r="J246" s="364"/>
      <c r="K246" s="343"/>
      <c r="L246" s="346"/>
      <c r="M246" s="361" t="s">
        <v>63</v>
      </c>
      <c r="N246" s="356"/>
      <c r="O246" s="350" t="s">
        <v>63</v>
      </c>
      <c r="Q246" s="90" t="s">
        <v>63</v>
      </c>
      <c r="S246" s="90" t="s">
        <v>63</v>
      </c>
      <c r="U246" s="83">
        <v>9000</v>
      </c>
      <c r="V246" s="203"/>
    </row>
    <row r="247" spans="2:22" ht="18" customHeight="1" x14ac:dyDescent="0.2">
      <c r="B247" s="362">
        <v>247</v>
      </c>
      <c r="C247" s="449" t="s">
        <v>63</v>
      </c>
      <c r="D247" s="450" t="s">
        <v>63</v>
      </c>
      <c r="E247" s="365"/>
      <c r="F247" s="344"/>
      <c r="G247" s="347"/>
      <c r="H247" s="362" t="s">
        <v>63</v>
      </c>
      <c r="I247" s="357"/>
      <c r="J247" s="365"/>
      <c r="K247" s="344"/>
      <c r="L247" s="347"/>
      <c r="M247" s="362" t="s">
        <v>63</v>
      </c>
      <c r="N247" s="357"/>
      <c r="O247" s="351" t="s">
        <v>63</v>
      </c>
      <c r="Q247" s="90" t="s">
        <v>63</v>
      </c>
      <c r="S247" s="90" t="s">
        <v>63</v>
      </c>
      <c r="U247" s="83">
        <v>9000</v>
      </c>
      <c r="V247" s="203"/>
    </row>
    <row r="248" spans="2:22" ht="18" customHeight="1" x14ac:dyDescent="0.2">
      <c r="B248" s="361">
        <v>248</v>
      </c>
      <c r="C248" s="447" t="s">
        <v>63</v>
      </c>
      <c r="D248" s="448" t="s">
        <v>63</v>
      </c>
      <c r="E248" s="364"/>
      <c r="F248" s="343"/>
      <c r="G248" s="346"/>
      <c r="H248" s="361" t="s">
        <v>63</v>
      </c>
      <c r="I248" s="356"/>
      <c r="J248" s="364"/>
      <c r="K248" s="343"/>
      <c r="L248" s="346"/>
      <c r="M248" s="361" t="s">
        <v>63</v>
      </c>
      <c r="N248" s="356"/>
      <c r="O248" s="350" t="s">
        <v>63</v>
      </c>
      <c r="Q248" s="90" t="s">
        <v>63</v>
      </c>
      <c r="S248" s="90" t="s">
        <v>63</v>
      </c>
      <c r="U248" s="83">
        <v>9000</v>
      </c>
      <c r="V248" s="203"/>
    </row>
    <row r="249" spans="2:22" ht="18" customHeight="1" x14ac:dyDescent="0.2">
      <c r="B249" s="362">
        <v>249</v>
      </c>
      <c r="C249" s="449" t="s">
        <v>63</v>
      </c>
      <c r="D249" s="450" t="s">
        <v>63</v>
      </c>
      <c r="E249" s="365"/>
      <c r="F249" s="344"/>
      <c r="G249" s="347"/>
      <c r="H249" s="362" t="s">
        <v>63</v>
      </c>
      <c r="I249" s="357"/>
      <c r="J249" s="365"/>
      <c r="K249" s="344"/>
      <c r="L249" s="347"/>
      <c r="M249" s="362" t="s">
        <v>63</v>
      </c>
      <c r="N249" s="357"/>
      <c r="O249" s="351" t="s">
        <v>63</v>
      </c>
      <c r="Q249" s="90" t="s">
        <v>63</v>
      </c>
      <c r="S249" s="90" t="s">
        <v>63</v>
      </c>
      <c r="U249" s="83">
        <v>9000</v>
      </c>
      <c r="V249" s="203"/>
    </row>
    <row r="250" spans="2:22" ht="18" customHeight="1" x14ac:dyDescent="0.2">
      <c r="B250" s="361">
        <v>250</v>
      </c>
      <c r="C250" s="447" t="s">
        <v>63</v>
      </c>
      <c r="D250" s="448" t="s">
        <v>63</v>
      </c>
      <c r="E250" s="364"/>
      <c r="F250" s="343"/>
      <c r="G250" s="346"/>
      <c r="H250" s="361" t="s">
        <v>63</v>
      </c>
      <c r="I250" s="356"/>
      <c r="J250" s="364"/>
      <c r="K250" s="343"/>
      <c r="L250" s="346"/>
      <c r="M250" s="361" t="s">
        <v>63</v>
      </c>
      <c r="N250" s="356"/>
      <c r="O250" s="350" t="s">
        <v>63</v>
      </c>
      <c r="Q250" s="90" t="s">
        <v>63</v>
      </c>
      <c r="S250" s="90" t="s">
        <v>63</v>
      </c>
      <c r="U250" s="83">
        <v>9000</v>
      </c>
      <c r="V250" s="203"/>
    </row>
    <row r="251" spans="2:22" ht="18" customHeight="1" x14ac:dyDescent="0.2">
      <c r="B251" s="362">
        <v>251</v>
      </c>
      <c r="C251" s="449" t="s">
        <v>63</v>
      </c>
      <c r="D251" s="450" t="s">
        <v>63</v>
      </c>
      <c r="E251" s="365"/>
      <c r="F251" s="344"/>
      <c r="G251" s="347"/>
      <c r="H251" s="362" t="s">
        <v>63</v>
      </c>
      <c r="I251" s="357"/>
      <c r="J251" s="365"/>
      <c r="K251" s="344"/>
      <c r="L251" s="347"/>
      <c r="M251" s="362" t="s">
        <v>63</v>
      </c>
      <c r="N251" s="357"/>
      <c r="O251" s="351" t="s">
        <v>63</v>
      </c>
      <c r="Q251" s="90" t="s">
        <v>63</v>
      </c>
      <c r="S251" s="90" t="s">
        <v>63</v>
      </c>
      <c r="U251" s="83">
        <v>9000</v>
      </c>
      <c r="V251" s="203"/>
    </row>
    <row r="252" spans="2:22" ht="18" customHeight="1" x14ac:dyDescent="0.2">
      <c r="B252" s="361">
        <v>252</v>
      </c>
      <c r="C252" s="447" t="s">
        <v>63</v>
      </c>
      <c r="D252" s="448" t="s">
        <v>63</v>
      </c>
      <c r="E252" s="364"/>
      <c r="F252" s="343"/>
      <c r="G252" s="346"/>
      <c r="H252" s="361" t="s">
        <v>63</v>
      </c>
      <c r="I252" s="356"/>
      <c r="J252" s="364"/>
      <c r="K252" s="343"/>
      <c r="L252" s="346"/>
      <c r="M252" s="361" t="s">
        <v>63</v>
      </c>
      <c r="N252" s="356"/>
      <c r="O252" s="350" t="s">
        <v>63</v>
      </c>
      <c r="Q252" s="90" t="s">
        <v>63</v>
      </c>
      <c r="S252" s="90" t="s">
        <v>63</v>
      </c>
      <c r="U252" s="83">
        <v>9000</v>
      </c>
      <c r="V252" s="203"/>
    </row>
    <row r="253" spans="2:22" ht="18" customHeight="1" x14ac:dyDescent="0.2">
      <c r="B253" s="362">
        <v>253</v>
      </c>
      <c r="C253" s="449" t="s">
        <v>63</v>
      </c>
      <c r="D253" s="450" t="s">
        <v>63</v>
      </c>
      <c r="E253" s="365"/>
      <c r="F253" s="344"/>
      <c r="G253" s="347"/>
      <c r="H253" s="362" t="s">
        <v>63</v>
      </c>
      <c r="I253" s="357"/>
      <c r="J253" s="365"/>
      <c r="K253" s="344"/>
      <c r="L253" s="347"/>
      <c r="M253" s="362" t="s">
        <v>63</v>
      </c>
      <c r="N253" s="357"/>
      <c r="O253" s="351" t="s">
        <v>63</v>
      </c>
      <c r="Q253" s="90" t="s">
        <v>63</v>
      </c>
      <c r="S253" s="90" t="s">
        <v>63</v>
      </c>
      <c r="U253" s="83">
        <v>9000</v>
      </c>
      <c r="V253" s="203"/>
    </row>
    <row r="254" spans="2:22" ht="18" customHeight="1" x14ac:dyDescent="0.2">
      <c r="B254" s="361">
        <v>254</v>
      </c>
      <c r="C254" s="447" t="s">
        <v>63</v>
      </c>
      <c r="D254" s="448" t="s">
        <v>63</v>
      </c>
      <c r="E254" s="364"/>
      <c r="F254" s="343"/>
      <c r="G254" s="346"/>
      <c r="H254" s="361" t="s">
        <v>63</v>
      </c>
      <c r="I254" s="356"/>
      <c r="J254" s="364"/>
      <c r="K254" s="343"/>
      <c r="L254" s="346"/>
      <c r="M254" s="361" t="s">
        <v>63</v>
      </c>
      <c r="N254" s="356"/>
      <c r="O254" s="350" t="s">
        <v>63</v>
      </c>
      <c r="Q254" s="90" t="s">
        <v>63</v>
      </c>
      <c r="S254" s="90" t="s">
        <v>63</v>
      </c>
      <c r="U254" s="83">
        <v>9000</v>
      </c>
      <c r="V254" s="203"/>
    </row>
    <row r="255" spans="2:22" ht="18" customHeight="1" x14ac:dyDescent="0.2">
      <c r="B255" s="362">
        <v>255</v>
      </c>
      <c r="C255" s="449" t="s">
        <v>63</v>
      </c>
      <c r="D255" s="450" t="s">
        <v>63</v>
      </c>
      <c r="E255" s="365"/>
      <c r="F255" s="344"/>
      <c r="G255" s="347"/>
      <c r="H255" s="362" t="s">
        <v>63</v>
      </c>
      <c r="I255" s="357"/>
      <c r="J255" s="365"/>
      <c r="K255" s="344"/>
      <c r="L255" s="347"/>
      <c r="M255" s="362" t="s">
        <v>63</v>
      </c>
      <c r="N255" s="357"/>
      <c r="O255" s="351" t="s">
        <v>63</v>
      </c>
      <c r="Q255" s="90" t="s">
        <v>63</v>
      </c>
      <c r="S255" s="90" t="s">
        <v>63</v>
      </c>
      <c r="U255" s="83">
        <v>9000</v>
      </c>
      <c r="V255" s="203"/>
    </row>
    <row r="256" spans="2:22" ht="18" customHeight="1" x14ac:dyDescent="0.2">
      <c r="B256" s="361">
        <v>256</v>
      </c>
      <c r="C256" s="447" t="s">
        <v>63</v>
      </c>
      <c r="D256" s="448" t="s">
        <v>63</v>
      </c>
      <c r="E256" s="364"/>
      <c r="F256" s="343"/>
      <c r="G256" s="346"/>
      <c r="H256" s="361" t="s">
        <v>63</v>
      </c>
      <c r="I256" s="356"/>
      <c r="J256" s="364"/>
      <c r="K256" s="343"/>
      <c r="L256" s="346"/>
      <c r="M256" s="361" t="s">
        <v>63</v>
      </c>
      <c r="N256" s="356"/>
      <c r="O256" s="350" t="s">
        <v>63</v>
      </c>
      <c r="Q256" s="90" t="s">
        <v>63</v>
      </c>
      <c r="S256" s="90" t="s">
        <v>63</v>
      </c>
      <c r="U256" s="83">
        <v>9000</v>
      </c>
      <c r="V256" s="203"/>
    </row>
    <row r="257" spans="2:22" ht="18" customHeight="1" x14ac:dyDescent="0.2">
      <c r="B257" s="362">
        <v>257</v>
      </c>
      <c r="C257" s="449" t="s">
        <v>63</v>
      </c>
      <c r="D257" s="450" t="s">
        <v>63</v>
      </c>
      <c r="E257" s="365"/>
      <c r="F257" s="344"/>
      <c r="G257" s="347"/>
      <c r="H257" s="362" t="s">
        <v>63</v>
      </c>
      <c r="I257" s="357"/>
      <c r="J257" s="365"/>
      <c r="K257" s="344"/>
      <c r="L257" s="347"/>
      <c r="M257" s="362" t="s">
        <v>63</v>
      </c>
      <c r="N257" s="357"/>
      <c r="O257" s="351" t="s">
        <v>63</v>
      </c>
      <c r="Q257" s="90" t="s">
        <v>63</v>
      </c>
      <c r="S257" s="90" t="s">
        <v>63</v>
      </c>
      <c r="U257" s="83">
        <v>9000</v>
      </c>
      <c r="V257" s="203"/>
    </row>
    <row r="258" spans="2:22" ht="18" customHeight="1" x14ac:dyDescent="0.2">
      <c r="B258" s="361">
        <v>258</v>
      </c>
      <c r="C258" s="447" t="s">
        <v>63</v>
      </c>
      <c r="D258" s="448" t="s">
        <v>63</v>
      </c>
      <c r="E258" s="364"/>
      <c r="F258" s="343"/>
      <c r="G258" s="346"/>
      <c r="H258" s="361" t="s">
        <v>63</v>
      </c>
      <c r="I258" s="356"/>
      <c r="J258" s="364"/>
      <c r="K258" s="343"/>
      <c r="L258" s="346"/>
      <c r="M258" s="361" t="s">
        <v>63</v>
      </c>
      <c r="N258" s="356"/>
      <c r="O258" s="350" t="s">
        <v>63</v>
      </c>
      <c r="Q258" s="90" t="s">
        <v>63</v>
      </c>
      <c r="S258" s="90" t="s">
        <v>63</v>
      </c>
      <c r="U258" s="83">
        <v>9000</v>
      </c>
      <c r="V258" s="203"/>
    </row>
    <row r="259" spans="2:22" ht="18" customHeight="1" x14ac:dyDescent="0.2">
      <c r="B259" s="362">
        <v>259</v>
      </c>
      <c r="C259" s="449" t="s">
        <v>63</v>
      </c>
      <c r="D259" s="450" t="s">
        <v>63</v>
      </c>
      <c r="E259" s="365"/>
      <c r="F259" s="344"/>
      <c r="G259" s="347"/>
      <c r="H259" s="362" t="s">
        <v>63</v>
      </c>
      <c r="I259" s="357"/>
      <c r="J259" s="365"/>
      <c r="K259" s="344"/>
      <c r="L259" s="347"/>
      <c r="M259" s="362" t="s">
        <v>63</v>
      </c>
      <c r="N259" s="357"/>
      <c r="O259" s="351" t="s">
        <v>63</v>
      </c>
      <c r="Q259" s="90" t="s">
        <v>63</v>
      </c>
      <c r="S259" s="90" t="s">
        <v>63</v>
      </c>
      <c r="U259" s="83">
        <v>9000</v>
      </c>
      <c r="V259" s="203"/>
    </row>
    <row r="260" spans="2:22" ht="18" customHeight="1" x14ac:dyDescent="0.2">
      <c r="B260" s="361">
        <v>260</v>
      </c>
      <c r="C260" s="447" t="s">
        <v>63</v>
      </c>
      <c r="D260" s="448" t="s">
        <v>63</v>
      </c>
      <c r="E260" s="364"/>
      <c r="F260" s="343"/>
      <c r="G260" s="346"/>
      <c r="H260" s="361" t="s">
        <v>63</v>
      </c>
      <c r="I260" s="356"/>
      <c r="J260" s="364"/>
      <c r="K260" s="343"/>
      <c r="L260" s="346"/>
      <c r="M260" s="361" t="s">
        <v>63</v>
      </c>
      <c r="N260" s="356"/>
      <c r="O260" s="350" t="s">
        <v>63</v>
      </c>
      <c r="Q260" s="90" t="s">
        <v>63</v>
      </c>
      <c r="S260" s="90" t="s">
        <v>63</v>
      </c>
      <c r="U260" s="83">
        <v>9000</v>
      </c>
      <c r="V260" s="203"/>
    </row>
    <row r="261" spans="2:22" ht="18" customHeight="1" x14ac:dyDescent="0.2">
      <c r="B261" s="362">
        <v>261</v>
      </c>
      <c r="C261" s="449" t="s">
        <v>63</v>
      </c>
      <c r="D261" s="450" t="s">
        <v>63</v>
      </c>
      <c r="E261" s="365"/>
      <c r="F261" s="344"/>
      <c r="G261" s="347"/>
      <c r="H261" s="362" t="s">
        <v>63</v>
      </c>
      <c r="I261" s="357"/>
      <c r="J261" s="365"/>
      <c r="K261" s="344"/>
      <c r="L261" s="347"/>
      <c r="M261" s="362" t="s">
        <v>63</v>
      </c>
      <c r="N261" s="357"/>
      <c r="O261" s="351" t="s">
        <v>63</v>
      </c>
      <c r="Q261" s="90" t="s">
        <v>63</v>
      </c>
      <c r="S261" s="90" t="s">
        <v>63</v>
      </c>
      <c r="U261" s="83">
        <v>9000</v>
      </c>
      <c r="V261" s="203"/>
    </row>
    <row r="262" spans="2:22" ht="18" customHeight="1" x14ac:dyDescent="0.2">
      <c r="B262" s="361">
        <v>262</v>
      </c>
      <c r="C262" s="447" t="s">
        <v>63</v>
      </c>
      <c r="D262" s="448" t="s">
        <v>63</v>
      </c>
      <c r="E262" s="364"/>
      <c r="F262" s="343"/>
      <c r="G262" s="346"/>
      <c r="H262" s="361" t="s">
        <v>63</v>
      </c>
      <c r="I262" s="356"/>
      <c r="J262" s="364"/>
      <c r="K262" s="343"/>
      <c r="L262" s="346"/>
      <c r="M262" s="361" t="s">
        <v>63</v>
      </c>
      <c r="N262" s="356"/>
      <c r="O262" s="350" t="s">
        <v>63</v>
      </c>
      <c r="Q262" s="90" t="s">
        <v>63</v>
      </c>
      <c r="S262" s="90" t="s">
        <v>63</v>
      </c>
      <c r="U262" s="83">
        <v>9000</v>
      </c>
      <c r="V262" s="203"/>
    </row>
    <row r="263" spans="2:22" ht="18" customHeight="1" x14ac:dyDescent="0.2">
      <c r="B263" s="362">
        <v>263</v>
      </c>
      <c r="C263" s="449" t="s">
        <v>63</v>
      </c>
      <c r="D263" s="450" t="s">
        <v>63</v>
      </c>
      <c r="E263" s="365"/>
      <c r="F263" s="344"/>
      <c r="G263" s="347"/>
      <c r="H263" s="362" t="s">
        <v>63</v>
      </c>
      <c r="I263" s="357"/>
      <c r="J263" s="365"/>
      <c r="K263" s="344"/>
      <c r="L263" s="347"/>
      <c r="M263" s="362" t="s">
        <v>63</v>
      </c>
      <c r="N263" s="357"/>
      <c r="O263" s="351" t="s">
        <v>63</v>
      </c>
      <c r="Q263" s="90" t="s">
        <v>63</v>
      </c>
      <c r="S263" s="90" t="s">
        <v>63</v>
      </c>
      <c r="U263" s="83">
        <v>9000</v>
      </c>
      <c r="V263" s="203"/>
    </row>
    <row r="264" spans="2:22" ht="18" customHeight="1" x14ac:dyDescent="0.2">
      <c r="B264" s="361">
        <v>264</v>
      </c>
      <c r="C264" s="447" t="s">
        <v>63</v>
      </c>
      <c r="D264" s="448" t="s">
        <v>63</v>
      </c>
      <c r="E264" s="364"/>
      <c r="F264" s="343"/>
      <c r="G264" s="346"/>
      <c r="H264" s="361" t="s">
        <v>63</v>
      </c>
      <c r="I264" s="356"/>
      <c r="J264" s="364"/>
      <c r="K264" s="343"/>
      <c r="L264" s="346"/>
      <c r="M264" s="361" t="s">
        <v>63</v>
      </c>
      <c r="N264" s="356"/>
      <c r="O264" s="350" t="s">
        <v>63</v>
      </c>
      <c r="Q264" s="90" t="s">
        <v>63</v>
      </c>
      <c r="S264" s="90" t="s">
        <v>63</v>
      </c>
      <c r="U264" s="83">
        <v>9000</v>
      </c>
      <c r="V264" s="203"/>
    </row>
    <row r="265" spans="2:22" ht="18" customHeight="1" x14ac:dyDescent="0.2">
      <c r="B265" s="362">
        <v>265</v>
      </c>
      <c r="C265" s="449" t="s">
        <v>63</v>
      </c>
      <c r="D265" s="450" t="s">
        <v>63</v>
      </c>
      <c r="E265" s="365"/>
      <c r="F265" s="344"/>
      <c r="G265" s="347"/>
      <c r="H265" s="362" t="s">
        <v>63</v>
      </c>
      <c r="I265" s="357"/>
      <c r="J265" s="365"/>
      <c r="K265" s="344"/>
      <c r="L265" s="347"/>
      <c r="M265" s="362" t="s">
        <v>63</v>
      </c>
      <c r="N265" s="357"/>
      <c r="O265" s="351" t="s">
        <v>63</v>
      </c>
      <c r="Q265" s="90" t="s">
        <v>63</v>
      </c>
      <c r="S265" s="90" t="s">
        <v>63</v>
      </c>
      <c r="U265" s="83">
        <v>9000</v>
      </c>
      <c r="V265" s="203"/>
    </row>
    <row r="266" spans="2:22" ht="18" customHeight="1" x14ac:dyDescent="0.2">
      <c r="B266" s="361">
        <v>266</v>
      </c>
      <c r="C266" s="447" t="s">
        <v>63</v>
      </c>
      <c r="D266" s="448" t="s">
        <v>63</v>
      </c>
      <c r="E266" s="364"/>
      <c r="F266" s="343"/>
      <c r="G266" s="346"/>
      <c r="H266" s="361" t="s">
        <v>63</v>
      </c>
      <c r="I266" s="356"/>
      <c r="J266" s="364"/>
      <c r="K266" s="343"/>
      <c r="L266" s="346"/>
      <c r="M266" s="361" t="s">
        <v>63</v>
      </c>
      <c r="N266" s="356"/>
      <c r="O266" s="350" t="s">
        <v>63</v>
      </c>
      <c r="Q266" s="90" t="s">
        <v>63</v>
      </c>
      <c r="S266" s="90" t="s">
        <v>63</v>
      </c>
      <c r="U266" s="83">
        <v>9000</v>
      </c>
      <c r="V266" s="203"/>
    </row>
    <row r="267" spans="2:22" ht="18" customHeight="1" x14ac:dyDescent="0.2">
      <c r="B267" s="362">
        <v>267</v>
      </c>
      <c r="C267" s="449" t="s">
        <v>63</v>
      </c>
      <c r="D267" s="450" t="s">
        <v>63</v>
      </c>
      <c r="E267" s="365"/>
      <c r="F267" s="344"/>
      <c r="G267" s="347"/>
      <c r="H267" s="362" t="s">
        <v>63</v>
      </c>
      <c r="I267" s="357"/>
      <c r="J267" s="365"/>
      <c r="K267" s="344"/>
      <c r="L267" s="347"/>
      <c r="M267" s="362" t="s">
        <v>63</v>
      </c>
      <c r="N267" s="357"/>
      <c r="O267" s="351" t="s">
        <v>63</v>
      </c>
      <c r="Q267" s="90" t="s">
        <v>63</v>
      </c>
      <c r="S267" s="90" t="s">
        <v>63</v>
      </c>
      <c r="U267" s="83">
        <v>9000</v>
      </c>
      <c r="V267" s="203"/>
    </row>
    <row r="268" spans="2:22" ht="18" customHeight="1" x14ac:dyDescent="0.2">
      <c r="B268" s="361">
        <v>268</v>
      </c>
      <c r="C268" s="447" t="s">
        <v>63</v>
      </c>
      <c r="D268" s="448" t="s">
        <v>63</v>
      </c>
      <c r="E268" s="364"/>
      <c r="F268" s="343"/>
      <c r="G268" s="346"/>
      <c r="H268" s="361" t="s">
        <v>63</v>
      </c>
      <c r="I268" s="356"/>
      <c r="J268" s="364"/>
      <c r="K268" s="343"/>
      <c r="L268" s="346"/>
      <c r="M268" s="361" t="s">
        <v>63</v>
      </c>
      <c r="N268" s="356"/>
      <c r="O268" s="350" t="s">
        <v>63</v>
      </c>
      <c r="Q268" s="90" t="s">
        <v>63</v>
      </c>
      <c r="S268" s="90" t="s">
        <v>63</v>
      </c>
      <c r="U268" s="83">
        <v>9000</v>
      </c>
      <c r="V268" s="203"/>
    </row>
    <row r="269" spans="2:22" ht="18" customHeight="1" x14ac:dyDescent="0.2">
      <c r="B269" s="362">
        <v>269</v>
      </c>
      <c r="C269" s="449" t="s">
        <v>63</v>
      </c>
      <c r="D269" s="450" t="s">
        <v>63</v>
      </c>
      <c r="E269" s="365"/>
      <c r="F269" s="344"/>
      <c r="G269" s="347"/>
      <c r="H269" s="362" t="s">
        <v>63</v>
      </c>
      <c r="I269" s="357"/>
      <c r="J269" s="365"/>
      <c r="K269" s="344"/>
      <c r="L269" s="347"/>
      <c r="M269" s="362" t="s">
        <v>63</v>
      </c>
      <c r="N269" s="357"/>
      <c r="O269" s="351" t="s">
        <v>63</v>
      </c>
      <c r="Q269" s="90" t="s">
        <v>63</v>
      </c>
      <c r="S269" s="90" t="s">
        <v>63</v>
      </c>
      <c r="U269" s="83">
        <v>9000</v>
      </c>
      <c r="V269" s="203"/>
    </row>
    <row r="270" spans="2:22" ht="18" customHeight="1" x14ac:dyDescent="0.2">
      <c r="B270" s="361">
        <v>270</v>
      </c>
      <c r="C270" s="447" t="s">
        <v>63</v>
      </c>
      <c r="D270" s="448" t="s">
        <v>63</v>
      </c>
      <c r="E270" s="364"/>
      <c r="F270" s="343"/>
      <c r="G270" s="346"/>
      <c r="H270" s="361" t="s">
        <v>63</v>
      </c>
      <c r="I270" s="356"/>
      <c r="J270" s="364"/>
      <c r="K270" s="343"/>
      <c r="L270" s="346"/>
      <c r="M270" s="361" t="s">
        <v>63</v>
      </c>
      <c r="N270" s="356"/>
      <c r="O270" s="350" t="s">
        <v>63</v>
      </c>
      <c r="Q270" s="90" t="s">
        <v>63</v>
      </c>
      <c r="S270" s="90" t="s">
        <v>63</v>
      </c>
      <c r="U270" s="83">
        <v>9000</v>
      </c>
      <c r="V270" s="203"/>
    </row>
    <row r="271" spans="2:22" ht="18" customHeight="1" x14ac:dyDescent="0.2">
      <c r="B271" s="362">
        <v>271</v>
      </c>
      <c r="C271" s="449" t="s">
        <v>63</v>
      </c>
      <c r="D271" s="450" t="s">
        <v>63</v>
      </c>
      <c r="E271" s="365"/>
      <c r="F271" s="344"/>
      <c r="G271" s="347"/>
      <c r="H271" s="362" t="s">
        <v>63</v>
      </c>
      <c r="I271" s="357"/>
      <c r="J271" s="365"/>
      <c r="K271" s="344"/>
      <c r="L271" s="347"/>
      <c r="M271" s="362" t="s">
        <v>63</v>
      </c>
      <c r="N271" s="357"/>
      <c r="O271" s="351" t="s">
        <v>63</v>
      </c>
      <c r="Q271" s="90" t="s">
        <v>63</v>
      </c>
      <c r="S271" s="90" t="s">
        <v>63</v>
      </c>
      <c r="U271" s="83">
        <v>9000</v>
      </c>
      <c r="V271" s="203"/>
    </row>
    <row r="272" spans="2:22" ht="18" customHeight="1" x14ac:dyDescent="0.2">
      <c r="B272" s="361">
        <v>272</v>
      </c>
      <c r="C272" s="447" t="s">
        <v>63</v>
      </c>
      <c r="D272" s="448" t="s">
        <v>63</v>
      </c>
      <c r="E272" s="364"/>
      <c r="F272" s="343"/>
      <c r="G272" s="346"/>
      <c r="H272" s="361" t="s">
        <v>63</v>
      </c>
      <c r="I272" s="356"/>
      <c r="J272" s="364"/>
      <c r="K272" s="343"/>
      <c r="L272" s="346"/>
      <c r="M272" s="361" t="s">
        <v>63</v>
      </c>
      <c r="N272" s="356"/>
      <c r="O272" s="350" t="s">
        <v>63</v>
      </c>
      <c r="Q272" s="90" t="s">
        <v>63</v>
      </c>
      <c r="S272" s="90" t="s">
        <v>63</v>
      </c>
      <c r="U272" s="83">
        <v>9000</v>
      </c>
      <c r="V272" s="203"/>
    </row>
    <row r="273" spans="2:22" ht="18" customHeight="1" x14ac:dyDescent="0.2">
      <c r="B273" s="362">
        <v>273</v>
      </c>
      <c r="C273" s="449" t="s">
        <v>63</v>
      </c>
      <c r="D273" s="450" t="s">
        <v>63</v>
      </c>
      <c r="E273" s="365"/>
      <c r="F273" s="344"/>
      <c r="G273" s="347"/>
      <c r="H273" s="362" t="s">
        <v>63</v>
      </c>
      <c r="I273" s="357"/>
      <c r="J273" s="365"/>
      <c r="K273" s="344"/>
      <c r="L273" s="347"/>
      <c r="M273" s="362" t="s">
        <v>63</v>
      </c>
      <c r="N273" s="357"/>
      <c r="O273" s="351" t="s">
        <v>63</v>
      </c>
      <c r="Q273" s="90" t="s">
        <v>63</v>
      </c>
      <c r="S273" s="90" t="s">
        <v>63</v>
      </c>
      <c r="U273" s="83">
        <v>9000</v>
      </c>
      <c r="V273" s="203"/>
    </row>
    <row r="274" spans="2:22" ht="18" customHeight="1" x14ac:dyDescent="0.2">
      <c r="B274" s="361">
        <v>274</v>
      </c>
      <c r="C274" s="447" t="s">
        <v>63</v>
      </c>
      <c r="D274" s="448" t="s">
        <v>63</v>
      </c>
      <c r="E274" s="364"/>
      <c r="F274" s="343"/>
      <c r="G274" s="346"/>
      <c r="H274" s="361" t="s">
        <v>63</v>
      </c>
      <c r="I274" s="356"/>
      <c r="J274" s="364"/>
      <c r="K274" s="343"/>
      <c r="L274" s="346"/>
      <c r="M274" s="361" t="s">
        <v>63</v>
      </c>
      <c r="N274" s="356"/>
      <c r="O274" s="350" t="s">
        <v>63</v>
      </c>
      <c r="Q274" s="90" t="s">
        <v>63</v>
      </c>
      <c r="S274" s="90" t="s">
        <v>63</v>
      </c>
      <c r="U274" s="83">
        <v>9000</v>
      </c>
      <c r="V274" s="203"/>
    </row>
    <row r="275" spans="2:22" ht="18" customHeight="1" x14ac:dyDescent="0.2">
      <c r="B275" s="362">
        <v>275</v>
      </c>
      <c r="C275" s="449" t="s">
        <v>63</v>
      </c>
      <c r="D275" s="450" t="s">
        <v>63</v>
      </c>
      <c r="E275" s="365"/>
      <c r="F275" s="344"/>
      <c r="G275" s="347"/>
      <c r="H275" s="362" t="s">
        <v>63</v>
      </c>
      <c r="I275" s="357"/>
      <c r="J275" s="365"/>
      <c r="K275" s="344"/>
      <c r="L275" s="347"/>
      <c r="M275" s="362" t="s">
        <v>63</v>
      </c>
      <c r="N275" s="357"/>
      <c r="O275" s="351" t="s">
        <v>63</v>
      </c>
      <c r="Q275" s="90" t="s">
        <v>63</v>
      </c>
      <c r="S275" s="90" t="s">
        <v>63</v>
      </c>
      <c r="U275" s="83">
        <v>9000</v>
      </c>
      <c r="V275" s="203"/>
    </row>
    <row r="276" spans="2:22" ht="18" customHeight="1" x14ac:dyDescent="0.2">
      <c r="B276" s="361">
        <v>276</v>
      </c>
      <c r="C276" s="447" t="s">
        <v>63</v>
      </c>
      <c r="D276" s="448" t="s">
        <v>63</v>
      </c>
      <c r="E276" s="364"/>
      <c r="F276" s="343"/>
      <c r="G276" s="346"/>
      <c r="H276" s="361" t="s">
        <v>63</v>
      </c>
      <c r="I276" s="356"/>
      <c r="J276" s="364"/>
      <c r="K276" s="343"/>
      <c r="L276" s="346"/>
      <c r="M276" s="361" t="s">
        <v>63</v>
      </c>
      <c r="N276" s="356"/>
      <c r="O276" s="350" t="s">
        <v>63</v>
      </c>
      <c r="Q276" s="90" t="s">
        <v>63</v>
      </c>
      <c r="S276" s="90" t="s">
        <v>63</v>
      </c>
      <c r="U276" s="83">
        <v>9000</v>
      </c>
      <c r="V276" s="203"/>
    </row>
    <row r="277" spans="2:22" ht="18" customHeight="1" x14ac:dyDescent="0.2">
      <c r="B277" s="362">
        <v>277</v>
      </c>
      <c r="C277" s="449" t="s">
        <v>63</v>
      </c>
      <c r="D277" s="450" t="s">
        <v>63</v>
      </c>
      <c r="E277" s="365"/>
      <c r="F277" s="344"/>
      <c r="G277" s="347"/>
      <c r="H277" s="362" t="s">
        <v>63</v>
      </c>
      <c r="I277" s="357"/>
      <c r="J277" s="365"/>
      <c r="K277" s="344"/>
      <c r="L277" s="347"/>
      <c r="M277" s="362" t="s">
        <v>63</v>
      </c>
      <c r="N277" s="357"/>
      <c r="O277" s="351" t="s">
        <v>63</v>
      </c>
      <c r="Q277" s="90" t="s">
        <v>63</v>
      </c>
      <c r="S277" s="90" t="s">
        <v>63</v>
      </c>
      <c r="U277" s="83">
        <v>9000</v>
      </c>
      <c r="V277" s="203"/>
    </row>
    <row r="278" spans="2:22" ht="18" customHeight="1" x14ac:dyDescent="0.2">
      <c r="B278" s="361">
        <v>278</v>
      </c>
      <c r="C278" s="447" t="s">
        <v>63</v>
      </c>
      <c r="D278" s="448" t="s">
        <v>63</v>
      </c>
      <c r="E278" s="364"/>
      <c r="F278" s="343"/>
      <c r="G278" s="346"/>
      <c r="H278" s="361" t="s">
        <v>63</v>
      </c>
      <c r="I278" s="356"/>
      <c r="J278" s="364"/>
      <c r="K278" s="343"/>
      <c r="L278" s="346"/>
      <c r="M278" s="361" t="s">
        <v>63</v>
      </c>
      <c r="N278" s="356"/>
      <c r="O278" s="350" t="s">
        <v>63</v>
      </c>
      <c r="Q278" s="90" t="s">
        <v>63</v>
      </c>
      <c r="S278" s="90" t="s">
        <v>63</v>
      </c>
      <c r="U278" s="83">
        <v>9000</v>
      </c>
      <c r="V278" s="203"/>
    </row>
    <row r="279" spans="2:22" ht="18" customHeight="1" x14ac:dyDescent="0.2">
      <c r="B279" s="362">
        <v>279</v>
      </c>
      <c r="C279" s="449" t="s">
        <v>63</v>
      </c>
      <c r="D279" s="450" t="s">
        <v>63</v>
      </c>
      <c r="E279" s="365"/>
      <c r="F279" s="344"/>
      <c r="G279" s="347"/>
      <c r="H279" s="362" t="s">
        <v>63</v>
      </c>
      <c r="I279" s="357"/>
      <c r="J279" s="365"/>
      <c r="K279" s="344"/>
      <c r="L279" s="347"/>
      <c r="M279" s="362" t="s">
        <v>63</v>
      </c>
      <c r="N279" s="357"/>
      <c r="O279" s="351" t="s">
        <v>63</v>
      </c>
      <c r="Q279" s="90" t="s">
        <v>63</v>
      </c>
      <c r="S279" s="90" t="s">
        <v>63</v>
      </c>
      <c r="U279" s="83">
        <v>9000</v>
      </c>
      <c r="V279" s="203"/>
    </row>
    <row r="280" spans="2:22" ht="18" customHeight="1" x14ac:dyDescent="0.2">
      <c r="B280" s="361">
        <v>280</v>
      </c>
      <c r="C280" s="447" t="s">
        <v>63</v>
      </c>
      <c r="D280" s="448" t="s">
        <v>63</v>
      </c>
      <c r="E280" s="364"/>
      <c r="F280" s="343"/>
      <c r="G280" s="346"/>
      <c r="H280" s="361" t="s">
        <v>63</v>
      </c>
      <c r="I280" s="356"/>
      <c r="J280" s="364"/>
      <c r="K280" s="343"/>
      <c r="L280" s="346"/>
      <c r="M280" s="361" t="s">
        <v>63</v>
      </c>
      <c r="N280" s="356"/>
      <c r="O280" s="350" t="s">
        <v>63</v>
      </c>
      <c r="Q280" s="90" t="s">
        <v>63</v>
      </c>
      <c r="S280" s="90" t="s">
        <v>63</v>
      </c>
      <c r="U280" s="83">
        <v>9000</v>
      </c>
      <c r="V280" s="203"/>
    </row>
    <row r="281" spans="2:22" ht="18" customHeight="1" x14ac:dyDescent="0.2">
      <c r="B281" s="362">
        <v>281</v>
      </c>
      <c r="C281" s="449" t="s">
        <v>63</v>
      </c>
      <c r="D281" s="450" t="s">
        <v>63</v>
      </c>
      <c r="E281" s="365"/>
      <c r="F281" s="344"/>
      <c r="G281" s="347"/>
      <c r="H281" s="362" t="s">
        <v>63</v>
      </c>
      <c r="I281" s="357"/>
      <c r="J281" s="365"/>
      <c r="K281" s="344"/>
      <c r="L281" s="347"/>
      <c r="M281" s="362" t="s">
        <v>63</v>
      </c>
      <c r="N281" s="357"/>
      <c r="O281" s="351" t="s">
        <v>63</v>
      </c>
      <c r="Q281" s="90" t="s">
        <v>63</v>
      </c>
      <c r="S281" s="90" t="s">
        <v>63</v>
      </c>
      <c r="U281" s="83">
        <v>9000</v>
      </c>
      <c r="V281" s="203"/>
    </row>
    <row r="282" spans="2:22" ht="18" customHeight="1" x14ac:dyDescent="0.2">
      <c r="B282" s="361">
        <v>282</v>
      </c>
      <c r="C282" s="447" t="s">
        <v>63</v>
      </c>
      <c r="D282" s="448" t="s">
        <v>63</v>
      </c>
      <c r="E282" s="364"/>
      <c r="F282" s="343"/>
      <c r="G282" s="346"/>
      <c r="H282" s="361" t="s">
        <v>63</v>
      </c>
      <c r="I282" s="356"/>
      <c r="J282" s="364"/>
      <c r="K282" s="343"/>
      <c r="L282" s="346"/>
      <c r="M282" s="361" t="s">
        <v>63</v>
      </c>
      <c r="N282" s="356"/>
      <c r="O282" s="350" t="s">
        <v>63</v>
      </c>
      <c r="Q282" s="90" t="s">
        <v>63</v>
      </c>
      <c r="S282" s="90" t="s">
        <v>63</v>
      </c>
      <c r="U282" s="83">
        <v>9000</v>
      </c>
      <c r="V282" s="203"/>
    </row>
    <row r="283" spans="2:22" ht="18" customHeight="1" x14ac:dyDescent="0.2">
      <c r="B283" s="362">
        <v>283</v>
      </c>
      <c r="C283" s="449" t="s">
        <v>63</v>
      </c>
      <c r="D283" s="450" t="s">
        <v>63</v>
      </c>
      <c r="E283" s="365"/>
      <c r="F283" s="344"/>
      <c r="G283" s="347"/>
      <c r="H283" s="362" t="s">
        <v>63</v>
      </c>
      <c r="I283" s="357"/>
      <c r="J283" s="365"/>
      <c r="K283" s="344"/>
      <c r="L283" s="347"/>
      <c r="M283" s="362" t="s">
        <v>63</v>
      </c>
      <c r="N283" s="357"/>
      <c r="O283" s="351" t="s">
        <v>63</v>
      </c>
      <c r="Q283" s="90" t="s">
        <v>63</v>
      </c>
      <c r="S283" s="90" t="s">
        <v>63</v>
      </c>
      <c r="U283" s="83">
        <v>9000</v>
      </c>
      <c r="V283" s="203"/>
    </row>
    <row r="284" spans="2:22" ht="18" customHeight="1" x14ac:dyDescent="0.2">
      <c r="B284" s="361">
        <v>284</v>
      </c>
      <c r="C284" s="447" t="s">
        <v>63</v>
      </c>
      <c r="D284" s="448" t="s">
        <v>63</v>
      </c>
      <c r="E284" s="364"/>
      <c r="F284" s="343"/>
      <c r="G284" s="346"/>
      <c r="H284" s="361" t="s">
        <v>63</v>
      </c>
      <c r="I284" s="356"/>
      <c r="J284" s="364"/>
      <c r="K284" s="343"/>
      <c r="L284" s="346"/>
      <c r="M284" s="361" t="s">
        <v>63</v>
      </c>
      <c r="N284" s="356"/>
      <c r="O284" s="350" t="s">
        <v>63</v>
      </c>
      <c r="Q284" s="90" t="s">
        <v>63</v>
      </c>
      <c r="S284" s="90" t="s">
        <v>63</v>
      </c>
      <c r="U284" s="83">
        <v>9000</v>
      </c>
      <c r="V284" s="203"/>
    </row>
    <row r="285" spans="2:22" ht="18" customHeight="1" x14ac:dyDescent="0.2">
      <c r="B285" s="362">
        <v>285</v>
      </c>
      <c r="C285" s="449" t="s">
        <v>63</v>
      </c>
      <c r="D285" s="450" t="s">
        <v>63</v>
      </c>
      <c r="E285" s="365"/>
      <c r="F285" s="344"/>
      <c r="G285" s="347"/>
      <c r="H285" s="362" t="s">
        <v>63</v>
      </c>
      <c r="I285" s="357"/>
      <c r="J285" s="365"/>
      <c r="K285" s="344"/>
      <c r="L285" s="347"/>
      <c r="M285" s="362" t="s">
        <v>63</v>
      </c>
      <c r="N285" s="357"/>
      <c r="O285" s="351" t="s">
        <v>63</v>
      </c>
      <c r="Q285" s="90" t="s">
        <v>63</v>
      </c>
      <c r="S285" s="90" t="s">
        <v>63</v>
      </c>
      <c r="U285" s="83">
        <v>9000</v>
      </c>
      <c r="V285" s="203"/>
    </row>
    <row r="286" spans="2:22" ht="18" customHeight="1" x14ac:dyDescent="0.2">
      <c r="B286" s="361">
        <v>286</v>
      </c>
      <c r="C286" s="447" t="s">
        <v>63</v>
      </c>
      <c r="D286" s="448" t="s">
        <v>63</v>
      </c>
      <c r="E286" s="364"/>
      <c r="F286" s="343"/>
      <c r="G286" s="346"/>
      <c r="H286" s="361" t="s">
        <v>63</v>
      </c>
      <c r="I286" s="356"/>
      <c r="J286" s="364"/>
      <c r="K286" s="343"/>
      <c r="L286" s="346"/>
      <c r="M286" s="361" t="s">
        <v>63</v>
      </c>
      <c r="N286" s="356"/>
      <c r="O286" s="350" t="s">
        <v>63</v>
      </c>
      <c r="Q286" s="90" t="s">
        <v>63</v>
      </c>
      <c r="S286" s="90" t="s">
        <v>63</v>
      </c>
      <c r="U286" s="83">
        <v>9000</v>
      </c>
      <c r="V286" s="203"/>
    </row>
    <row r="287" spans="2:22" ht="18" customHeight="1" x14ac:dyDescent="0.2">
      <c r="B287" s="362">
        <v>287</v>
      </c>
      <c r="C287" s="449" t="s">
        <v>63</v>
      </c>
      <c r="D287" s="450" t="s">
        <v>63</v>
      </c>
      <c r="E287" s="365"/>
      <c r="F287" s="344"/>
      <c r="G287" s="347"/>
      <c r="H287" s="362" t="s">
        <v>63</v>
      </c>
      <c r="I287" s="357"/>
      <c r="J287" s="365"/>
      <c r="K287" s="344"/>
      <c r="L287" s="347"/>
      <c r="M287" s="362" t="s">
        <v>63</v>
      </c>
      <c r="N287" s="357"/>
      <c r="O287" s="351" t="s">
        <v>63</v>
      </c>
      <c r="Q287" s="90" t="s">
        <v>63</v>
      </c>
      <c r="S287" s="90" t="s">
        <v>63</v>
      </c>
      <c r="U287" s="83">
        <v>9000</v>
      </c>
      <c r="V287" s="203"/>
    </row>
    <row r="288" spans="2:22" ht="18" customHeight="1" x14ac:dyDescent="0.2">
      <c r="B288" s="361">
        <v>288</v>
      </c>
      <c r="C288" s="447" t="s">
        <v>63</v>
      </c>
      <c r="D288" s="448" t="s">
        <v>63</v>
      </c>
      <c r="E288" s="364"/>
      <c r="F288" s="343"/>
      <c r="G288" s="346"/>
      <c r="H288" s="361" t="s">
        <v>63</v>
      </c>
      <c r="I288" s="356"/>
      <c r="J288" s="364"/>
      <c r="K288" s="343"/>
      <c r="L288" s="346"/>
      <c r="M288" s="361" t="s">
        <v>63</v>
      </c>
      <c r="N288" s="356"/>
      <c r="O288" s="350" t="s">
        <v>63</v>
      </c>
      <c r="Q288" s="90" t="s">
        <v>63</v>
      </c>
      <c r="S288" s="90" t="s">
        <v>63</v>
      </c>
      <c r="U288" s="83">
        <v>9000</v>
      </c>
      <c r="V288" s="203"/>
    </row>
    <row r="289" spans="2:22" ht="18" customHeight="1" x14ac:dyDescent="0.2">
      <c r="B289" s="362">
        <v>289</v>
      </c>
      <c r="C289" s="449" t="s">
        <v>63</v>
      </c>
      <c r="D289" s="450" t="s">
        <v>63</v>
      </c>
      <c r="E289" s="365"/>
      <c r="F289" s="344"/>
      <c r="G289" s="347"/>
      <c r="H289" s="362" t="s">
        <v>63</v>
      </c>
      <c r="I289" s="357"/>
      <c r="J289" s="365"/>
      <c r="K289" s="344"/>
      <c r="L289" s="347"/>
      <c r="M289" s="362" t="s">
        <v>63</v>
      </c>
      <c r="N289" s="357"/>
      <c r="O289" s="351" t="s">
        <v>63</v>
      </c>
      <c r="Q289" s="90" t="s">
        <v>63</v>
      </c>
      <c r="S289" s="90" t="s">
        <v>63</v>
      </c>
      <c r="U289" s="83">
        <v>9000</v>
      </c>
      <c r="V289" s="203"/>
    </row>
    <row r="290" spans="2:22" ht="18" customHeight="1" x14ac:dyDescent="0.2">
      <c r="B290" s="361">
        <v>290</v>
      </c>
      <c r="C290" s="447" t="s">
        <v>63</v>
      </c>
      <c r="D290" s="448" t="s">
        <v>63</v>
      </c>
      <c r="E290" s="364"/>
      <c r="F290" s="343"/>
      <c r="G290" s="346"/>
      <c r="H290" s="361" t="s">
        <v>63</v>
      </c>
      <c r="I290" s="356"/>
      <c r="J290" s="364"/>
      <c r="K290" s="343"/>
      <c r="L290" s="346"/>
      <c r="M290" s="361" t="s">
        <v>63</v>
      </c>
      <c r="N290" s="356"/>
      <c r="O290" s="350" t="s">
        <v>63</v>
      </c>
      <c r="Q290" s="90" t="s">
        <v>63</v>
      </c>
      <c r="S290" s="90" t="s">
        <v>63</v>
      </c>
      <c r="U290" s="83">
        <v>9000</v>
      </c>
      <c r="V290" s="203"/>
    </row>
    <row r="291" spans="2:22" ht="18" customHeight="1" x14ac:dyDescent="0.2">
      <c r="B291" s="362">
        <v>291</v>
      </c>
      <c r="C291" s="449" t="s">
        <v>63</v>
      </c>
      <c r="D291" s="450" t="s">
        <v>63</v>
      </c>
      <c r="E291" s="365"/>
      <c r="F291" s="344"/>
      <c r="G291" s="347"/>
      <c r="H291" s="362" t="s">
        <v>63</v>
      </c>
      <c r="I291" s="357"/>
      <c r="J291" s="365"/>
      <c r="K291" s="344"/>
      <c r="L291" s="347"/>
      <c r="M291" s="362" t="s">
        <v>63</v>
      </c>
      <c r="N291" s="357"/>
      <c r="O291" s="351" t="s">
        <v>63</v>
      </c>
      <c r="Q291" s="90" t="s">
        <v>63</v>
      </c>
      <c r="S291" s="90" t="s">
        <v>63</v>
      </c>
      <c r="U291" s="83">
        <v>9000</v>
      </c>
      <c r="V291" s="203"/>
    </row>
    <row r="292" spans="2:22" ht="18" customHeight="1" x14ac:dyDescent="0.2">
      <c r="B292" s="361">
        <v>292</v>
      </c>
      <c r="C292" s="447" t="s">
        <v>63</v>
      </c>
      <c r="D292" s="448" t="s">
        <v>63</v>
      </c>
      <c r="E292" s="364"/>
      <c r="F292" s="343"/>
      <c r="G292" s="346"/>
      <c r="H292" s="361" t="s">
        <v>63</v>
      </c>
      <c r="I292" s="356"/>
      <c r="J292" s="364"/>
      <c r="K292" s="343"/>
      <c r="L292" s="346"/>
      <c r="M292" s="361" t="s">
        <v>63</v>
      </c>
      <c r="N292" s="356"/>
      <c r="O292" s="350" t="s">
        <v>63</v>
      </c>
      <c r="Q292" s="90" t="s">
        <v>63</v>
      </c>
      <c r="S292" s="90" t="s">
        <v>63</v>
      </c>
      <c r="U292" s="83">
        <v>9000</v>
      </c>
      <c r="V292" s="203"/>
    </row>
    <row r="293" spans="2:22" ht="18" customHeight="1" x14ac:dyDescent="0.2">
      <c r="B293" s="362">
        <v>293</v>
      </c>
      <c r="C293" s="449" t="s">
        <v>63</v>
      </c>
      <c r="D293" s="450" t="s">
        <v>63</v>
      </c>
      <c r="E293" s="365"/>
      <c r="F293" s="344"/>
      <c r="G293" s="347"/>
      <c r="H293" s="362" t="s">
        <v>63</v>
      </c>
      <c r="I293" s="357"/>
      <c r="J293" s="365"/>
      <c r="K293" s="344"/>
      <c r="L293" s="347"/>
      <c r="M293" s="362" t="s">
        <v>63</v>
      </c>
      <c r="N293" s="357"/>
      <c r="O293" s="351" t="s">
        <v>63</v>
      </c>
      <c r="Q293" s="90" t="s">
        <v>63</v>
      </c>
      <c r="S293" s="90" t="s">
        <v>63</v>
      </c>
      <c r="U293" s="83">
        <v>9000</v>
      </c>
      <c r="V293" s="203"/>
    </row>
    <row r="294" spans="2:22" ht="18" customHeight="1" x14ac:dyDescent="0.2">
      <c r="B294" s="361">
        <v>294</v>
      </c>
      <c r="C294" s="447" t="s">
        <v>63</v>
      </c>
      <c r="D294" s="448" t="s">
        <v>63</v>
      </c>
      <c r="E294" s="364"/>
      <c r="F294" s="343"/>
      <c r="G294" s="346"/>
      <c r="H294" s="361" t="s">
        <v>63</v>
      </c>
      <c r="I294" s="356"/>
      <c r="J294" s="364"/>
      <c r="K294" s="343"/>
      <c r="L294" s="346"/>
      <c r="M294" s="361" t="s">
        <v>63</v>
      </c>
      <c r="N294" s="356"/>
      <c r="O294" s="350" t="s">
        <v>63</v>
      </c>
      <c r="Q294" s="90" t="s">
        <v>63</v>
      </c>
      <c r="S294" s="90" t="s">
        <v>63</v>
      </c>
      <c r="U294" s="83">
        <v>9000</v>
      </c>
      <c r="V294" s="203"/>
    </row>
    <row r="295" spans="2:22" ht="18" customHeight="1" x14ac:dyDescent="0.2">
      <c r="B295" s="362">
        <v>295</v>
      </c>
      <c r="C295" s="449" t="s">
        <v>63</v>
      </c>
      <c r="D295" s="450" t="s">
        <v>63</v>
      </c>
      <c r="E295" s="365"/>
      <c r="F295" s="344"/>
      <c r="G295" s="347"/>
      <c r="H295" s="362" t="s">
        <v>63</v>
      </c>
      <c r="I295" s="357"/>
      <c r="J295" s="365"/>
      <c r="K295" s="344"/>
      <c r="L295" s="347"/>
      <c r="M295" s="362" t="s">
        <v>63</v>
      </c>
      <c r="N295" s="357"/>
      <c r="O295" s="351" t="s">
        <v>63</v>
      </c>
      <c r="Q295" s="90" t="s">
        <v>63</v>
      </c>
      <c r="S295" s="90" t="s">
        <v>63</v>
      </c>
      <c r="U295" s="83">
        <v>9000</v>
      </c>
      <c r="V295" s="203"/>
    </row>
    <row r="296" spans="2:22" ht="18" customHeight="1" x14ac:dyDescent="0.2">
      <c r="B296" s="361">
        <v>296</v>
      </c>
      <c r="C296" s="447" t="s">
        <v>63</v>
      </c>
      <c r="D296" s="448" t="s">
        <v>63</v>
      </c>
      <c r="E296" s="364"/>
      <c r="F296" s="343"/>
      <c r="G296" s="346"/>
      <c r="H296" s="361" t="s">
        <v>63</v>
      </c>
      <c r="I296" s="356"/>
      <c r="J296" s="364"/>
      <c r="K296" s="343"/>
      <c r="L296" s="346"/>
      <c r="M296" s="361" t="s">
        <v>63</v>
      </c>
      <c r="N296" s="356"/>
      <c r="O296" s="350" t="s">
        <v>63</v>
      </c>
      <c r="Q296" s="90" t="s">
        <v>63</v>
      </c>
      <c r="S296" s="90" t="s">
        <v>63</v>
      </c>
      <c r="U296" s="83">
        <v>9000</v>
      </c>
      <c r="V296" s="203"/>
    </row>
    <row r="297" spans="2:22" ht="18" customHeight="1" x14ac:dyDescent="0.2">
      <c r="B297" s="362">
        <v>297</v>
      </c>
      <c r="C297" s="449" t="s">
        <v>63</v>
      </c>
      <c r="D297" s="450" t="s">
        <v>63</v>
      </c>
      <c r="E297" s="365"/>
      <c r="F297" s="344"/>
      <c r="G297" s="347"/>
      <c r="H297" s="362" t="s">
        <v>63</v>
      </c>
      <c r="I297" s="357"/>
      <c r="J297" s="365"/>
      <c r="K297" s="344"/>
      <c r="L297" s="347"/>
      <c r="M297" s="362" t="s">
        <v>63</v>
      </c>
      <c r="N297" s="357"/>
      <c r="O297" s="351" t="s">
        <v>63</v>
      </c>
      <c r="Q297" s="90" t="s">
        <v>63</v>
      </c>
      <c r="S297" s="90" t="s">
        <v>63</v>
      </c>
      <c r="U297" s="83">
        <v>9000</v>
      </c>
      <c r="V297" s="203"/>
    </row>
    <row r="298" spans="2:22" ht="18" customHeight="1" x14ac:dyDescent="0.2">
      <c r="B298" s="361">
        <v>298</v>
      </c>
      <c r="C298" s="447" t="s">
        <v>63</v>
      </c>
      <c r="D298" s="448" t="s">
        <v>63</v>
      </c>
      <c r="E298" s="364"/>
      <c r="F298" s="343"/>
      <c r="G298" s="346"/>
      <c r="H298" s="361" t="s">
        <v>63</v>
      </c>
      <c r="I298" s="356"/>
      <c r="J298" s="364"/>
      <c r="K298" s="343"/>
      <c r="L298" s="346"/>
      <c r="M298" s="361" t="s">
        <v>63</v>
      </c>
      <c r="N298" s="356"/>
      <c r="O298" s="350" t="s">
        <v>63</v>
      </c>
      <c r="Q298" s="90" t="s">
        <v>63</v>
      </c>
      <c r="S298" s="90" t="s">
        <v>63</v>
      </c>
      <c r="U298" s="83">
        <v>9000</v>
      </c>
      <c r="V298" s="203"/>
    </row>
    <row r="299" spans="2:22" ht="18" customHeight="1" x14ac:dyDescent="0.2">
      <c r="B299" s="362">
        <v>299</v>
      </c>
      <c r="C299" s="449" t="s">
        <v>63</v>
      </c>
      <c r="D299" s="450" t="s">
        <v>63</v>
      </c>
      <c r="E299" s="365"/>
      <c r="F299" s="344"/>
      <c r="G299" s="347"/>
      <c r="H299" s="362" t="s">
        <v>63</v>
      </c>
      <c r="I299" s="357"/>
      <c r="J299" s="365"/>
      <c r="K299" s="344"/>
      <c r="L299" s="347"/>
      <c r="M299" s="362" t="s">
        <v>63</v>
      </c>
      <c r="N299" s="357"/>
      <c r="O299" s="351" t="s">
        <v>63</v>
      </c>
      <c r="Q299" s="90" t="s">
        <v>63</v>
      </c>
      <c r="S299" s="90" t="s">
        <v>63</v>
      </c>
      <c r="U299" s="83">
        <v>9000</v>
      </c>
      <c r="V299" s="203"/>
    </row>
    <row r="300" spans="2:22" ht="18" customHeight="1" x14ac:dyDescent="0.2">
      <c r="B300" s="361">
        <v>300</v>
      </c>
      <c r="C300" s="447" t="s">
        <v>63</v>
      </c>
      <c r="D300" s="448" t="s">
        <v>63</v>
      </c>
      <c r="E300" s="364"/>
      <c r="F300" s="343"/>
      <c r="G300" s="346"/>
      <c r="H300" s="361" t="s">
        <v>63</v>
      </c>
      <c r="I300" s="356"/>
      <c r="J300" s="364"/>
      <c r="K300" s="343"/>
      <c r="L300" s="346"/>
      <c r="M300" s="361" t="s">
        <v>63</v>
      </c>
      <c r="N300" s="356"/>
      <c r="O300" s="350" t="s">
        <v>63</v>
      </c>
      <c r="Q300" s="90" t="s">
        <v>63</v>
      </c>
      <c r="S300" s="90" t="s">
        <v>63</v>
      </c>
      <c r="U300" s="83">
        <v>9000</v>
      </c>
      <c r="V300" s="203"/>
    </row>
    <row r="301" spans="2:22" ht="18" customHeight="1" x14ac:dyDescent="0.2">
      <c r="B301" s="362">
        <v>301</v>
      </c>
      <c r="C301" s="449" t="s">
        <v>63</v>
      </c>
      <c r="D301" s="450" t="s">
        <v>63</v>
      </c>
      <c r="E301" s="365"/>
      <c r="F301" s="344"/>
      <c r="G301" s="347"/>
      <c r="H301" s="362" t="s">
        <v>63</v>
      </c>
      <c r="I301" s="357"/>
      <c r="J301" s="365"/>
      <c r="K301" s="344"/>
      <c r="L301" s="347"/>
      <c r="M301" s="362" t="s">
        <v>63</v>
      </c>
      <c r="N301" s="357"/>
      <c r="O301" s="351" t="s">
        <v>63</v>
      </c>
      <c r="Q301" s="90" t="s">
        <v>63</v>
      </c>
      <c r="S301" s="90" t="s">
        <v>63</v>
      </c>
      <c r="U301" s="83">
        <v>9000</v>
      </c>
      <c r="V301" s="203"/>
    </row>
    <row r="302" spans="2:22" ht="18" customHeight="1" x14ac:dyDescent="0.2">
      <c r="B302" s="361">
        <v>302</v>
      </c>
      <c r="C302" s="447" t="s">
        <v>63</v>
      </c>
      <c r="D302" s="448" t="s">
        <v>63</v>
      </c>
      <c r="E302" s="364"/>
      <c r="F302" s="343"/>
      <c r="G302" s="346"/>
      <c r="H302" s="361" t="s">
        <v>63</v>
      </c>
      <c r="I302" s="356"/>
      <c r="J302" s="364"/>
      <c r="K302" s="343"/>
      <c r="L302" s="346"/>
      <c r="M302" s="361" t="s">
        <v>63</v>
      </c>
      <c r="N302" s="356"/>
      <c r="O302" s="350" t="s">
        <v>63</v>
      </c>
      <c r="Q302" s="90" t="s">
        <v>63</v>
      </c>
      <c r="S302" s="90" t="s">
        <v>63</v>
      </c>
      <c r="U302" s="83">
        <v>9000</v>
      </c>
      <c r="V302" s="203"/>
    </row>
    <row r="303" spans="2:22" ht="18" customHeight="1" x14ac:dyDescent="0.2">
      <c r="B303" s="362">
        <v>303</v>
      </c>
      <c r="C303" s="449" t="s">
        <v>63</v>
      </c>
      <c r="D303" s="450" t="s">
        <v>63</v>
      </c>
      <c r="E303" s="365"/>
      <c r="F303" s="344"/>
      <c r="G303" s="347"/>
      <c r="H303" s="362" t="s">
        <v>63</v>
      </c>
      <c r="I303" s="357"/>
      <c r="J303" s="365"/>
      <c r="K303" s="344"/>
      <c r="L303" s="347"/>
      <c r="M303" s="362" t="s">
        <v>63</v>
      </c>
      <c r="N303" s="357"/>
      <c r="O303" s="351" t="s">
        <v>63</v>
      </c>
      <c r="Q303" s="90" t="s">
        <v>63</v>
      </c>
      <c r="S303" s="90" t="s">
        <v>63</v>
      </c>
      <c r="U303" s="83">
        <v>9000</v>
      </c>
      <c r="V303" s="203"/>
    </row>
    <row r="304" spans="2:22" ht="18" customHeight="1" x14ac:dyDescent="0.2">
      <c r="B304" s="361">
        <v>304</v>
      </c>
      <c r="C304" s="447" t="s">
        <v>63</v>
      </c>
      <c r="D304" s="448" t="s">
        <v>63</v>
      </c>
      <c r="E304" s="364"/>
      <c r="F304" s="343"/>
      <c r="G304" s="346"/>
      <c r="H304" s="361" t="s">
        <v>63</v>
      </c>
      <c r="I304" s="356"/>
      <c r="J304" s="364"/>
      <c r="K304" s="343"/>
      <c r="L304" s="346"/>
      <c r="M304" s="361" t="s">
        <v>63</v>
      </c>
      <c r="N304" s="356"/>
      <c r="O304" s="350" t="s">
        <v>63</v>
      </c>
      <c r="Q304" s="90" t="s">
        <v>63</v>
      </c>
      <c r="S304" s="90" t="s">
        <v>63</v>
      </c>
      <c r="U304" s="83">
        <v>9000</v>
      </c>
      <c r="V304" s="203"/>
    </row>
    <row r="305" spans="2:22" ht="18" customHeight="1" x14ac:dyDescent="0.2">
      <c r="B305" s="362">
        <v>305</v>
      </c>
      <c r="C305" s="449" t="s">
        <v>63</v>
      </c>
      <c r="D305" s="450" t="s">
        <v>63</v>
      </c>
      <c r="E305" s="365"/>
      <c r="F305" s="344"/>
      <c r="G305" s="347"/>
      <c r="H305" s="362" t="s">
        <v>63</v>
      </c>
      <c r="I305" s="357"/>
      <c r="J305" s="365"/>
      <c r="K305" s="344"/>
      <c r="L305" s="347"/>
      <c r="M305" s="362" t="s">
        <v>63</v>
      </c>
      <c r="N305" s="357"/>
      <c r="O305" s="351" t="s">
        <v>63</v>
      </c>
      <c r="Q305" s="90" t="s">
        <v>63</v>
      </c>
      <c r="S305" s="90" t="s">
        <v>63</v>
      </c>
      <c r="U305" s="83">
        <v>9000</v>
      </c>
      <c r="V305" s="203"/>
    </row>
    <row r="306" spans="2:22" ht="18" customHeight="1" x14ac:dyDescent="0.2">
      <c r="B306" s="361">
        <v>306</v>
      </c>
      <c r="C306" s="447" t="s">
        <v>63</v>
      </c>
      <c r="D306" s="448" t="s">
        <v>63</v>
      </c>
      <c r="E306" s="364"/>
      <c r="F306" s="343"/>
      <c r="G306" s="346"/>
      <c r="H306" s="361" t="s">
        <v>63</v>
      </c>
      <c r="I306" s="356"/>
      <c r="J306" s="364"/>
      <c r="K306" s="343"/>
      <c r="L306" s="346"/>
      <c r="M306" s="361" t="s">
        <v>63</v>
      </c>
      <c r="N306" s="356"/>
      <c r="O306" s="350" t="s">
        <v>63</v>
      </c>
      <c r="Q306" s="90" t="s">
        <v>63</v>
      </c>
      <c r="S306" s="90" t="s">
        <v>63</v>
      </c>
      <c r="U306" s="83">
        <v>9000</v>
      </c>
      <c r="V306" s="203"/>
    </row>
    <row r="307" spans="2:22" ht="18" customHeight="1" x14ac:dyDescent="0.2">
      <c r="B307" s="362">
        <v>307</v>
      </c>
      <c r="C307" s="449" t="s">
        <v>63</v>
      </c>
      <c r="D307" s="450" t="s">
        <v>63</v>
      </c>
      <c r="E307" s="365"/>
      <c r="F307" s="344"/>
      <c r="G307" s="347"/>
      <c r="H307" s="362" t="s">
        <v>63</v>
      </c>
      <c r="I307" s="357"/>
      <c r="J307" s="365"/>
      <c r="K307" s="344"/>
      <c r="L307" s="347"/>
      <c r="M307" s="362" t="s">
        <v>63</v>
      </c>
      <c r="N307" s="357"/>
      <c r="O307" s="351" t="s">
        <v>63</v>
      </c>
      <c r="Q307" s="90" t="s">
        <v>63</v>
      </c>
      <c r="S307" s="90" t="s">
        <v>63</v>
      </c>
      <c r="U307" s="83">
        <v>9000</v>
      </c>
      <c r="V307" s="203"/>
    </row>
    <row r="308" spans="2:22" ht="18" customHeight="1" x14ac:dyDescent="0.2">
      <c r="B308" s="361">
        <v>308</v>
      </c>
      <c r="C308" s="447" t="s">
        <v>63</v>
      </c>
      <c r="D308" s="448" t="s">
        <v>63</v>
      </c>
      <c r="E308" s="364"/>
      <c r="F308" s="343"/>
      <c r="G308" s="346"/>
      <c r="H308" s="361" t="s">
        <v>63</v>
      </c>
      <c r="I308" s="356"/>
      <c r="J308" s="364"/>
      <c r="K308" s="343"/>
      <c r="L308" s="346"/>
      <c r="M308" s="361" t="s">
        <v>63</v>
      </c>
      <c r="N308" s="356"/>
      <c r="O308" s="350" t="s">
        <v>63</v>
      </c>
      <c r="Q308" s="90" t="s">
        <v>63</v>
      </c>
      <c r="S308" s="90" t="s">
        <v>63</v>
      </c>
      <c r="U308" s="83">
        <v>9000</v>
      </c>
      <c r="V308" s="203"/>
    </row>
    <row r="309" spans="2:22" ht="18" customHeight="1" x14ac:dyDescent="0.2">
      <c r="B309" s="362">
        <v>309</v>
      </c>
      <c r="C309" s="449" t="s">
        <v>63</v>
      </c>
      <c r="D309" s="450" t="s">
        <v>63</v>
      </c>
      <c r="E309" s="365"/>
      <c r="F309" s="344"/>
      <c r="G309" s="347"/>
      <c r="H309" s="362" t="s">
        <v>63</v>
      </c>
      <c r="I309" s="357"/>
      <c r="J309" s="365"/>
      <c r="K309" s="344"/>
      <c r="L309" s="347"/>
      <c r="M309" s="362" t="s">
        <v>63</v>
      </c>
      <c r="N309" s="357"/>
      <c r="O309" s="351" t="s">
        <v>63</v>
      </c>
      <c r="Q309" s="90" t="s">
        <v>63</v>
      </c>
      <c r="S309" s="90" t="s">
        <v>63</v>
      </c>
      <c r="U309" s="83">
        <v>9000</v>
      </c>
      <c r="V309" s="203"/>
    </row>
    <row r="310" spans="2:22" ht="18" customHeight="1" x14ac:dyDescent="0.2">
      <c r="B310" s="361">
        <v>310</v>
      </c>
      <c r="C310" s="447" t="s">
        <v>63</v>
      </c>
      <c r="D310" s="448" t="s">
        <v>63</v>
      </c>
      <c r="E310" s="364"/>
      <c r="F310" s="343"/>
      <c r="G310" s="346"/>
      <c r="H310" s="361" t="s">
        <v>63</v>
      </c>
      <c r="I310" s="356"/>
      <c r="J310" s="364"/>
      <c r="K310" s="343"/>
      <c r="L310" s="346"/>
      <c r="M310" s="361" t="s">
        <v>63</v>
      </c>
      <c r="N310" s="356"/>
      <c r="O310" s="350" t="s">
        <v>63</v>
      </c>
      <c r="Q310" s="90" t="s">
        <v>63</v>
      </c>
      <c r="S310" s="90" t="s">
        <v>63</v>
      </c>
      <c r="U310" s="83">
        <v>9000</v>
      </c>
      <c r="V310" s="203"/>
    </row>
    <row r="311" spans="2:22" ht="18" customHeight="1" x14ac:dyDescent="0.2">
      <c r="B311" s="362">
        <v>311</v>
      </c>
      <c r="C311" s="449" t="s">
        <v>63</v>
      </c>
      <c r="D311" s="450" t="s">
        <v>63</v>
      </c>
      <c r="E311" s="365"/>
      <c r="F311" s="344"/>
      <c r="G311" s="347"/>
      <c r="H311" s="362" t="s">
        <v>63</v>
      </c>
      <c r="I311" s="357"/>
      <c r="J311" s="365"/>
      <c r="K311" s="344"/>
      <c r="L311" s="347"/>
      <c r="M311" s="362" t="s">
        <v>63</v>
      </c>
      <c r="N311" s="357"/>
      <c r="O311" s="351" t="s">
        <v>63</v>
      </c>
      <c r="Q311" s="90" t="s">
        <v>63</v>
      </c>
      <c r="S311" s="90" t="s">
        <v>63</v>
      </c>
      <c r="U311" s="83">
        <v>9000</v>
      </c>
      <c r="V311" s="203"/>
    </row>
    <row r="312" spans="2:22" ht="18" customHeight="1" x14ac:dyDescent="0.2">
      <c r="B312" s="361">
        <v>312</v>
      </c>
      <c r="C312" s="447" t="s">
        <v>63</v>
      </c>
      <c r="D312" s="448" t="s">
        <v>63</v>
      </c>
      <c r="E312" s="364"/>
      <c r="F312" s="343"/>
      <c r="G312" s="346"/>
      <c r="H312" s="361" t="s">
        <v>63</v>
      </c>
      <c r="I312" s="356"/>
      <c r="J312" s="364"/>
      <c r="K312" s="343"/>
      <c r="L312" s="346"/>
      <c r="M312" s="361" t="s">
        <v>63</v>
      </c>
      <c r="N312" s="356"/>
      <c r="O312" s="350" t="s">
        <v>63</v>
      </c>
      <c r="Q312" s="90" t="s">
        <v>63</v>
      </c>
      <c r="S312" s="90" t="s">
        <v>63</v>
      </c>
      <c r="U312" s="83">
        <v>9000</v>
      </c>
      <c r="V312" s="203"/>
    </row>
    <row r="313" spans="2:22" ht="18" customHeight="1" x14ac:dyDescent="0.2">
      <c r="B313" s="362">
        <v>313</v>
      </c>
      <c r="C313" s="449" t="s">
        <v>63</v>
      </c>
      <c r="D313" s="450" t="s">
        <v>63</v>
      </c>
      <c r="E313" s="365"/>
      <c r="F313" s="344"/>
      <c r="G313" s="347"/>
      <c r="H313" s="362" t="s">
        <v>63</v>
      </c>
      <c r="I313" s="357"/>
      <c r="J313" s="365"/>
      <c r="K313" s="344"/>
      <c r="L313" s="347"/>
      <c r="M313" s="362" t="s">
        <v>63</v>
      </c>
      <c r="N313" s="357"/>
      <c r="O313" s="351" t="s">
        <v>63</v>
      </c>
      <c r="Q313" s="90" t="s">
        <v>63</v>
      </c>
      <c r="S313" s="90" t="s">
        <v>63</v>
      </c>
      <c r="U313" s="83">
        <v>9000</v>
      </c>
      <c r="V313" s="203"/>
    </row>
    <row r="314" spans="2:22" ht="18" customHeight="1" x14ac:dyDescent="0.2">
      <c r="B314" s="361">
        <v>314</v>
      </c>
      <c r="C314" s="447" t="s">
        <v>63</v>
      </c>
      <c r="D314" s="448" t="s">
        <v>63</v>
      </c>
      <c r="E314" s="364"/>
      <c r="F314" s="343"/>
      <c r="G314" s="346"/>
      <c r="H314" s="361" t="s">
        <v>63</v>
      </c>
      <c r="I314" s="356"/>
      <c r="J314" s="364"/>
      <c r="K314" s="343"/>
      <c r="L314" s="346"/>
      <c r="M314" s="361" t="s">
        <v>63</v>
      </c>
      <c r="N314" s="356"/>
      <c r="O314" s="350" t="s">
        <v>63</v>
      </c>
      <c r="Q314" s="90" t="s">
        <v>63</v>
      </c>
      <c r="S314" s="90" t="s">
        <v>63</v>
      </c>
      <c r="U314" s="83">
        <v>9000</v>
      </c>
      <c r="V314" s="203"/>
    </row>
    <row r="315" spans="2:22" ht="18" customHeight="1" x14ac:dyDescent="0.2">
      <c r="B315" s="362">
        <v>315</v>
      </c>
      <c r="C315" s="449" t="s">
        <v>63</v>
      </c>
      <c r="D315" s="450" t="s">
        <v>63</v>
      </c>
      <c r="E315" s="365"/>
      <c r="F315" s="344"/>
      <c r="G315" s="347"/>
      <c r="H315" s="362" t="s">
        <v>63</v>
      </c>
      <c r="I315" s="357"/>
      <c r="J315" s="365"/>
      <c r="K315" s="344"/>
      <c r="L315" s="347"/>
      <c r="M315" s="362" t="s">
        <v>63</v>
      </c>
      <c r="N315" s="357"/>
      <c r="O315" s="351" t="s">
        <v>63</v>
      </c>
      <c r="Q315" s="90" t="s">
        <v>63</v>
      </c>
      <c r="S315" s="90" t="s">
        <v>63</v>
      </c>
      <c r="U315" s="83">
        <v>9000</v>
      </c>
      <c r="V315" s="203"/>
    </row>
    <row r="316" spans="2:22" ht="18" customHeight="1" x14ac:dyDescent="0.2">
      <c r="B316" s="361">
        <v>316</v>
      </c>
      <c r="C316" s="447" t="s">
        <v>63</v>
      </c>
      <c r="D316" s="448" t="s">
        <v>63</v>
      </c>
      <c r="E316" s="364"/>
      <c r="F316" s="343"/>
      <c r="G316" s="346"/>
      <c r="H316" s="361" t="s">
        <v>63</v>
      </c>
      <c r="I316" s="356"/>
      <c r="J316" s="364"/>
      <c r="K316" s="343"/>
      <c r="L316" s="346"/>
      <c r="M316" s="361" t="s">
        <v>63</v>
      </c>
      <c r="N316" s="356"/>
      <c r="O316" s="350" t="s">
        <v>63</v>
      </c>
      <c r="Q316" s="90" t="s">
        <v>63</v>
      </c>
      <c r="S316" s="90" t="s">
        <v>63</v>
      </c>
      <c r="U316" s="83">
        <v>9000</v>
      </c>
      <c r="V316" s="203"/>
    </row>
    <row r="317" spans="2:22" ht="18" customHeight="1" x14ac:dyDescent="0.2">
      <c r="B317" s="362">
        <v>317</v>
      </c>
      <c r="C317" s="449" t="s">
        <v>63</v>
      </c>
      <c r="D317" s="450" t="s">
        <v>63</v>
      </c>
      <c r="E317" s="365"/>
      <c r="F317" s="344"/>
      <c r="G317" s="347"/>
      <c r="H317" s="362" t="s">
        <v>63</v>
      </c>
      <c r="I317" s="357"/>
      <c r="J317" s="365"/>
      <c r="K317" s="344"/>
      <c r="L317" s="347"/>
      <c r="M317" s="362" t="s">
        <v>63</v>
      </c>
      <c r="N317" s="357"/>
      <c r="O317" s="351" t="s">
        <v>63</v>
      </c>
      <c r="Q317" s="90" t="s">
        <v>63</v>
      </c>
      <c r="S317" s="90" t="s">
        <v>63</v>
      </c>
      <c r="U317" s="83">
        <v>9000</v>
      </c>
      <c r="V317" s="203"/>
    </row>
    <row r="318" spans="2:22" ht="18" customHeight="1" x14ac:dyDescent="0.2">
      <c r="B318" s="361">
        <v>318</v>
      </c>
      <c r="C318" s="447" t="s">
        <v>63</v>
      </c>
      <c r="D318" s="448" t="s">
        <v>63</v>
      </c>
      <c r="E318" s="364"/>
      <c r="F318" s="343"/>
      <c r="G318" s="346"/>
      <c r="H318" s="361" t="s">
        <v>63</v>
      </c>
      <c r="I318" s="356"/>
      <c r="J318" s="364"/>
      <c r="K318" s="343"/>
      <c r="L318" s="346"/>
      <c r="M318" s="361" t="s">
        <v>63</v>
      </c>
      <c r="N318" s="356"/>
      <c r="O318" s="350" t="s">
        <v>63</v>
      </c>
      <c r="Q318" s="90" t="s">
        <v>63</v>
      </c>
      <c r="S318" s="90" t="s">
        <v>63</v>
      </c>
      <c r="U318" s="83">
        <v>9000</v>
      </c>
      <c r="V318" s="203"/>
    </row>
    <row r="319" spans="2:22" ht="18" customHeight="1" x14ac:dyDescent="0.2">
      <c r="B319" s="362">
        <v>319</v>
      </c>
      <c r="C319" s="449" t="s">
        <v>63</v>
      </c>
      <c r="D319" s="450" t="s">
        <v>63</v>
      </c>
      <c r="E319" s="365"/>
      <c r="F319" s="344"/>
      <c r="G319" s="347"/>
      <c r="H319" s="362" t="s">
        <v>63</v>
      </c>
      <c r="I319" s="357"/>
      <c r="J319" s="365"/>
      <c r="K319" s="344"/>
      <c r="L319" s="347"/>
      <c r="M319" s="362" t="s">
        <v>63</v>
      </c>
      <c r="N319" s="357"/>
      <c r="O319" s="351" t="s">
        <v>63</v>
      </c>
      <c r="Q319" s="90" t="s">
        <v>63</v>
      </c>
      <c r="S319" s="90" t="s">
        <v>63</v>
      </c>
      <c r="U319" s="83">
        <v>9000</v>
      </c>
      <c r="V319" s="203"/>
    </row>
    <row r="320" spans="2:22" ht="18" customHeight="1" x14ac:dyDescent="0.2">
      <c r="B320" s="361">
        <v>320</v>
      </c>
      <c r="C320" s="447" t="s">
        <v>63</v>
      </c>
      <c r="D320" s="448" t="s">
        <v>63</v>
      </c>
      <c r="E320" s="364"/>
      <c r="F320" s="343"/>
      <c r="G320" s="346"/>
      <c r="H320" s="361" t="s">
        <v>63</v>
      </c>
      <c r="I320" s="356"/>
      <c r="J320" s="364"/>
      <c r="K320" s="343"/>
      <c r="L320" s="346"/>
      <c r="M320" s="361" t="s">
        <v>63</v>
      </c>
      <c r="N320" s="356"/>
      <c r="O320" s="350" t="s">
        <v>63</v>
      </c>
      <c r="Q320" s="90" t="s">
        <v>63</v>
      </c>
      <c r="S320" s="90" t="s">
        <v>63</v>
      </c>
      <c r="U320" s="83">
        <v>9000</v>
      </c>
      <c r="V320" s="203"/>
    </row>
    <row r="321" spans="2:22" ht="18" customHeight="1" x14ac:dyDescent="0.2">
      <c r="B321" s="362">
        <v>321</v>
      </c>
      <c r="C321" s="449" t="s">
        <v>63</v>
      </c>
      <c r="D321" s="450" t="s">
        <v>63</v>
      </c>
      <c r="E321" s="365"/>
      <c r="F321" s="344"/>
      <c r="G321" s="347"/>
      <c r="H321" s="362" t="s">
        <v>63</v>
      </c>
      <c r="I321" s="357"/>
      <c r="J321" s="365"/>
      <c r="K321" s="344"/>
      <c r="L321" s="347"/>
      <c r="M321" s="362" t="s">
        <v>63</v>
      </c>
      <c r="N321" s="357"/>
      <c r="O321" s="351" t="s">
        <v>63</v>
      </c>
      <c r="Q321" s="90" t="s">
        <v>63</v>
      </c>
      <c r="S321" s="90" t="s">
        <v>63</v>
      </c>
      <c r="U321" s="83">
        <v>9000</v>
      </c>
      <c r="V321" s="203"/>
    </row>
    <row r="322" spans="2:22" ht="18" customHeight="1" x14ac:dyDescent="0.2">
      <c r="B322" s="361">
        <v>322</v>
      </c>
      <c r="C322" s="447" t="s">
        <v>63</v>
      </c>
      <c r="D322" s="448" t="s">
        <v>63</v>
      </c>
      <c r="E322" s="364"/>
      <c r="F322" s="343"/>
      <c r="G322" s="346"/>
      <c r="H322" s="361" t="s">
        <v>63</v>
      </c>
      <c r="I322" s="356"/>
      <c r="J322" s="364"/>
      <c r="K322" s="343"/>
      <c r="L322" s="346"/>
      <c r="M322" s="361" t="s">
        <v>63</v>
      </c>
      <c r="N322" s="356"/>
      <c r="O322" s="350" t="s">
        <v>63</v>
      </c>
      <c r="Q322" s="90" t="s">
        <v>63</v>
      </c>
      <c r="S322" s="90" t="s">
        <v>63</v>
      </c>
      <c r="U322" s="83">
        <v>9000</v>
      </c>
      <c r="V322" s="203"/>
    </row>
    <row r="323" spans="2:22" ht="18" customHeight="1" x14ac:dyDescent="0.2">
      <c r="B323" s="362">
        <v>323</v>
      </c>
      <c r="C323" s="449" t="s">
        <v>63</v>
      </c>
      <c r="D323" s="450" t="s">
        <v>63</v>
      </c>
      <c r="E323" s="365"/>
      <c r="F323" s="344"/>
      <c r="G323" s="347"/>
      <c r="H323" s="362" t="s">
        <v>63</v>
      </c>
      <c r="I323" s="357"/>
      <c r="J323" s="365"/>
      <c r="K323" s="344"/>
      <c r="L323" s="347"/>
      <c r="M323" s="362" t="s">
        <v>63</v>
      </c>
      <c r="N323" s="357"/>
      <c r="O323" s="351" t="s">
        <v>63</v>
      </c>
      <c r="Q323" s="90" t="s">
        <v>63</v>
      </c>
      <c r="S323" s="90" t="s">
        <v>63</v>
      </c>
      <c r="U323" s="83">
        <v>9000</v>
      </c>
      <c r="V323" s="203"/>
    </row>
    <row r="324" spans="2:22" ht="18" customHeight="1" x14ac:dyDescent="0.2">
      <c r="B324" s="361">
        <v>324</v>
      </c>
      <c r="C324" s="447" t="s">
        <v>63</v>
      </c>
      <c r="D324" s="448" t="s">
        <v>63</v>
      </c>
      <c r="E324" s="364"/>
      <c r="F324" s="343"/>
      <c r="G324" s="346"/>
      <c r="H324" s="361" t="s">
        <v>63</v>
      </c>
      <c r="I324" s="356"/>
      <c r="J324" s="364"/>
      <c r="K324" s="343"/>
      <c r="L324" s="346"/>
      <c r="M324" s="361" t="s">
        <v>63</v>
      </c>
      <c r="N324" s="356"/>
      <c r="O324" s="350" t="s">
        <v>63</v>
      </c>
      <c r="Q324" s="90" t="s">
        <v>63</v>
      </c>
      <c r="S324" s="90" t="s">
        <v>63</v>
      </c>
      <c r="U324" s="83">
        <v>9000</v>
      </c>
      <c r="V324" s="203"/>
    </row>
    <row r="325" spans="2:22" ht="18" customHeight="1" x14ac:dyDescent="0.2">
      <c r="B325" s="362">
        <v>325</v>
      </c>
      <c r="C325" s="449" t="s">
        <v>63</v>
      </c>
      <c r="D325" s="450" t="s">
        <v>63</v>
      </c>
      <c r="E325" s="365"/>
      <c r="F325" s="344"/>
      <c r="G325" s="347"/>
      <c r="H325" s="362" t="s">
        <v>63</v>
      </c>
      <c r="I325" s="357"/>
      <c r="J325" s="365"/>
      <c r="K325" s="344"/>
      <c r="L325" s="347"/>
      <c r="M325" s="362" t="s">
        <v>63</v>
      </c>
      <c r="N325" s="357"/>
      <c r="O325" s="351" t="s">
        <v>63</v>
      </c>
      <c r="Q325" s="90" t="s">
        <v>63</v>
      </c>
      <c r="S325" s="90" t="s">
        <v>63</v>
      </c>
      <c r="U325" s="83">
        <v>9000</v>
      </c>
      <c r="V325" s="203"/>
    </row>
    <row r="326" spans="2:22" ht="18" customHeight="1" x14ac:dyDescent="0.2">
      <c r="B326" s="361">
        <v>326</v>
      </c>
      <c r="C326" s="447" t="s">
        <v>63</v>
      </c>
      <c r="D326" s="448" t="s">
        <v>63</v>
      </c>
      <c r="E326" s="364"/>
      <c r="F326" s="343"/>
      <c r="G326" s="346"/>
      <c r="H326" s="361" t="s">
        <v>63</v>
      </c>
      <c r="I326" s="356"/>
      <c r="J326" s="364"/>
      <c r="K326" s="343"/>
      <c r="L326" s="346"/>
      <c r="M326" s="361" t="s">
        <v>63</v>
      </c>
      <c r="N326" s="356"/>
      <c r="O326" s="350" t="s">
        <v>63</v>
      </c>
      <c r="Q326" s="90" t="s">
        <v>63</v>
      </c>
      <c r="S326" s="90" t="s">
        <v>63</v>
      </c>
      <c r="U326" s="83">
        <v>9000</v>
      </c>
      <c r="V326" s="203"/>
    </row>
    <row r="327" spans="2:22" ht="18" customHeight="1" x14ac:dyDescent="0.2">
      <c r="B327" s="362">
        <v>327</v>
      </c>
      <c r="C327" s="449" t="s">
        <v>63</v>
      </c>
      <c r="D327" s="450" t="s">
        <v>63</v>
      </c>
      <c r="E327" s="365"/>
      <c r="F327" s="344"/>
      <c r="G327" s="347"/>
      <c r="H327" s="362" t="s">
        <v>63</v>
      </c>
      <c r="I327" s="357"/>
      <c r="J327" s="365"/>
      <c r="K327" s="344"/>
      <c r="L327" s="347"/>
      <c r="M327" s="362" t="s">
        <v>63</v>
      </c>
      <c r="N327" s="357"/>
      <c r="O327" s="351" t="s">
        <v>63</v>
      </c>
      <c r="Q327" s="90" t="s">
        <v>63</v>
      </c>
      <c r="S327" s="90" t="s">
        <v>63</v>
      </c>
      <c r="U327" s="83">
        <v>9000</v>
      </c>
      <c r="V327" s="203"/>
    </row>
    <row r="328" spans="2:22" ht="18" customHeight="1" x14ac:dyDescent="0.2">
      <c r="B328" s="361">
        <v>328</v>
      </c>
      <c r="C328" s="447" t="s">
        <v>63</v>
      </c>
      <c r="D328" s="448" t="s">
        <v>63</v>
      </c>
      <c r="E328" s="364"/>
      <c r="F328" s="343"/>
      <c r="G328" s="346"/>
      <c r="H328" s="361" t="s">
        <v>63</v>
      </c>
      <c r="I328" s="356"/>
      <c r="J328" s="364"/>
      <c r="K328" s="343"/>
      <c r="L328" s="346"/>
      <c r="M328" s="361" t="s">
        <v>63</v>
      </c>
      <c r="N328" s="356"/>
      <c r="O328" s="350" t="s">
        <v>63</v>
      </c>
      <c r="Q328" s="90" t="s">
        <v>63</v>
      </c>
      <c r="S328" s="90" t="s">
        <v>63</v>
      </c>
      <c r="U328" s="83">
        <v>9000</v>
      </c>
      <c r="V328" s="203"/>
    </row>
    <row r="329" spans="2:22" ht="18" customHeight="1" x14ac:dyDescent="0.2">
      <c r="B329" s="362">
        <v>329</v>
      </c>
      <c r="C329" s="449" t="s">
        <v>63</v>
      </c>
      <c r="D329" s="450" t="s">
        <v>63</v>
      </c>
      <c r="E329" s="365"/>
      <c r="F329" s="344"/>
      <c r="G329" s="347"/>
      <c r="H329" s="362" t="s">
        <v>63</v>
      </c>
      <c r="I329" s="357"/>
      <c r="J329" s="365"/>
      <c r="K329" s="344"/>
      <c r="L329" s="347"/>
      <c r="M329" s="362" t="s">
        <v>63</v>
      </c>
      <c r="N329" s="357"/>
      <c r="O329" s="351" t="s">
        <v>63</v>
      </c>
      <c r="Q329" s="90" t="s">
        <v>63</v>
      </c>
      <c r="S329" s="90" t="s">
        <v>63</v>
      </c>
      <c r="U329" s="83">
        <v>9000</v>
      </c>
      <c r="V329" s="203"/>
    </row>
    <row r="330" spans="2:22" ht="18" customHeight="1" x14ac:dyDescent="0.2">
      <c r="B330" s="361">
        <v>330</v>
      </c>
      <c r="C330" s="447" t="s">
        <v>63</v>
      </c>
      <c r="D330" s="448" t="s">
        <v>63</v>
      </c>
      <c r="E330" s="364"/>
      <c r="F330" s="343"/>
      <c r="G330" s="346"/>
      <c r="H330" s="361" t="s">
        <v>63</v>
      </c>
      <c r="I330" s="356"/>
      <c r="J330" s="364"/>
      <c r="K330" s="343"/>
      <c r="L330" s="346"/>
      <c r="M330" s="361" t="s">
        <v>63</v>
      </c>
      <c r="N330" s="356"/>
      <c r="O330" s="350" t="s">
        <v>63</v>
      </c>
      <c r="Q330" s="90" t="s">
        <v>63</v>
      </c>
      <c r="S330" s="90" t="s">
        <v>63</v>
      </c>
      <c r="U330" s="83">
        <v>9000</v>
      </c>
      <c r="V330" s="203"/>
    </row>
    <row r="331" spans="2:22" ht="18" customHeight="1" x14ac:dyDescent="0.2">
      <c r="B331" s="362">
        <v>331</v>
      </c>
      <c r="C331" s="449" t="s">
        <v>63</v>
      </c>
      <c r="D331" s="450" t="s">
        <v>63</v>
      </c>
      <c r="E331" s="365"/>
      <c r="F331" s="344"/>
      <c r="G331" s="347"/>
      <c r="H331" s="362" t="s">
        <v>63</v>
      </c>
      <c r="I331" s="357"/>
      <c r="J331" s="365"/>
      <c r="K331" s="344"/>
      <c r="L331" s="347"/>
      <c r="M331" s="362" t="s">
        <v>63</v>
      </c>
      <c r="N331" s="357"/>
      <c r="O331" s="351" t="s">
        <v>63</v>
      </c>
      <c r="Q331" s="90" t="s">
        <v>63</v>
      </c>
      <c r="S331" s="90" t="s">
        <v>63</v>
      </c>
      <c r="U331" s="83">
        <v>9000</v>
      </c>
      <c r="V331" s="203"/>
    </row>
    <row r="332" spans="2:22" ht="18" customHeight="1" x14ac:dyDescent="0.2">
      <c r="B332" s="361">
        <v>332</v>
      </c>
      <c r="C332" s="447" t="s">
        <v>63</v>
      </c>
      <c r="D332" s="448" t="s">
        <v>63</v>
      </c>
      <c r="E332" s="364"/>
      <c r="F332" s="343"/>
      <c r="G332" s="346"/>
      <c r="H332" s="361" t="s">
        <v>63</v>
      </c>
      <c r="I332" s="356"/>
      <c r="J332" s="364"/>
      <c r="K332" s="343"/>
      <c r="L332" s="346"/>
      <c r="M332" s="361" t="s">
        <v>63</v>
      </c>
      <c r="N332" s="356"/>
      <c r="O332" s="350" t="s">
        <v>63</v>
      </c>
      <c r="Q332" s="90" t="s">
        <v>63</v>
      </c>
      <c r="S332" s="90" t="s">
        <v>63</v>
      </c>
      <c r="U332" s="83">
        <v>9000</v>
      </c>
      <c r="V332" s="203"/>
    </row>
    <row r="333" spans="2:22" ht="18" customHeight="1" x14ac:dyDescent="0.2">
      <c r="B333" s="362">
        <v>333</v>
      </c>
      <c r="C333" s="449" t="s">
        <v>63</v>
      </c>
      <c r="D333" s="450" t="s">
        <v>63</v>
      </c>
      <c r="E333" s="365"/>
      <c r="F333" s="344"/>
      <c r="G333" s="347"/>
      <c r="H333" s="362" t="s">
        <v>63</v>
      </c>
      <c r="I333" s="357"/>
      <c r="J333" s="365"/>
      <c r="K333" s="344"/>
      <c r="L333" s="347"/>
      <c r="M333" s="362" t="s">
        <v>63</v>
      </c>
      <c r="N333" s="357"/>
      <c r="O333" s="351" t="s">
        <v>63</v>
      </c>
      <c r="Q333" s="90" t="s">
        <v>63</v>
      </c>
      <c r="S333" s="90" t="s">
        <v>63</v>
      </c>
      <c r="U333" s="83">
        <v>9000</v>
      </c>
      <c r="V333" s="203"/>
    </row>
    <row r="334" spans="2:22" ht="18" customHeight="1" x14ac:dyDescent="0.2">
      <c r="B334" s="361">
        <v>334</v>
      </c>
      <c r="C334" s="447" t="s">
        <v>63</v>
      </c>
      <c r="D334" s="448" t="s">
        <v>63</v>
      </c>
      <c r="E334" s="364"/>
      <c r="F334" s="343"/>
      <c r="G334" s="346"/>
      <c r="H334" s="361" t="s">
        <v>63</v>
      </c>
      <c r="I334" s="356"/>
      <c r="J334" s="364"/>
      <c r="K334" s="343"/>
      <c r="L334" s="346"/>
      <c r="M334" s="361" t="s">
        <v>63</v>
      </c>
      <c r="N334" s="356"/>
      <c r="O334" s="350" t="s">
        <v>63</v>
      </c>
      <c r="Q334" s="90" t="s">
        <v>63</v>
      </c>
      <c r="S334" s="90" t="s">
        <v>63</v>
      </c>
      <c r="U334" s="83">
        <v>9000</v>
      </c>
      <c r="V334" s="203"/>
    </row>
    <row r="335" spans="2:22" ht="18" customHeight="1" x14ac:dyDescent="0.2">
      <c r="B335" s="362">
        <v>335</v>
      </c>
      <c r="C335" s="449" t="s">
        <v>63</v>
      </c>
      <c r="D335" s="450" t="s">
        <v>63</v>
      </c>
      <c r="E335" s="365"/>
      <c r="F335" s="344"/>
      <c r="G335" s="347"/>
      <c r="H335" s="362" t="s">
        <v>63</v>
      </c>
      <c r="I335" s="357"/>
      <c r="J335" s="365"/>
      <c r="K335" s="344"/>
      <c r="L335" s="347"/>
      <c r="M335" s="362" t="s">
        <v>63</v>
      </c>
      <c r="N335" s="357"/>
      <c r="O335" s="351" t="s">
        <v>63</v>
      </c>
      <c r="Q335" s="90" t="s">
        <v>63</v>
      </c>
      <c r="S335" s="90" t="s">
        <v>63</v>
      </c>
      <c r="U335" s="83">
        <v>9000</v>
      </c>
      <c r="V335" s="203"/>
    </row>
    <row r="336" spans="2:22" ht="18" customHeight="1" x14ac:dyDescent="0.2">
      <c r="B336" s="361">
        <v>336</v>
      </c>
      <c r="C336" s="447" t="s">
        <v>63</v>
      </c>
      <c r="D336" s="448" t="s">
        <v>63</v>
      </c>
      <c r="E336" s="364"/>
      <c r="F336" s="343"/>
      <c r="G336" s="346"/>
      <c r="H336" s="361" t="s">
        <v>63</v>
      </c>
      <c r="I336" s="356"/>
      <c r="J336" s="364"/>
      <c r="K336" s="343"/>
      <c r="L336" s="346"/>
      <c r="M336" s="361" t="s">
        <v>63</v>
      </c>
      <c r="N336" s="356"/>
      <c r="O336" s="350" t="s">
        <v>63</v>
      </c>
      <c r="Q336" s="90" t="s">
        <v>63</v>
      </c>
      <c r="S336" s="90" t="s">
        <v>63</v>
      </c>
      <c r="U336" s="83">
        <v>9000</v>
      </c>
      <c r="V336" s="203"/>
    </row>
    <row r="337" spans="2:22" ht="18" customHeight="1" x14ac:dyDescent="0.2">
      <c r="B337" s="362">
        <v>337</v>
      </c>
      <c r="C337" s="449" t="s">
        <v>63</v>
      </c>
      <c r="D337" s="450" t="s">
        <v>63</v>
      </c>
      <c r="E337" s="365"/>
      <c r="F337" s="344"/>
      <c r="G337" s="347"/>
      <c r="H337" s="362" t="s">
        <v>63</v>
      </c>
      <c r="I337" s="357"/>
      <c r="J337" s="365"/>
      <c r="K337" s="344"/>
      <c r="L337" s="347"/>
      <c r="M337" s="362" t="s">
        <v>63</v>
      </c>
      <c r="N337" s="357"/>
      <c r="O337" s="351" t="s">
        <v>63</v>
      </c>
      <c r="Q337" s="90" t="s">
        <v>63</v>
      </c>
      <c r="S337" s="90" t="s">
        <v>63</v>
      </c>
      <c r="U337" s="83">
        <v>9000</v>
      </c>
      <c r="V337" s="203"/>
    </row>
    <row r="338" spans="2:22" ht="18" customHeight="1" x14ac:dyDescent="0.2">
      <c r="B338" s="361">
        <v>338</v>
      </c>
      <c r="C338" s="447" t="s">
        <v>63</v>
      </c>
      <c r="D338" s="448" t="s">
        <v>63</v>
      </c>
      <c r="E338" s="364"/>
      <c r="F338" s="343"/>
      <c r="G338" s="346"/>
      <c r="H338" s="361" t="s">
        <v>63</v>
      </c>
      <c r="I338" s="356"/>
      <c r="J338" s="364"/>
      <c r="K338" s="343"/>
      <c r="L338" s="346"/>
      <c r="M338" s="361" t="s">
        <v>63</v>
      </c>
      <c r="N338" s="356"/>
      <c r="O338" s="350" t="s">
        <v>63</v>
      </c>
      <c r="Q338" s="90" t="s">
        <v>63</v>
      </c>
      <c r="S338" s="90" t="s">
        <v>63</v>
      </c>
      <c r="U338" s="83">
        <v>9000</v>
      </c>
      <c r="V338" s="203"/>
    </row>
    <row r="339" spans="2:22" ht="18" customHeight="1" x14ac:dyDescent="0.2">
      <c r="B339" s="362">
        <v>339</v>
      </c>
      <c r="C339" s="449" t="s">
        <v>63</v>
      </c>
      <c r="D339" s="450" t="s">
        <v>63</v>
      </c>
      <c r="E339" s="365"/>
      <c r="F339" s="344"/>
      <c r="G339" s="347"/>
      <c r="H339" s="362" t="s">
        <v>63</v>
      </c>
      <c r="I339" s="357"/>
      <c r="J339" s="365"/>
      <c r="K339" s="344"/>
      <c r="L339" s="347"/>
      <c r="M339" s="362" t="s">
        <v>63</v>
      </c>
      <c r="N339" s="357"/>
      <c r="O339" s="351" t="s">
        <v>63</v>
      </c>
      <c r="Q339" s="90" t="s">
        <v>63</v>
      </c>
      <c r="S339" s="90" t="s">
        <v>63</v>
      </c>
      <c r="U339" s="83">
        <v>9000</v>
      </c>
      <c r="V339" s="203"/>
    </row>
    <row r="340" spans="2:22" ht="18" customHeight="1" x14ac:dyDescent="0.2">
      <c r="B340" s="361">
        <v>340</v>
      </c>
      <c r="C340" s="447" t="s">
        <v>63</v>
      </c>
      <c r="D340" s="448" t="s">
        <v>63</v>
      </c>
      <c r="E340" s="364"/>
      <c r="F340" s="343"/>
      <c r="G340" s="346"/>
      <c r="H340" s="361" t="s">
        <v>63</v>
      </c>
      <c r="I340" s="356"/>
      <c r="J340" s="364"/>
      <c r="K340" s="343"/>
      <c r="L340" s="346"/>
      <c r="M340" s="361" t="s">
        <v>63</v>
      </c>
      <c r="N340" s="356"/>
      <c r="O340" s="350" t="s">
        <v>63</v>
      </c>
      <c r="Q340" s="90" t="s">
        <v>63</v>
      </c>
      <c r="S340" s="90" t="s">
        <v>63</v>
      </c>
      <c r="U340" s="83">
        <v>9000</v>
      </c>
      <c r="V340" s="203"/>
    </row>
    <row r="341" spans="2:22" ht="18" customHeight="1" x14ac:dyDescent="0.2">
      <c r="B341" s="362">
        <v>341</v>
      </c>
      <c r="C341" s="449" t="s">
        <v>63</v>
      </c>
      <c r="D341" s="450" t="s">
        <v>63</v>
      </c>
      <c r="E341" s="365"/>
      <c r="F341" s="344"/>
      <c r="G341" s="347"/>
      <c r="H341" s="362" t="s">
        <v>63</v>
      </c>
      <c r="I341" s="357"/>
      <c r="J341" s="365"/>
      <c r="K341" s="344"/>
      <c r="L341" s="347"/>
      <c r="M341" s="362" t="s">
        <v>63</v>
      </c>
      <c r="N341" s="357"/>
      <c r="O341" s="351" t="s">
        <v>63</v>
      </c>
      <c r="Q341" s="90" t="s">
        <v>63</v>
      </c>
      <c r="S341" s="90" t="s">
        <v>63</v>
      </c>
      <c r="U341" s="83">
        <v>9000</v>
      </c>
      <c r="V341" s="203"/>
    </row>
    <row r="342" spans="2:22" ht="18" customHeight="1" x14ac:dyDescent="0.2">
      <c r="B342" s="361">
        <v>342</v>
      </c>
      <c r="C342" s="447" t="s">
        <v>63</v>
      </c>
      <c r="D342" s="448" t="s">
        <v>63</v>
      </c>
      <c r="E342" s="364"/>
      <c r="F342" s="343"/>
      <c r="G342" s="346"/>
      <c r="H342" s="361" t="s">
        <v>63</v>
      </c>
      <c r="I342" s="356"/>
      <c r="J342" s="364"/>
      <c r="K342" s="343"/>
      <c r="L342" s="346"/>
      <c r="M342" s="361" t="s">
        <v>63</v>
      </c>
      <c r="N342" s="356"/>
      <c r="O342" s="350" t="s">
        <v>63</v>
      </c>
      <c r="Q342" s="90" t="s">
        <v>63</v>
      </c>
      <c r="S342" s="90" t="s">
        <v>63</v>
      </c>
      <c r="U342" s="83">
        <v>9000</v>
      </c>
      <c r="V342" s="203"/>
    </row>
    <row r="343" spans="2:22" ht="18" customHeight="1" x14ac:dyDescent="0.2">
      <c r="B343" s="362">
        <v>343</v>
      </c>
      <c r="C343" s="449" t="s">
        <v>63</v>
      </c>
      <c r="D343" s="450" t="s">
        <v>63</v>
      </c>
      <c r="E343" s="365"/>
      <c r="F343" s="344"/>
      <c r="G343" s="347"/>
      <c r="H343" s="362" t="s">
        <v>63</v>
      </c>
      <c r="I343" s="357"/>
      <c r="J343" s="365"/>
      <c r="K343" s="344"/>
      <c r="L343" s="347"/>
      <c r="M343" s="362" t="s">
        <v>63</v>
      </c>
      <c r="N343" s="357"/>
      <c r="O343" s="351" t="s">
        <v>63</v>
      </c>
      <c r="Q343" s="90" t="s">
        <v>63</v>
      </c>
      <c r="S343" s="90" t="s">
        <v>63</v>
      </c>
      <c r="U343" s="83">
        <v>9000</v>
      </c>
      <c r="V343" s="203"/>
    </row>
    <row r="344" spans="2:22" ht="18" customHeight="1" x14ac:dyDescent="0.2">
      <c r="B344" s="361">
        <v>344</v>
      </c>
      <c r="C344" s="447" t="s">
        <v>63</v>
      </c>
      <c r="D344" s="448" t="s">
        <v>63</v>
      </c>
      <c r="E344" s="364"/>
      <c r="F344" s="343"/>
      <c r="G344" s="346"/>
      <c r="H344" s="361" t="s">
        <v>63</v>
      </c>
      <c r="I344" s="356"/>
      <c r="J344" s="364"/>
      <c r="K344" s="343"/>
      <c r="L344" s="346"/>
      <c r="M344" s="361" t="s">
        <v>63</v>
      </c>
      <c r="N344" s="356"/>
      <c r="O344" s="350" t="s">
        <v>63</v>
      </c>
      <c r="Q344" s="90" t="s">
        <v>63</v>
      </c>
      <c r="S344" s="90" t="s">
        <v>63</v>
      </c>
      <c r="U344" s="83">
        <v>9000</v>
      </c>
      <c r="V344" s="203"/>
    </row>
    <row r="345" spans="2:22" ht="18" customHeight="1" x14ac:dyDescent="0.2">
      <c r="B345" s="362">
        <v>345</v>
      </c>
      <c r="C345" s="449" t="s">
        <v>63</v>
      </c>
      <c r="D345" s="450" t="s">
        <v>63</v>
      </c>
      <c r="E345" s="365"/>
      <c r="F345" s="344"/>
      <c r="G345" s="347"/>
      <c r="H345" s="362" t="s">
        <v>63</v>
      </c>
      <c r="I345" s="357"/>
      <c r="J345" s="365"/>
      <c r="K345" s="344"/>
      <c r="L345" s="347"/>
      <c r="M345" s="362" t="s">
        <v>63</v>
      </c>
      <c r="N345" s="357"/>
      <c r="O345" s="351" t="s">
        <v>63</v>
      </c>
      <c r="Q345" s="90" t="s">
        <v>63</v>
      </c>
      <c r="S345" s="90" t="s">
        <v>63</v>
      </c>
      <c r="U345" s="83">
        <v>9000</v>
      </c>
      <c r="V345" s="203"/>
    </row>
    <row r="346" spans="2:22" ht="18" customHeight="1" x14ac:dyDescent="0.2">
      <c r="B346" s="361">
        <v>346</v>
      </c>
      <c r="C346" s="447" t="s">
        <v>63</v>
      </c>
      <c r="D346" s="448" t="s">
        <v>63</v>
      </c>
      <c r="E346" s="364"/>
      <c r="F346" s="343"/>
      <c r="G346" s="346"/>
      <c r="H346" s="361" t="s">
        <v>63</v>
      </c>
      <c r="I346" s="356"/>
      <c r="J346" s="364"/>
      <c r="K346" s="343"/>
      <c r="L346" s="346"/>
      <c r="M346" s="361" t="s">
        <v>63</v>
      </c>
      <c r="N346" s="356"/>
      <c r="O346" s="350" t="s">
        <v>63</v>
      </c>
      <c r="Q346" s="90" t="s">
        <v>63</v>
      </c>
      <c r="S346" s="90" t="s">
        <v>63</v>
      </c>
      <c r="U346" s="83">
        <v>9000</v>
      </c>
      <c r="V346" s="203"/>
    </row>
    <row r="347" spans="2:22" ht="18" customHeight="1" x14ac:dyDescent="0.2">
      <c r="B347" s="362">
        <v>347</v>
      </c>
      <c r="C347" s="449" t="s">
        <v>63</v>
      </c>
      <c r="D347" s="450" t="s">
        <v>63</v>
      </c>
      <c r="E347" s="365"/>
      <c r="F347" s="344"/>
      <c r="G347" s="347"/>
      <c r="H347" s="362" t="s">
        <v>63</v>
      </c>
      <c r="I347" s="357"/>
      <c r="J347" s="365"/>
      <c r="K347" s="344"/>
      <c r="L347" s="347"/>
      <c r="M347" s="362" t="s">
        <v>63</v>
      </c>
      <c r="N347" s="357"/>
      <c r="O347" s="351" t="s">
        <v>63</v>
      </c>
      <c r="Q347" s="90" t="s">
        <v>63</v>
      </c>
      <c r="S347" s="90" t="s">
        <v>63</v>
      </c>
      <c r="U347" s="83">
        <v>9000</v>
      </c>
      <c r="V347" s="203"/>
    </row>
    <row r="348" spans="2:22" ht="18" customHeight="1" x14ac:dyDescent="0.2">
      <c r="B348" s="361">
        <v>348</v>
      </c>
      <c r="C348" s="447" t="s">
        <v>63</v>
      </c>
      <c r="D348" s="448" t="s">
        <v>63</v>
      </c>
      <c r="E348" s="364"/>
      <c r="F348" s="343"/>
      <c r="G348" s="346"/>
      <c r="H348" s="361" t="s">
        <v>63</v>
      </c>
      <c r="I348" s="356"/>
      <c r="J348" s="364"/>
      <c r="K348" s="343"/>
      <c r="L348" s="346"/>
      <c r="M348" s="361" t="s">
        <v>63</v>
      </c>
      <c r="N348" s="356"/>
      <c r="O348" s="350" t="s">
        <v>63</v>
      </c>
      <c r="Q348" s="90" t="s">
        <v>63</v>
      </c>
      <c r="S348" s="90" t="s">
        <v>63</v>
      </c>
      <c r="U348" s="83">
        <v>9000</v>
      </c>
      <c r="V348" s="203"/>
    </row>
    <row r="349" spans="2:22" ht="18" customHeight="1" x14ac:dyDescent="0.2">
      <c r="B349" s="362">
        <v>349</v>
      </c>
      <c r="C349" s="449" t="s">
        <v>63</v>
      </c>
      <c r="D349" s="450" t="s">
        <v>63</v>
      </c>
      <c r="E349" s="365"/>
      <c r="F349" s="344"/>
      <c r="G349" s="347"/>
      <c r="H349" s="362" t="s">
        <v>63</v>
      </c>
      <c r="I349" s="357"/>
      <c r="J349" s="365"/>
      <c r="K349" s="344"/>
      <c r="L349" s="347"/>
      <c r="M349" s="362" t="s">
        <v>63</v>
      </c>
      <c r="N349" s="357"/>
      <c r="O349" s="351" t="s">
        <v>63</v>
      </c>
      <c r="Q349" s="90" t="s">
        <v>63</v>
      </c>
      <c r="S349" s="90" t="s">
        <v>63</v>
      </c>
      <c r="U349" s="83">
        <v>9000</v>
      </c>
      <c r="V349" s="203"/>
    </row>
    <row r="350" spans="2:22" ht="18" customHeight="1" x14ac:dyDescent="0.2">
      <c r="B350" s="361">
        <v>350</v>
      </c>
      <c r="C350" s="447" t="s">
        <v>63</v>
      </c>
      <c r="D350" s="448" t="s">
        <v>63</v>
      </c>
      <c r="E350" s="364"/>
      <c r="F350" s="343"/>
      <c r="G350" s="346"/>
      <c r="H350" s="361" t="s">
        <v>63</v>
      </c>
      <c r="I350" s="356"/>
      <c r="J350" s="364"/>
      <c r="K350" s="343"/>
      <c r="L350" s="346"/>
      <c r="M350" s="361" t="s">
        <v>63</v>
      </c>
      <c r="N350" s="356"/>
      <c r="O350" s="350" t="s">
        <v>63</v>
      </c>
      <c r="Q350" s="90" t="s">
        <v>63</v>
      </c>
      <c r="S350" s="90" t="s">
        <v>63</v>
      </c>
      <c r="U350" s="83">
        <v>9000</v>
      </c>
      <c r="V350" s="203"/>
    </row>
    <row r="351" spans="2:22" ht="18" customHeight="1" x14ac:dyDescent="0.2">
      <c r="B351" s="362">
        <v>351</v>
      </c>
      <c r="C351" s="449" t="s">
        <v>63</v>
      </c>
      <c r="D351" s="450" t="s">
        <v>63</v>
      </c>
      <c r="E351" s="365"/>
      <c r="F351" s="344"/>
      <c r="G351" s="347"/>
      <c r="H351" s="362" t="s">
        <v>63</v>
      </c>
      <c r="I351" s="357"/>
      <c r="J351" s="365"/>
      <c r="K351" s="344"/>
      <c r="L351" s="347"/>
      <c r="M351" s="362" t="s">
        <v>63</v>
      </c>
      <c r="N351" s="357"/>
      <c r="O351" s="351" t="s">
        <v>63</v>
      </c>
      <c r="Q351" s="90" t="s">
        <v>63</v>
      </c>
      <c r="S351" s="90" t="s">
        <v>63</v>
      </c>
      <c r="U351" s="83">
        <v>9000</v>
      </c>
      <c r="V351" s="203"/>
    </row>
    <row r="352" spans="2:22" ht="18" customHeight="1" x14ac:dyDescent="0.2">
      <c r="B352" s="361">
        <v>352</v>
      </c>
      <c r="C352" s="447" t="s">
        <v>63</v>
      </c>
      <c r="D352" s="448" t="s">
        <v>63</v>
      </c>
      <c r="E352" s="364"/>
      <c r="F352" s="343"/>
      <c r="G352" s="346"/>
      <c r="H352" s="361" t="s">
        <v>63</v>
      </c>
      <c r="I352" s="356"/>
      <c r="J352" s="364"/>
      <c r="K352" s="343"/>
      <c r="L352" s="346"/>
      <c r="M352" s="361" t="s">
        <v>63</v>
      </c>
      <c r="N352" s="356"/>
      <c r="O352" s="350" t="s">
        <v>63</v>
      </c>
      <c r="Q352" s="90" t="s">
        <v>63</v>
      </c>
      <c r="S352" s="90" t="s">
        <v>63</v>
      </c>
      <c r="U352" s="83">
        <v>9000</v>
      </c>
      <c r="V352" s="203"/>
    </row>
    <row r="353" spans="2:22" ht="18" customHeight="1" x14ac:dyDescent="0.2">
      <c r="B353" s="362">
        <v>353</v>
      </c>
      <c r="C353" s="449" t="s">
        <v>63</v>
      </c>
      <c r="D353" s="450" t="s">
        <v>63</v>
      </c>
      <c r="E353" s="365"/>
      <c r="F353" s="344"/>
      <c r="G353" s="347"/>
      <c r="H353" s="362" t="s">
        <v>63</v>
      </c>
      <c r="I353" s="357"/>
      <c r="J353" s="365"/>
      <c r="K353" s="344"/>
      <c r="L353" s="347"/>
      <c r="M353" s="362" t="s">
        <v>63</v>
      </c>
      <c r="N353" s="357"/>
      <c r="O353" s="351" t="s">
        <v>63</v>
      </c>
      <c r="Q353" s="90" t="s">
        <v>63</v>
      </c>
      <c r="S353" s="90" t="s">
        <v>63</v>
      </c>
      <c r="U353" s="83">
        <v>9000</v>
      </c>
      <c r="V353" s="203"/>
    </row>
    <row r="354" spans="2:22" ht="18" customHeight="1" x14ac:dyDescent="0.2">
      <c r="B354" s="361">
        <v>354</v>
      </c>
      <c r="C354" s="447" t="s">
        <v>63</v>
      </c>
      <c r="D354" s="448" t="s">
        <v>63</v>
      </c>
      <c r="E354" s="364"/>
      <c r="F354" s="343"/>
      <c r="G354" s="346"/>
      <c r="H354" s="361" t="s">
        <v>63</v>
      </c>
      <c r="I354" s="356"/>
      <c r="J354" s="364"/>
      <c r="K354" s="343"/>
      <c r="L354" s="346"/>
      <c r="M354" s="361" t="s">
        <v>63</v>
      </c>
      <c r="N354" s="356"/>
      <c r="O354" s="350" t="s">
        <v>63</v>
      </c>
      <c r="Q354" s="90" t="s">
        <v>63</v>
      </c>
      <c r="S354" s="90" t="s">
        <v>63</v>
      </c>
      <c r="U354" s="83">
        <v>9000</v>
      </c>
      <c r="V354" s="203"/>
    </row>
    <row r="355" spans="2:22" ht="18" customHeight="1" x14ac:dyDescent="0.2">
      <c r="B355" s="362">
        <v>355</v>
      </c>
      <c r="C355" s="449" t="s">
        <v>63</v>
      </c>
      <c r="D355" s="450" t="s">
        <v>63</v>
      </c>
      <c r="E355" s="365"/>
      <c r="F355" s="344"/>
      <c r="G355" s="347"/>
      <c r="H355" s="362" t="s">
        <v>63</v>
      </c>
      <c r="I355" s="357"/>
      <c r="J355" s="365"/>
      <c r="K355" s="344"/>
      <c r="L355" s="347"/>
      <c r="M355" s="362" t="s">
        <v>63</v>
      </c>
      <c r="N355" s="357"/>
      <c r="O355" s="351" t="s">
        <v>63</v>
      </c>
      <c r="Q355" s="90" t="s">
        <v>63</v>
      </c>
      <c r="S355" s="90" t="s">
        <v>63</v>
      </c>
      <c r="U355" s="83">
        <v>9000</v>
      </c>
      <c r="V355" s="203"/>
    </row>
    <row r="356" spans="2:22" ht="18" customHeight="1" x14ac:dyDescent="0.2">
      <c r="B356" s="361">
        <v>356</v>
      </c>
      <c r="C356" s="447" t="s">
        <v>63</v>
      </c>
      <c r="D356" s="448" t="s">
        <v>63</v>
      </c>
      <c r="E356" s="364"/>
      <c r="F356" s="343"/>
      <c r="G356" s="346"/>
      <c r="H356" s="361" t="s">
        <v>63</v>
      </c>
      <c r="I356" s="356"/>
      <c r="J356" s="364"/>
      <c r="K356" s="343"/>
      <c r="L356" s="346"/>
      <c r="M356" s="361" t="s">
        <v>63</v>
      </c>
      <c r="N356" s="356"/>
      <c r="O356" s="350" t="s">
        <v>63</v>
      </c>
      <c r="Q356" s="90" t="s">
        <v>63</v>
      </c>
      <c r="S356" s="90" t="s">
        <v>63</v>
      </c>
      <c r="U356" s="83">
        <v>9000</v>
      </c>
      <c r="V356" s="203"/>
    </row>
    <row r="357" spans="2:22" ht="18" customHeight="1" x14ac:dyDescent="0.2">
      <c r="B357" s="362">
        <v>357</v>
      </c>
      <c r="C357" s="449" t="s">
        <v>63</v>
      </c>
      <c r="D357" s="450" t="s">
        <v>63</v>
      </c>
      <c r="E357" s="365"/>
      <c r="F357" s="344"/>
      <c r="G357" s="347"/>
      <c r="H357" s="362" t="s">
        <v>63</v>
      </c>
      <c r="I357" s="357"/>
      <c r="J357" s="365"/>
      <c r="K357" s="344"/>
      <c r="L357" s="347"/>
      <c r="M357" s="362" t="s">
        <v>63</v>
      </c>
      <c r="N357" s="357"/>
      <c r="O357" s="351" t="s">
        <v>63</v>
      </c>
      <c r="Q357" s="90" t="s">
        <v>63</v>
      </c>
      <c r="S357" s="90" t="s">
        <v>63</v>
      </c>
      <c r="U357" s="83">
        <v>9000</v>
      </c>
      <c r="V357" s="203"/>
    </row>
    <row r="358" spans="2:22" ht="18" customHeight="1" x14ac:dyDescent="0.2">
      <c r="B358" s="361">
        <v>358</v>
      </c>
      <c r="C358" s="447" t="s">
        <v>63</v>
      </c>
      <c r="D358" s="448" t="s">
        <v>63</v>
      </c>
      <c r="E358" s="364"/>
      <c r="F358" s="343"/>
      <c r="G358" s="346"/>
      <c r="H358" s="361" t="s">
        <v>63</v>
      </c>
      <c r="I358" s="356"/>
      <c r="J358" s="364"/>
      <c r="K358" s="343"/>
      <c r="L358" s="346"/>
      <c r="M358" s="361" t="s">
        <v>63</v>
      </c>
      <c r="N358" s="356"/>
      <c r="O358" s="350" t="s">
        <v>63</v>
      </c>
      <c r="Q358" s="90" t="s">
        <v>63</v>
      </c>
      <c r="S358" s="90" t="s">
        <v>63</v>
      </c>
      <c r="U358" s="83">
        <v>9000</v>
      </c>
      <c r="V358" s="203"/>
    </row>
    <row r="359" spans="2:22" ht="18" customHeight="1" x14ac:dyDescent="0.2">
      <c r="B359" s="362">
        <v>359</v>
      </c>
      <c r="C359" s="449" t="s">
        <v>63</v>
      </c>
      <c r="D359" s="450" t="s">
        <v>63</v>
      </c>
      <c r="E359" s="365"/>
      <c r="F359" s="344"/>
      <c r="G359" s="347"/>
      <c r="H359" s="362" t="s">
        <v>63</v>
      </c>
      <c r="I359" s="357"/>
      <c r="J359" s="365"/>
      <c r="K359" s="344"/>
      <c r="L359" s="347"/>
      <c r="M359" s="362" t="s">
        <v>63</v>
      </c>
      <c r="N359" s="357"/>
      <c r="O359" s="351" t="s">
        <v>63</v>
      </c>
      <c r="Q359" s="90" t="s">
        <v>63</v>
      </c>
      <c r="S359" s="90" t="s">
        <v>63</v>
      </c>
      <c r="U359" s="83">
        <v>9000</v>
      </c>
      <c r="V359" s="203"/>
    </row>
    <row r="360" spans="2:22" ht="18" customHeight="1" x14ac:dyDescent="0.2">
      <c r="B360" s="361">
        <v>360</v>
      </c>
      <c r="C360" s="447" t="s">
        <v>63</v>
      </c>
      <c r="D360" s="448" t="s">
        <v>63</v>
      </c>
      <c r="E360" s="364"/>
      <c r="F360" s="343"/>
      <c r="G360" s="346"/>
      <c r="H360" s="361" t="s">
        <v>63</v>
      </c>
      <c r="I360" s="356"/>
      <c r="J360" s="364"/>
      <c r="K360" s="343"/>
      <c r="L360" s="346"/>
      <c r="M360" s="361" t="s">
        <v>63</v>
      </c>
      <c r="N360" s="356"/>
      <c r="O360" s="350" t="s">
        <v>63</v>
      </c>
      <c r="Q360" s="90" t="s">
        <v>63</v>
      </c>
      <c r="S360" s="90" t="s">
        <v>63</v>
      </c>
      <c r="U360" s="83">
        <v>9000</v>
      </c>
      <c r="V360" s="203"/>
    </row>
    <row r="361" spans="2:22" ht="18" customHeight="1" x14ac:dyDescent="0.2">
      <c r="B361" s="362">
        <v>361</v>
      </c>
      <c r="C361" s="449" t="s">
        <v>63</v>
      </c>
      <c r="D361" s="450" t="s">
        <v>63</v>
      </c>
      <c r="E361" s="365"/>
      <c r="F361" s="344"/>
      <c r="G361" s="347"/>
      <c r="H361" s="362" t="s">
        <v>63</v>
      </c>
      <c r="I361" s="357"/>
      <c r="J361" s="365"/>
      <c r="K361" s="344"/>
      <c r="L361" s="347"/>
      <c r="M361" s="362" t="s">
        <v>63</v>
      </c>
      <c r="N361" s="357"/>
      <c r="O361" s="351" t="s">
        <v>63</v>
      </c>
      <c r="Q361" s="90" t="s">
        <v>63</v>
      </c>
      <c r="S361" s="90" t="s">
        <v>63</v>
      </c>
      <c r="U361" s="83">
        <v>9000</v>
      </c>
      <c r="V361" s="203"/>
    </row>
    <row r="362" spans="2:22" ht="18" customHeight="1" x14ac:dyDescent="0.2">
      <c r="B362" s="361">
        <v>362</v>
      </c>
      <c r="C362" s="447" t="s">
        <v>63</v>
      </c>
      <c r="D362" s="448" t="s">
        <v>63</v>
      </c>
      <c r="E362" s="364"/>
      <c r="F362" s="343"/>
      <c r="G362" s="346"/>
      <c r="H362" s="361" t="s">
        <v>63</v>
      </c>
      <c r="I362" s="356"/>
      <c r="J362" s="364"/>
      <c r="K362" s="343"/>
      <c r="L362" s="346"/>
      <c r="M362" s="361" t="s">
        <v>63</v>
      </c>
      <c r="N362" s="356"/>
      <c r="O362" s="350" t="s">
        <v>63</v>
      </c>
      <c r="Q362" s="90" t="s">
        <v>63</v>
      </c>
      <c r="S362" s="90" t="s">
        <v>63</v>
      </c>
      <c r="U362" s="83">
        <v>9000</v>
      </c>
      <c r="V362" s="203"/>
    </row>
    <row r="363" spans="2:22" ht="18" customHeight="1" x14ac:dyDescent="0.2">
      <c r="B363" s="362">
        <v>363</v>
      </c>
      <c r="C363" s="449" t="s">
        <v>63</v>
      </c>
      <c r="D363" s="450" t="s">
        <v>63</v>
      </c>
      <c r="E363" s="365"/>
      <c r="F363" s="344"/>
      <c r="G363" s="347"/>
      <c r="H363" s="362" t="s">
        <v>63</v>
      </c>
      <c r="I363" s="357"/>
      <c r="J363" s="365"/>
      <c r="K363" s="344"/>
      <c r="L363" s="347"/>
      <c r="M363" s="362" t="s">
        <v>63</v>
      </c>
      <c r="N363" s="357"/>
      <c r="O363" s="351" t="s">
        <v>63</v>
      </c>
      <c r="Q363" s="90" t="s">
        <v>63</v>
      </c>
      <c r="S363" s="90" t="s">
        <v>63</v>
      </c>
      <c r="U363" s="83">
        <v>9000</v>
      </c>
      <c r="V363" s="203"/>
    </row>
    <row r="364" spans="2:22" ht="18" customHeight="1" x14ac:dyDescent="0.2">
      <c r="B364" s="361">
        <v>364</v>
      </c>
      <c r="C364" s="447" t="s">
        <v>63</v>
      </c>
      <c r="D364" s="448" t="s">
        <v>63</v>
      </c>
      <c r="E364" s="364"/>
      <c r="F364" s="343"/>
      <c r="G364" s="346"/>
      <c r="H364" s="361" t="s">
        <v>63</v>
      </c>
      <c r="I364" s="356"/>
      <c r="J364" s="364"/>
      <c r="K364" s="343"/>
      <c r="L364" s="346"/>
      <c r="M364" s="361" t="s">
        <v>63</v>
      </c>
      <c r="N364" s="356"/>
      <c r="O364" s="350" t="s">
        <v>63</v>
      </c>
      <c r="Q364" s="90" t="s">
        <v>63</v>
      </c>
      <c r="S364" s="90" t="s">
        <v>63</v>
      </c>
      <c r="U364" s="83">
        <v>9000</v>
      </c>
      <c r="V364" s="203"/>
    </row>
    <row r="365" spans="2:22" ht="18" customHeight="1" x14ac:dyDescent="0.2">
      <c r="B365" s="362">
        <v>365</v>
      </c>
      <c r="C365" s="449" t="s">
        <v>63</v>
      </c>
      <c r="D365" s="450" t="s">
        <v>63</v>
      </c>
      <c r="E365" s="365"/>
      <c r="F365" s="344"/>
      <c r="G365" s="347"/>
      <c r="H365" s="362" t="s">
        <v>63</v>
      </c>
      <c r="I365" s="357"/>
      <c r="J365" s="365"/>
      <c r="K365" s="344"/>
      <c r="L365" s="347"/>
      <c r="M365" s="362" t="s">
        <v>63</v>
      </c>
      <c r="N365" s="357"/>
      <c r="O365" s="351" t="s">
        <v>63</v>
      </c>
      <c r="Q365" s="90" t="s">
        <v>63</v>
      </c>
      <c r="S365" s="90" t="s">
        <v>63</v>
      </c>
      <c r="U365" s="83">
        <v>9000</v>
      </c>
      <c r="V365" s="203"/>
    </row>
    <row r="366" spans="2:22" ht="18" customHeight="1" x14ac:dyDescent="0.2">
      <c r="B366" s="361">
        <v>366</v>
      </c>
      <c r="C366" s="447" t="s">
        <v>63</v>
      </c>
      <c r="D366" s="448" t="s">
        <v>63</v>
      </c>
      <c r="E366" s="364"/>
      <c r="F366" s="343"/>
      <c r="G366" s="346"/>
      <c r="H366" s="361" t="s">
        <v>63</v>
      </c>
      <c r="I366" s="356"/>
      <c r="J366" s="364"/>
      <c r="K366" s="343"/>
      <c r="L366" s="346"/>
      <c r="M366" s="361" t="s">
        <v>63</v>
      </c>
      <c r="N366" s="356"/>
      <c r="O366" s="350" t="s">
        <v>63</v>
      </c>
      <c r="Q366" s="90" t="s">
        <v>63</v>
      </c>
      <c r="S366" s="90" t="s">
        <v>63</v>
      </c>
      <c r="U366" s="83">
        <v>9000</v>
      </c>
      <c r="V366" s="203"/>
    </row>
    <row r="367" spans="2:22" ht="18" customHeight="1" x14ac:dyDescent="0.2">
      <c r="B367" s="362">
        <v>367</v>
      </c>
      <c r="C367" s="449" t="s">
        <v>63</v>
      </c>
      <c r="D367" s="450" t="s">
        <v>63</v>
      </c>
      <c r="E367" s="365"/>
      <c r="F367" s="344"/>
      <c r="G367" s="347"/>
      <c r="H367" s="362" t="s">
        <v>63</v>
      </c>
      <c r="I367" s="357"/>
      <c r="J367" s="365"/>
      <c r="K367" s="344"/>
      <c r="L367" s="347"/>
      <c r="M367" s="362" t="s">
        <v>63</v>
      </c>
      <c r="N367" s="357"/>
      <c r="O367" s="351" t="s">
        <v>63</v>
      </c>
      <c r="Q367" s="90" t="s">
        <v>63</v>
      </c>
      <c r="S367" s="90" t="s">
        <v>63</v>
      </c>
      <c r="U367" s="83">
        <v>9000</v>
      </c>
      <c r="V367" s="203"/>
    </row>
    <row r="368" spans="2:22" ht="18" customHeight="1" x14ac:dyDescent="0.2">
      <c r="B368" s="361">
        <v>368</v>
      </c>
      <c r="C368" s="447" t="s">
        <v>63</v>
      </c>
      <c r="D368" s="448" t="s">
        <v>63</v>
      </c>
      <c r="E368" s="364"/>
      <c r="F368" s="343"/>
      <c r="G368" s="346"/>
      <c r="H368" s="361" t="s">
        <v>63</v>
      </c>
      <c r="I368" s="356"/>
      <c r="J368" s="364"/>
      <c r="K368" s="343"/>
      <c r="L368" s="346"/>
      <c r="M368" s="361" t="s">
        <v>63</v>
      </c>
      <c r="N368" s="356"/>
      <c r="O368" s="350" t="s">
        <v>63</v>
      </c>
      <c r="Q368" s="90" t="s">
        <v>63</v>
      </c>
      <c r="S368" s="90" t="s">
        <v>63</v>
      </c>
      <c r="U368" s="83">
        <v>9000</v>
      </c>
      <c r="V368" s="203"/>
    </row>
    <row r="369" spans="2:22" ht="18" customHeight="1" x14ac:dyDescent="0.2">
      <c r="B369" s="362">
        <v>369</v>
      </c>
      <c r="C369" s="449" t="s">
        <v>63</v>
      </c>
      <c r="D369" s="450" t="s">
        <v>63</v>
      </c>
      <c r="E369" s="365"/>
      <c r="F369" s="344"/>
      <c r="G369" s="347"/>
      <c r="H369" s="362" t="s">
        <v>63</v>
      </c>
      <c r="I369" s="357"/>
      <c r="J369" s="365"/>
      <c r="K369" s="344"/>
      <c r="L369" s="347"/>
      <c r="M369" s="362" t="s">
        <v>63</v>
      </c>
      <c r="N369" s="357"/>
      <c r="O369" s="351" t="s">
        <v>63</v>
      </c>
      <c r="Q369" s="90" t="s">
        <v>63</v>
      </c>
      <c r="S369" s="90" t="s">
        <v>63</v>
      </c>
      <c r="U369" s="83">
        <v>9000</v>
      </c>
      <c r="V369" s="203"/>
    </row>
    <row r="370" spans="2:22" ht="18" customHeight="1" x14ac:dyDescent="0.2">
      <c r="B370" s="361">
        <v>370</v>
      </c>
      <c r="C370" s="447" t="s">
        <v>63</v>
      </c>
      <c r="D370" s="448" t="s">
        <v>63</v>
      </c>
      <c r="E370" s="364"/>
      <c r="F370" s="343"/>
      <c r="G370" s="346"/>
      <c r="H370" s="361" t="s">
        <v>63</v>
      </c>
      <c r="I370" s="356"/>
      <c r="J370" s="364"/>
      <c r="K370" s="343"/>
      <c r="L370" s="346"/>
      <c r="M370" s="361" t="s">
        <v>63</v>
      </c>
      <c r="N370" s="356"/>
      <c r="O370" s="350" t="s">
        <v>63</v>
      </c>
      <c r="Q370" s="90" t="s">
        <v>63</v>
      </c>
      <c r="S370" s="90" t="s">
        <v>63</v>
      </c>
      <c r="U370" s="83">
        <v>9000</v>
      </c>
      <c r="V370" s="203"/>
    </row>
    <row r="371" spans="2:22" ht="18" customHeight="1" x14ac:dyDescent="0.2">
      <c r="B371" s="362">
        <v>371</v>
      </c>
      <c r="C371" s="449" t="s">
        <v>63</v>
      </c>
      <c r="D371" s="450" t="s">
        <v>63</v>
      </c>
      <c r="E371" s="365"/>
      <c r="F371" s="344"/>
      <c r="G371" s="347"/>
      <c r="H371" s="362" t="s">
        <v>63</v>
      </c>
      <c r="I371" s="357"/>
      <c r="J371" s="365"/>
      <c r="K371" s="344"/>
      <c r="L371" s="347"/>
      <c r="M371" s="362" t="s">
        <v>63</v>
      </c>
      <c r="N371" s="357"/>
      <c r="O371" s="351" t="s">
        <v>63</v>
      </c>
      <c r="Q371" s="90" t="s">
        <v>63</v>
      </c>
      <c r="S371" s="90" t="s">
        <v>63</v>
      </c>
      <c r="U371" s="83">
        <v>9000</v>
      </c>
      <c r="V371" s="203"/>
    </row>
    <row r="372" spans="2:22" ht="18" customHeight="1" x14ac:dyDescent="0.2">
      <c r="B372" s="361">
        <v>372</v>
      </c>
      <c r="C372" s="447" t="s">
        <v>63</v>
      </c>
      <c r="D372" s="448" t="s">
        <v>63</v>
      </c>
      <c r="E372" s="364"/>
      <c r="F372" s="343"/>
      <c r="G372" s="346"/>
      <c r="H372" s="361" t="s">
        <v>63</v>
      </c>
      <c r="I372" s="356"/>
      <c r="J372" s="364"/>
      <c r="K372" s="343"/>
      <c r="L372" s="346"/>
      <c r="M372" s="361" t="s">
        <v>63</v>
      </c>
      <c r="N372" s="356"/>
      <c r="O372" s="350" t="s">
        <v>63</v>
      </c>
      <c r="Q372" s="90" t="s">
        <v>63</v>
      </c>
      <c r="S372" s="90" t="s">
        <v>63</v>
      </c>
      <c r="U372" s="83">
        <v>9000</v>
      </c>
      <c r="V372" s="203"/>
    </row>
    <row r="373" spans="2:22" ht="18" customHeight="1" x14ac:dyDescent="0.2">
      <c r="B373" s="362">
        <v>373</v>
      </c>
      <c r="C373" s="449" t="s">
        <v>63</v>
      </c>
      <c r="D373" s="450" t="s">
        <v>63</v>
      </c>
      <c r="E373" s="365"/>
      <c r="F373" s="344"/>
      <c r="G373" s="347"/>
      <c r="H373" s="362" t="s">
        <v>63</v>
      </c>
      <c r="I373" s="357"/>
      <c r="J373" s="365"/>
      <c r="K373" s="344"/>
      <c r="L373" s="347"/>
      <c r="M373" s="362" t="s">
        <v>63</v>
      </c>
      <c r="N373" s="357"/>
      <c r="O373" s="351" t="s">
        <v>63</v>
      </c>
      <c r="Q373" s="90" t="s">
        <v>63</v>
      </c>
      <c r="S373" s="90" t="s">
        <v>63</v>
      </c>
      <c r="U373" s="83">
        <v>9000</v>
      </c>
      <c r="V373" s="203"/>
    </row>
    <row r="374" spans="2:22" ht="18" customHeight="1" x14ac:dyDescent="0.2">
      <c r="B374" s="361">
        <v>374</v>
      </c>
      <c r="C374" s="447" t="s">
        <v>63</v>
      </c>
      <c r="D374" s="448" t="s">
        <v>63</v>
      </c>
      <c r="E374" s="364"/>
      <c r="F374" s="343"/>
      <c r="G374" s="346"/>
      <c r="H374" s="361" t="s">
        <v>63</v>
      </c>
      <c r="I374" s="356"/>
      <c r="J374" s="364"/>
      <c r="K374" s="343"/>
      <c r="L374" s="346"/>
      <c r="M374" s="361" t="s">
        <v>63</v>
      </c>
      <c r="N374" s="356"/>
      <c r="O374" s="350" t="s">
        <v>63</v>
      </c>
      <c r="Q374" s="90" t="s">
        <v>63</v>
      </c>
      <c r="S374" s="90" t="s">
        <v>63</v>
      </c>
      <c r="U374" s="83">
        <v>9000</v>
      </c>
      <c r="V374" s="203"/>
    </row>
    <row r="375" spans="2:22" ht="18" customHeight="1" x14ac:dyDescent="0.2">
      <c r="B375" s="362">
        <v>375</v>
      </c>
      <c r="C375" s="449" t="s">
        <v>63</v>
      </c>
      <c r="D375" s="450" t="s">
        <v>63</v>
      </c>
      <c r="E375" s="365"/>
      <c r="F375" s="344"/>
      <c r="G375" s="347"/>
      <c r="H375" s="362" t="s">
        <v>63</v>
      </c>
      <c r="I375" s="357"/>
      <c r="J375" s="365"/>
      <c r="K375" s="344"/>
      <c r="L375" s="347"/>
      <c r="M375" s="362" t="s">
        <v>63</v>
      </c>
      <c r="N375" s="357"/>
      <c r="O375" s="351" t="s">
        <v>63</v>
      </c>
      <c r="Q375" s="90" t="s">
        <v>63</v>
      </c>
      <c r="S375" s="90" t="s">
        <v>63</v>
      </c>
      <c r="U375" s="83">
        <v>9000</v>
      </c>
      <c r="V375" s="203"/>
    </row>
    <row r="376" spans="2:22" ht="18" customHeight="1" x14ac:dyDescent="0.2">
      <c r="B376" s="361">
        <v>376</v>
      </c>
      <c r="C376" s="447" t="s">
        <v>63</v>
      </c>
      <c r="D376" s="448" t="s">
        <v>63</v>
      </c>
      <c r="E376" s="364"/>
      <c r="F376" s="343"/>
      <c r="G376" s="346"/>
      <c r="H376" s="361" t="s">
        <v>63</v>
      </c>
      <c r="I376" s="356"/>
      <c r="J376" s="364"/>
      <c r="K376" s="343"/>
      <c r="L376" s="346"/>
      <c r="M376" s="361" t="s">
        <v>63</v>
      </c>
      <c r="N376" s="356"/>
      <c r="O376" s="350" t="s">
        <v>63</v>
      </c>
      <c r="Q376" s="90" t="s">
        <v>63</v>
      </c>
      <c r="S376" s="90" t="s">
        <v>63</v>
      </c>
      <c r="U376" s="83">
        <v>9000</v>
      </c>
      <c r="V376" s="203"/>
    </row>
    <row r="377" spans="2:22" ht="18" customHeight="1" x14ac:dyDescent="0.2">
      <c r="B377" s="362">
        <v>377</v>
      </c>
      <c r="C377" s="449" t="s">
        <v>63</v>
      </c>
      <c r="D377" s="450" t="s">
        <v>63</v>
      </c>
      <c r="E377" s="365"/>
      <c r="F377" s="344"/>
      <c r="G377" s="347"/>
      <c r="H377" s="362" t="s">
        <v>63</v>
      </c>
      <c r="I377" s="357"/>
      <c r="J377" s="365"/>
      <c r="K377" s="344"/>
      <c r="L377" s="347"/>
      <c r="M377" s="362" t="s">
        <v>63</v>
      </c>
      <c r="N377" s="357"/>
      <c r="O377" s="351" t="s">
        <v>63</v>
      </c>
      <c r="Q377" s="90" t="s">
        <v>63</v>
      </c>
      <c r="S377" s="90" t="s">
        <v>63</v>
      </c>
      <c r="U377" s="83">
        <v>9000</v>
      </c>
      <c r="V377" s="203"/>
    </row>
    <row r="378" spans="2:22" ht="18" customHeight="1" x14ac:dyDescent="0.2">
      <c r="B378" s="361">
        <v>378</v>
      </c>
      <c r="C378" s="447" t="s">
        <v>63</v>
      </c>
      <c r="D378" s="448" t="s">
        <v>63</v>
      </c>
      <c r="E378" s="364"/>
      <c r="F378" s="343"/>
      <c r="G378" s="346"/>
      <c r="H378" s="361" t="s">
        <v>63</v>
      </c>
      <c r="I378" s="356"/>
      <c r="J378" s="364"/>
      <c r="K378" s="343"/>
      <c r="L378" s="346"/>
      <c r="M378" s="361" t="s">
        <v>63</v>
      </c>
      <c r="N378" s="356"/>
      <c r="O378" s="350" t="s">
        <v>63</v>
      </c>
      <c r="Q378" s="90" t="s">
        <v>63</v>
      </c>
      <c r="S378" s="90" t="s">
        <v>63</v>
      </c>
      <c r="U378" s="83">
        <v>9000</v>
      </c>
      <c r="V378" s="203"/>
    </row>
    <row r="379" spans="2:22" ht="18" customHeight="1" x14ac:dyDescent="0.2">
      <c r="B379" s="362">
        <v>379</v>
      </c>
      <c r="C379" s="449" t="s">
        <v>63</v>
      </c>
      <c r="D379" s="450" t="s">
        <v>63</v>
      </c>
      <c r="E379" s="365"/>
      <c r="F379" s="344"/>
      <c r="G379" s="347"/>
      <c r="H379" s="362" t="s">
        <v>63</v>
      </c>
      <c r="I379" s="357"/>
      <c r="J379" s="365"/>
      <c r="K379" s="344"/>
      <c r="L379" s="347"/>
      <c r="M379" s="362" t="s">
        <v>63</v>
      </c>
      <c r="N379" s="357"/>
      <c r="O379" s="351" t="s">
        <v>63</v>
      </c>
      <c r="Q379" s="90" t="s">
        <v>63</v>
      </c>
      <c r="S379" s="90" t="s">
        <v>63</v>
      </c>
      <c r="U379" s="83">
        <v>9000</v>
      </c>
      <c r="V379" s="203"/>
    </row>
    <row r="380" spans="2:22" ht="18" customHeight="1" x14ac:dyDescent="0.2">
      <c r="B380" s="361">
        <v>380</v>
      </c>
      <c r="C380" s="447" t="s">
        <v>63</v>
      </c>
      <c r="D380" s="448" t="s">
        <v>63</v>
      </c>
      <c r="E380" s="364"/>
      <c r="F380" s="343"/>
      <c r="G380" s="346"/>
      <c r="H380" s="361" t="s">
        <v>63</v>
      </c>
      <c r="I380" s="356"/>
      <c r="J380" s="364"/>
      <c r="K380" s="343"/>
      <c r="L380" s="346"/>
      <c r="M380" s="361" t="s">
        <v>63</v>
      </c>
      <c r="N380" s="356"/>
      <c r="O380" s="350" t="s">
        <v>63</v>
      </c>
      <c r="Q380" s="90" t="s">
        <v>63</v>
      </c>
      <c r="S380" s="90" t="s">
        <v>63</v>
      </c>
      <c r="U380" s="83">
        <v>9000</v>
      </c>
      <c r="V380" s="203"/>
    </row>
    <row r="381" spans="2:22" ht="18" customHeight="1" x14ac:dyDescent="0.2">
      <c r="B381" s="362">
        <v>381</v>
      </c>
      <c r="C381" s="449" t="s">
        <v>63</v>
      </c>
      <c r="D381" s="450" t="s">
        <v>63</v>
      </c>
      <c r="E381" s="365"/>
      <c r="F381" s="344"/>
      <c r="G381" s="347"/>
      <c r="H381" s="362" t="s">
        <v>63</v>
      </c>
      <c r="I381" s="357"/>
      <c r="J381" s="365"/>
      <c r="K381" s="344"/>
      <c r="L381" s="347"/>
      <c r="M381" s="362" t="s">
        <v>63</v>
      </c>
      <c r="N381" s="357"/>
      <c r="O381" s="351" t="s">
        <v>63</v>
      </c>
      <c r="Q381" s="90" t="s">
        <v>63</v>
      </c>
      <c r="S381" s="90" t="s">
        <v>63</v>
      </c>
      <c r="U381" s="83">
        <v>9000</v>
      </c>
      <c r="V381" s="203"/>
    </row>
    <row r="382" spans="2:22" ht="18" customHeight="1" x14ac:dyDescent="0.2">
      <c r="B382" s="361">
        <v>382</v>
      </c>
      <c r="C382" s="447" t="s">
        <v>63</v>
      </c>
      <c r="D382" s="448" t="s">
        <v>63</v>
      </c>
      <c r="E382" s="364"/>
      <c r="F382" s="343"/>
      <c r="G382" s="346"/>
      <c r="H382" s="361" t="s">
        <v>63</v>
      </c>
      <c r="I382" s="356"/>
      <c r="J382" s="364"/>
      <c r="K382" s="343"/>
      <c r="L382" s="346"/>
      <c r="M382" s="361" t="s">
        <v>63</v>
      </c>
      <c r="N382" s="356"/>
      <c r="O382" s="350" t="s">
        <v>63</v>
      </c>
      <c r="Q382" s="90" t="s">
        <v>63</v>
      </c>
      <c r="S382" s="90" t="s">
        <v>63</v>
      </c>
      <c r="U382" s="83">
        <v>9000</v>
      </c>
      <c r="V382" s="203"/>
    </row>
    <row r="383" spans="2:22" ht="18" customHeight="1" x14ac:dyDescent="0.2">
      <c r="B383" s="362">
        <v>383</v>
      </c>
      <c r="C383" s="449" t="s">
        <v>63</v>
      </c>
      <c r="D383" s="450" t="s">
        <v>63</v>
      </c>
      <c r="E383" s="365"/>
      <c r="F383" s="344"/>
      <c r="G383" s="347"/>
      <c r="H383" s="362" t="s">
        <v>63</v>
      </c>
      <c r="I383" s="357"/>
      <c r="J383" s="365"/>
      <c r="K383" s="344"/>
      <c r="L383" s="347"/>
      <c r="M383" s="362" t="s">
        <v>63</v>
      </c>
      <c r="N383" s="357"/>
      <c r="O383" s="351" t="s">
        <v>63</v>
      </c>
      <c r="Q383" s="90" t="s">
        <v>63</v>
      </c>
      <c r="S383" s="90" t="s">
        <v>63</v>
      </c>
      <c r="U383" s="83">
        <v>9000</v>
      </c>
      <c r="V383" s="203"/>
    </row>
    <row r="384" spans="2:22" ht="18" customHeight="1" x14ac:dyDescent="0.2">
      <c r="B384" s="361">
        <v>384</v>
      </c>
      <c r="C384" s="447" t="s">
        <v>63</v>
      </c>
      <c r="D384" s="448" t="s">
        <v>63</v>
      </c>
      <c r="E384" s="364"/>
      <c r="F384" s="343"/>
      <c r="G384" s="346"/>
      <c r="H384" s="361" t="s">
        <v>63</v>
      </c>
      <c r="I384" s="356"/>
      <c r="J384" s="364"/>
      <c r="K384" s="343"/>
      <c r="L384" s="346"/>
      <c r="M384" s="361" t="s">
        <v>63</v>
      </c>
      <c r="N384" s="356"/>
      <c r="O384" s="350" t="s">
        <v>63</v>
      </c>
      <c r="Q384" s="90" t="s">
        <v>63</v>
      </c>
      <c r="S384" s="90" t="s">
        <v>63</v>
      </c>
      <c r="U384" s="83">
        <v>9000</v>
      </c>
      <c r="V384" s="203"/>
    </row>
    <row r="385" spans="2:22" ht="18" customHeight="1" x14ac:dyDescent="0.2">
      <c r="B385" s="362">
        <v>385</v>
      </c>
      <c r="C385" s="449" t="s">
        <v>63</v>
      </c>
      <c r="D385" s="450" t="s">
        <v>63</v>
      </c>
      <c r="E385" s="365"/>
      <c r="F385" s="344"/>
      <c r="G385" s="347"/>
      <c r="H385" s="362" t="s">
        <v>63</v>
      </c>
      <c r="I385" s="357"/>
      <c r="J385" s="365"/>
      <c r="K385" s="344"/>
      <c r="L385" s="347"/>
      <c r="M385" s="362" t="s">
        <v>63</v>
      </c>
      <c r="N385" s="357"/>
      <c r="O385" s="351" t="s">
        <v>63</v>
      </c>
      <c r="Q385" s="90" t="s">
        <v>63</v>
      </c>
      <c r="S385" s="90" t="s">
        <v>63</v>
      </c>
      <c r="U385" s="83">
        <v>9000</v>
      </c>
      <c r="V385" s="203"/>
    </row>
    <row r="386" spans="2:22" ht="18" customHeight="1" x14ac:dyDescent="0.2">
      <c r="B386" s="361">
        <v>386</v>
      </c>
      <c r="C386" s="447" t="s">
        <v>63</v>
      </c>
      <c r="D386" s="448" t="s">
        <v>63</v>
      </c>
      <c r="E386" s="364"/>
      <c r="F386" s="343"/>
      <c r="G386" s="346"/>
      <c r="H386" s="361" t="s">
        <v>63</v>
      </c>
      <c r="I386" s="356"/>
      <c r="J386" s="364"/>
      <c r="K386" s="343"/>
      <c r="L386" s="346"/>
      <c r="M386" s="361" t="s">
        <v>63</v>
      </c>
      <c r="N386" s="356"/>
      <c r="O386" s="350" t="s">
        <v>63</v>
      </c>
      <c r="Q386" s="90" t="s">
        <v>63</v>
      </c>
      <c r="S386" s="90" t="s">
        <v>63</v>
      </c>
      <c r="U386" s="83">
        <v>9000</v>
      </c>
      <c r="V386" s="203"/>
    </row>
    <row r="387" spans="2:22" ht="18" customHeight="1" x14ac:dyDescent="0.2">
      <c r="B387" s="362">
        <v>387</v>
      </c>
      <c r="C387" s="449" t="s">
        <v>63</v>
      </c>
      <c r="D387" s="450" t="s">
        <v>63</v>
      </c>
      <c r="E387" s="365"/>
      <c r="F387" s="344"/>
      <c r="G387" s="347"/>
      <c r="H387" s="362" t="s">
        <v>63</v>
      </c>
      <c r="I387" s="357"/>
      <c r="J387" s="365"/>
      <c r="K387" s="344"/>
      <c r="L387" s="347"/>
      <c r="M387" s="362" t="s">
        <v>63</v>
      </c>
      <c r="N387" s="357"/>
      <c r="O387" s="351" t="s">
        <v>63</v>
      </c>
      <c r="Q387" s="90" t="s">
        <v>63</v>
      </c>
      <c r="S387" s="90" t="s">
        <v>63</v>
      </c>
      <c r="U387" s="83">
        <v>9000</v>
      </c>
      <c r="V387" s="203"/>
    </row>
    <row r="388" spans="2:22" ht="18" customHeight="1" x14ac:dyDescent="0.2">
      <c r="B388" s="361">
        <v>388</v>
      </c>
      <c r="C388" s="447" t="s">
        <v>63</v>
      </c>
      <c r="D388" s="448" t="s">
        <v>63</v>
      </c>
      <c r="E388" s="364"/>
      <c r="F388" s="343"/>
      <c r="G388" s="346"/>
      <c r="H388" s="361" t="s">
        <v>63</v>
      </c>
      <c r="I388" s="356"/>
      <c r="J388" s="364"/>
      <c r="K388" s="343"/>
      <c r="L388" s="346"/>
      <c r="M388" s="361" t="s">
        <v>63</v>
      </c>
      <c r="N388" s="356"/>
      <c r="O388" s="350" t="s">
        <v>63</v>
      </c>
      <c r="Q388" s="90" t="s">
        <v>63</v>
      </c>
      <c r="S388" s="90" t="s">
        <v>63</v>
      </c>
      <c r="U388" s="83">
        <v>9000</v>
      </c>
      <c r="V388" s="203"/>
    </row>
    <row r="389" spans="2:22" ht="18" customHeight="1" x14ac:dyDescent="0.2">
      <c r="B389" s="362">
        <v>389</v>
      </c>
      <c r="C389" s="449" t="s">
        <v>63</v>
      </c>
      <c r="D389" s="450" t="s">
        <v>63</v>
      </c>
      <c r="E389" s="365"/>
      <c r="F389" s="344"/>
      <c r="G389" s="347"/>
      <c r="H389" s="362" t="s">
        <v>63</v>
      </c>
      <c r="I389" s="357"/>
      <c r="J389" s="365"/>
      <c r="K389" s="344"/>
      <c r="L389" s="347"/>
      <c r="M389" s="362" t="s">
        <v>63</v>
      </c>
      <c r="N389" s="357"/>
      <c r="O389" s="351" t="s">
        <v>63</v>
      </c>
      <c r="Q389" s="90" t="s">
        <v>63</v>
      </c>
      <c r="S389" s="90" t="s">
        <v>63</v>
      </c>
      <c r="U389" s="83">
        <v>9000</v>
      </c>
      <c r="V389" s="203"/>
    </row>
    <row r="390" spans="2:22" ht="18" customHeight="1" x14ac:dyDescent="0.2">
      <c r="B390" s="361">
        <v>390</v>
      </c>
      <c r="C390" s="447" t="s">
        <v>63</v>
      </c>
      <c r="D390" s="448" t="s">
        <v>63</v>
      </c>
      <c r="E390" s="364"/>
      <c r="F390" s="343"/>
      <c r="G390" s="346"/>
      <c r="H390" s="361" t="s">
        <v>63</v>
      </c>
      <c r="I390" s="356"/>
      <c r="J390" s="364"/>
      <c r="K390" s="343"/>
      <c r="L390" s="346"/>
      <c r="M390" s="361" t="s">
        <v>63</v>
      </c>
      <c r="N390" s="356"/>
      <c r="O390" s="350" t="s">
        <v>63</v>
      </c>
      <c r="Q390" s="90" t="s">
        <v>63</v>
      </c>
      <c r="S390" s="90" t="s">
        <v>63</v>
      </c>
      <c r="U390" s="83">
        <v>9000</v>
      </c>
      <c r="V390" s="203"/>
    </row>
    <row r="391" spans="2:22" ht="18" customHeight="1" x14ac:dyDescent="0.2">
      <c r="B391" s="362">
        <v>391</v>
      </c>
      <c r="C391" s="449" t="s">
        <v>63</v>
      </c>
      <c r="D391" s="450" t="s">
        <v>63</v>
      </c>
      <c r="E391" s="365"/>
      <c r="F391" s="344"/>
      <c r="G391" s="347"/>
      <c r="H391" s="362" t="s">
        <v>63</v>
      </c>
      <c r="I391" s="357"/>
      <c r="J391" s="365"/>
      <c r="K391" s="344"/>
      <c r="L391" s="347"/>
      <c r="M391" s="362" t="s">
        <v>63</v>
      </c>
      <c r="N391" s="357"/>
      <c r="O391" s="351" t="s">
        <v>63</v>
      </c>
      <c r="Q391" s="90" t="s">
        <v>63</v>
      </c>
      <c r="S391" s="90" t="s">
        <v>63</v>
      </c>
      <c r="U391" s="83">
        <v>9000</v>
      </c>
      <c r="V391" s="203"/>
    </row>
    <row r="392" spans="2:22" ht="18" customHeight="1" x14ac:dyDescent="0.2">
      <c r="B392" s="361">
        <v>392</v>
      </c>
      <c r="C392" s="447" t="s">
        <v>63</v>
      </c>
      <c r="D392" s="448" t="s">
        <v>63</v>
      </c>
      <c r="E392" s="364"/>
      <c r="F392" s="343"/>
      <c r="G392" s="346"/>
      <c r="H392" s="361" t="s">
        <v>63</v>
      </c>
      <c r="I392" s="356"/>
      <c r="J392" s="364"/>
      <c r="K392" s="343"/>
      <c r="L392" s="346"/>
      <c r="M392" s="361" t="s">
        <v>63</v>
      </c>
      <c r="N392" s="356"/>
      <c r="O392" s="350" t="s">
        <v>63</v>
      </c>
      <c r="Q392" s="90" t="s">
        <v>63</v>
      </c>
      <c r="S392" s="90" t="s">
        <v>63</v>
      </c>
      <c r="U392" s="83">
        <v>9000</v>
      </c>
      <c r="V392" s="203"/>
    </row>
    <row r="393" spans="2:22" ht="18" customHeight="1" x14ac:dyDescent="0.2">
      <c r="B393" s="362">
        <v>393</v>
      </c>
      <c r="C393" s="449" t="s">
        <v>63</v>
      </c>
      <c r="D393" s="450" t="s">
        <v>63</v>
      </c>
      <c r="E393" s="365"/>
      <c r="F393" s="344"/>
      <c r="G393" s="347"/>
      <c r="H393" s="362" t="s">
        <v>63</v>
      </c>
      <c r="I393" s="357"/>
      <c r="J393" s="365"/>
      <c r="K393" s="344"/>
      <c r="L393" s="347"/>
      <c r="M393" s="362" t="s">
        <v>63</v>
      </c>
      <c r="N393" s="357"/>
      <c r="O393" s="351" t="s">
        <v>63</v>
      </c>
      <c r="Q393" s="90" t="s">
        <v>63</v>
      </c>
      <c r="S393" s="90" t="s">
        <v>63</v>
      </c>
      <c r="U393" s="83">
        <v>9000</v>
      </c>
      <c r="V393" s="203"/>
    </row>
    <row r="394" spans="2:22" ht="18" customHeight="1" x14ac:dyDescent="0.2">
      <c r="B394" s="361">
        <v>394</v>
      </c>
      <c r="C394" s="447" t="s">
        <v>63</v>
      </c>
      <c r="D394" s="448" t="s">
        <v>63</v>
      </c>
      <c r="E394" s="364"/>
      <c r="F394" s="343"/>
      <c r="G394" s="346"/>
      <c r="H394" s="361" t="s">
        <v>63</v>
      </c>
      <c r="I394" s="356"/>
      <c r="J394" s="364"/>
      <c r="K394" s="343"/>
      <c r="L394" s="346"/>
      <c r="M394" s="361" t="s">
        <v>63</v>
      </c>
      <c r="N394" s="356"/>
      <c r="O394" s="350" t="s">
        <v>63</v>
      </c>
      <c r="Q394" s="90" t="s">
        <v>63</v>
      </c>
      <c r="S394" s="90" t="s">
        <v>63</v>
      </c>
      <c r="U394" s="83">
        <v>9000</v>
      </c>
      <c r="V394" s="203"/>
    </row>
    <row r="395" spans="2:22" ht="18" customHeight="1" x14ac:dyDescent="0.2">
      <c r="B395" s="362">
        <v>395</v>
      </c>
      <c r="C395" s="449" t="s">
        <v>63</v>
      </c>
      <c r="D395" s="450" t="s">
        <v>63</v>
      </c>
      <c r="E395" s="365"/>
      <c r="F395" s="344"/>
      <c r="G395" s="347"/>
      <c r="H395" s="362" t="s">
        <v>63</v>
      </c>
      <c r="I395" s="357"/>
      <c r="J395" s="365"/>
      <c r="K395" s="344"/>
      <c r="L395" s="347"/>
      <c r="M395" s="362" t="s">
        <v>63</v>
      </c>
      <c r="N395" s="357"/>
      <c r="O395" s="351" t="s">
        <v>63</v>
      </c>
      <c r="Q395" s="90" t="s">
        <v>63</v>
      </c>
      <c r="S395" s="90" t="s">
        <v>63</v>
      </c>
      <c r="U395" s="83">
        <v>9000</v>
      </c>
      <c r="V395" s="203"/>
    </row>
    <row r="396" spans="2:22" ht="18" customHeight="1" x14ac:dyDescent="0.2">
      <c r="B396" s="361">
        <v>396</v>
      </c>
      <c r="C396" s="447" t="s">
        <v>63</v>
      </c>
      <c r="D396" s="448" t="s">
        <v>63</v>
      </c>
      <c r="E396" s="364"/>
      <c r="F396" s="343"/>
      <c r="G396" s="346"/>
      <c r="H396" s="361" t="s">
        <v>63</v>
      </c>
      <c r="I396" s="356"/>
      <c r="J396" s="364"/>
      <c r="K396" s="343"/>
      <c r="L396" s="346"/>
      <c r="M396" s="361" t="s">
        <v>63</v>
      </c>
      <c r="N396" s="356"/>
      <c r="O396" s="350" t="s">
        <v>63</v>
      </c>
      <c r="Q396" s="90" t="s">
        <v>63</v>
      </c>
      <c r="S396" s="90" t="s">
        <v>63</v>
      </c>
      <c r="U396" s="83">
        <v>9000</v>
      </c>
      <c r="V396" s="203"/>
    </row>
    <row r="397" spans="2:22" ht="18" customHeight="1" x14ac:dyDescent="0.2">
      <c r="B397" s="362">
        <v>397</v>
      </c>
      <c r="C397" s="449" t="s">
        <v>63</v>
      </c>
      <c r="D397" s="450" t="s">
        <v>63</v>
      </c>
      <c r="E397" s="365"/>
      <c r="F397" s="344"/>
      <c r="G397" s="347"/>
      <c r="H397" s="362" t="s">
        <v>63</v>
      </c>
      <c r="I397" s="357"/>
      <c r="J397" s="365"/>
      <c r="K397" s="344"/>
      <c r="L397" s="347"/>
      <c r="M397" s="362" t="s">
        <v>63</v>
      </c>
      <c r="N397" s="357"/>
      <c r="O397" s="351" t="s">
        <v>63</v>
      </c>
      <c r="Q397" s="90" t="s">
        <v>63</v>
      </c>
      <c r="S397" s="90" t="s">
        <v>63</v>
      </c>
      <c r="U397" s="83">
        <v>9000</v>
      </c>
      <c r="V397" s="203"/>
    </row>
    <row r="398" spans="2:22" ht="18" customHeight="1" x14ac:dyDescent="0.2">
      <c r="B398" s="361">
        <v>398</v>
      </c>
      <c r="C398" s="447" t="s">
        <v>63</v>
      </c>
      <c r="D398" s="448" t="s">
        <v>63</v>
      </c>
      <c r="E398" s="364"/>
      <c r="F398" s="343"/>
      <c r="G398" s="346"/>
      <c r="H398" s="361" t="s">
        <v>63</v>
      </c>
      <c r="I398" s="356"/>
      <c r="J398" s="364"/>
      <c r="K398" s="343"/>
      <c r="L398" s="346"/>
      <c r="M398" s="361" t="s">
        <v>63</v>
      </c>
      <c r="N398" s="356"/>
      <c r="O398" s="350" t="s">
        <v>63</v>
      </c>
      <c r="Q398" s="90" t="s">
        <v>63</v>
      </c>
      <c r="S398" s="90" t="s">
        <v>63</v>
      </c>
      <c r="U398" s="83">
        <v>9000</v>
      </c>
      <c r="V398" s="203"/>
    </row>
    <row r="399" spans="2:22" ht="18" customHeight="1" x14ac:dyDescent="0.2">
      <c r="B399" s="362">
        <v>399</v>
      </c>
      <c r="C399" s="449" t="s">
        <v>63</v>
      </c>
      <c r="D399" s="450" t="s">
        <v>63</v>
      </c>
      <c r="E399" s="365"/>
      <c r="F399" s="344"/>
      <c r="G399" s="347"/>
      <c r="H399" s="362" t="s">
        <v>63</v>
      </c>
      <c r="I399" s="357"/>
      <c r="J399" s="365"/>
      <c r="K399" s="344"/>
      <c r="L399" s="347"/>
      <c r="M399" s="362" t="s">
        <v>63</v>
      </c>
      <c r="N399" s="357"/>
      <c r="O399" s="351" t="s">
        <v>63</v>
      </c>
      <c r="Q399" s="90" t="s">
        <v>63</v>
      </c>
      <c r="S399" s="90" t="s">
        <v>63</v>
      </c>
      <c r="U399" s="83">
        <v>9000</v>
      </c>
      <c r="V399" s="203"/>
    </row>
    <row r="400" spans="2:22" ht="18" customHeight="1" x14ac:dyDescent="0.2">
      <c r="B400" s="361">
        <v>400</v>
      </c>
      <c r="C400" s="447" t="s">
        <v>63</v>
      </c>
      <c r="D400" s="448" t="s">
        <v>63</v>
      </c>
      <c r="E400" s="364"/>
      <c r="F400" s="343"/>
      <c r="G400" s="346"/>
      <c r="H400" s="361" t="s">
        <v>63</v>
      </c>
      <c r="I400" s="356"/>
      <c r="J400" s="364"/>
      <c r="K400" s="343"/>
      <c r="L400" s="346"/>
      <c r="M400" s="361" t="s">
        <v>63</v>
      </c>
      <c r="N400" s="356"/>
      <c r="O400" s="350" t="s">
        <v>63</v>
      </c>
      <c r="Q400" s="90" t="s">
        <v>63</v>
      </c>
      <c r="S400" s="90" t="s">
        <v>63</v>
      </c>
      <c r="U400" s="83">
        <v>9000</v>
      </c>
      <c r="V400" s="203"/>
    </row>
    <row r="401" spans="2:22" ht="18" customHeight="1" x14ac:dyDescent="0.2">
      <c r="B401" s="362">
        <v>401</v>
      </c>
      <c r="C401" s="449" t="s">
        <v>63</v>
      </c>
      <c r="D401" s="450" t="s">
        <v>63</v>
      </c>
      <c r="E401" s="365"/>
      <c r="F401" s="344"/>
      <c r="G401" s="347"/>
      <c r="H401" s="362" t="s">
        <v>63</v>
      </c>
      <c r="I401" s="357"/>
      <c r="J401" s="365"/>
      <c r="K401" s="344"/>
      <c r="L401" s="347"/>
      <c r="M401" s="362" t="s">
        <v>63</v>
      </c>
      <c r="N401" s="357"/>
      <c r="O401" s="351" t="s">
        <v>63</v>
      </c>
      <c r="Q401" s="90" t="s">
        <v>63</v>
      </c>
      <c r="S401" s="90" t="s">
        <v>63</v>
      </c>
      <c r="U401" s="83">
        <v>9000</v>
      </c>
      <c r="V401" s="203"/>
    </row>
    <row r="402" spans="2:22" ht="18" customHeight="1" x14ac:dyDescent="0.2">
      <c r="B402" s="361">
        <v>402</v>
      </c>
      <c r="C402" s="447" t="s">
        <v>63</v>
      </c>
      <c r="D402" s="448" t="s">
        <v>63</v>
      </c>
      <c r="E402" s="364"/>
      <c r="F402" s="343"/>
      <c r="G402" s="346"/>
      <c r="H402" s="361" t="s">
        <v>63</v>
      </c>
      <c r="I402" s="356"/>
      <c r="J402" s="364"/>
      <c r="K402" s="343"/>
      <c r="L402" s="346"/>
      <c r="M402" s="361" t="s">
        <v>63</v>
      </c>
      <c r="N402" s="356"/>
      <c r="O402" s="350" t="s">
        <v>63</v>
      </c>
      <c r="Q402" s="90" t="s">
        <v>63</v>
      </c>
      <c r="S402" s="90" t="s">
        <v>63</v>
      </c>
      <c r="U402" s="83">
        <v>9000</v>
      </c>
      <c r="V402" s="203"/>
    </row>
    <row r="403" spans="2:22" ht="18" customHeight="1" x14ac:dyDescent="0.2">
      <c r="B403" s="362">
        <v>403</v>
      </c>
      <c r="C403" s="449" t="s">
        <v>63</v>
      </c>
      <c r="D403" s="450" t="s">
        <v>63</v>
      </c>
      <c r="E403" s="365"/>
      <c r="F403" s="344"/>
      <c r="G403" s="347"/>
      <c r="H403" s="362" t="s">
        <v>63</v>
      </c>
      <c r="I403" s="357"/>
      <c r="J403" s="365"/>
      <c r="K403" s="344"/>
      <c r="L403" s="347"/>
      <c r="M403" s="362" t="s">
        <v>63</v>
      </c>
      <c r="N403" s="357"/>
      <c r="O403" s="351" t="s">
        <v>63</v>
      </c>
      <c r="Q403" s="90" t="s">
        <v>63</v>
      </c>
      <c r="S403" s="90" t="s">
        <v>63</v>
      </c>
      <c r="U403" s="83">
        <v>9000</v>
      </c>
      <c r="V403" s="203"/>
    </row>
    <row r="404" spans="2:22" ht="18" customHeight="1" x14ac:dyDescent="0.2">
      <c r="B404" s="361">
        <v>404</v>
      </c>
      <c r="C404" s="447" t="s">
        <v>63</v>
      </c>
      <c r="D404" s="448" t="s">
        <v>63</v>
      </c>
      <c r="E404" s="364"/>
      <c r="F404" s="343"/>
      <c r="G404" s="346"/>
      <c r="H404" s="361" t="s">
        <v>63</v>
      </c>
      <c r="I404" s="356"/>
      <c r="J404" s="364"/>
      <c r="K404" s="343"/>
      <c r="L404" s="346"/>
      <c r="M404" s="361" t="s">
        <v>63</v>
      </c>
      <c r="N404" s="356"/>
      <c r="O404" s="350" t="s">
        <v>63</v>
      </c>
      <c r="Q404" s="90" t="s">
        <v>63</v>
      </c>
      <c r="S404" s="90" t="s">
        <v>63</v>
      </c>
      <c r="U404" s="83">
        <v>9000</v>
      </c>
      <c r="V404" s="203"/>
    </row>
    <row r="405" spans="2:22" ht="18" customHeight="1" x14ac:dyDescent="0.2">
      <c r="B405" s="362">
        <v>405</v>
      </c>
      <c r="C405" s="449" t="s">
        <v>63</v>
      </c>
      <c r="D405" s="450" t="s">
        <v>63</v>
      </c>
      <c r="E405" s="365"/>
      <c r="F405" s="344"/>
      <c r="G405" s="347"/>
      <c r="H405" s="362" t="s">
        <v>63</v>
      </c>
      <c r="I405" s="357"/>
      <c r="J405" s="365"/>
      <c r="K405" s="344"/>
      <c r="L405" s="347"/>
      <c r="M405" s="362" t="s">
        <v>63</v>
      </c>
      <c r="N405" s="357"/>
      <c r="O405" s="351" t="s">
        <v>63</v>
      </c>
      <c r="Q405" s="90" t="s">
        <v>63</v>
      </c>
      <c r="S405" s="90" t="s">
        <v>63</v>
      </c>
      <c r="U405" s="83">
        <v>9000</v>
      </c>
      <c r="V405" s="203"/>
    </row>
    <row r="406" spans="2:22" ht="18" customHeight="1" x14ac:dyDescent="0.2">
      <c r="B406" s="361">
        <v>406</v>
      </c>
      <c r="C406" s="447" t="s">
        <v>63</v>
      </c>
      <c r="D406" s="448" t="s">
        <v>63</v>
      </c>
      <c r="E406" s="364"/>
      <c r="F406" s="343"/>
      <c r="G406" s="346"/>
      <c r="H406" s="361" t="s">
        <v>63</v>
      </c>
      <c r="I406" s="356"/>
      <c r="J406" s="364"/>
      <c r="K406" s="343"/>
      <c r="L406" s="346"/>
      <c r="M406" s="361" t="s">
        <v>63</v>
      </c>
      <c r="N406" s="356"/>
      <c r="O406" s="350" t="s">
        <v>63</v>
      </c>
      <c r="Q406" s="90" t="s">
        <v>63</v>
      </c>
      <c r="S406" s="90" t="s">
        <v>63</v>
      </c>
      <c r="U406" s="83">
        <v>9000</v>
      </c>
      <c r="V406" s="203"/>
    </row>
    <row r="407" spans="2:22" ht="18" customHeight="1" x14ac:dyDescent="0.2">
      <c r="B407" s="362">
        <v>407</v>
      </c>
      <c r="C407" s="449" t="s">
        <v>63</v>
      </c>
      <c r="D407" s="450" t="s">
        <v>63</v>
      </c>
      <c r="E407" s="365"/>
      <c r="F407" s="344"/>
      <c r="G407" s="347"/>
      <c r="H407" s="362" t="s">
        <v>63</v>
      </c>
      <c r="I407" s="357"/>
      <c r="J407" s="365"/>
      <c r="K407" s="344"/>
      <c r="L407" s="347"/>
      <c r="M407" s="362" t="s">
        <v>63</v>
      </c>
      <c r="N407" s="357"/>
      <c r="O407" s="351" t="s">
        <v>63</v>
      </c>
      <c r="Q407" s="90" t="s">
        <v>63</v>
      </c>
      <c r="S407" s="90" t="s">
        <v>63</v>
      </c>
      <c r="U407" s="83">
        <v>9000</v>
      </c>
      <c r="V407" s="203"/>
    </row>
    <row r="408" spans="2:22" ht="18" customHeight="1" x14ac:dyDescent="0.2">
      <c r="B408" s="361">
        <v>408</v>
      </c>
      <c r="C408" s="447" t="s">
        <v>63</v>
      </c>
      <c r="D408" s="448" t="s">
        <v>63</v>
      </c>
      <c r="E408" s="364"/>
      <c r="F408" s="343"/>
      <c r="G408" s="346"/>
      <c r="H408" s="361" t="s">
        <v>63</v>
      </c>
      <c r="I408" s="356"/>
      <c r="J408" s="364"/>
      <c r="K408" s="343"/>
      <c r="L408" s="346"/>
      <c r="M408" s="361" t="s">
        <v>63</v>
      </c>
      <c r="N408" s="356"/>
      <c r="O408" s="350" t="s">
        <v>63</v>
      </c>
      <c r="Q408" s="90" t="s">
        <v>63</v>
      </c>
      <c r="S408" s="90" t="s">
        <v>63</v>
      </c>
      <c r="U408" s="83">
        <v>9000</v>
      </c>
      <c r="V408" s="203"/>
    </row>
    <row r="409" spans="2:22" ht="18" customHeight="1" x14ac:dyDescent="0.2">
      <c r="B409" s="362">
        <v>409</v>
      </c>
      <c r="C409" s="449" t="s">
        <v>63</v>
      </c>
      <c r="D409" s="450" t="s">
        <v>63</v>
      </c>
      <c r="E409" s="365"/>
      <c r="F409" s="344"/>
      <c r="G409" s="347"/>
      <c r="H409" s="362" t="s">
        <v>63</v>
      </c>
      <c r="I409" s="357"/>
      <c r="J409" s="365"/>
      <c r="K409" s="344"/>
      <c r="L409" s="347"/>
      <c r="M409" s="362" t="s">
        <v>63</v>
      </c>
      <c r="N409" s="357"/>
      <c r="O409" s="351" t="s">
        <v>63</v>
      </c>
      <c r="Q409" s="90" t="s">
        <v>63</v>
      </c>
      <c r="S409" s="90" t="s">
        <v>63</v>
      </c>
      <c r="U409" s="83">
        <v>9000</v>
      </c>
      <c r="V409" s="203"/>
    </row>
    <row r="410" spans="2:22" ht="18" customHeight="1" x14ac:dyDescent="0.2">
      <c r="B410" s="361">
        <v>410</v>
      </c>
      <c r="C410" s="447" t="s">
        <v>63</v>
      </c>
      <c r="D410" s="448" t="s">
        <v>63</v>
      </c>
      <c r="E410" s="364"/>
      <c r="F410" s="343"/>
      <c r="G410" s="346"/>
      <c r="H410" s="361" t="s">
        <v>63</v>
      </c>
      <c r="I410" s="356"/>
      <c r="J410" s="364"/>
      <c r="K410" s="343"/>
      <c r="L410" s="346"/>
      <c r="M410" s="361" t="s">
        <v>63</v>
      </c>
      <c r="N410" s="356"/>
      <c r="O410" s="350" t="s">
        <v>63</v>
      </c>
      <c r="Q410" s="90" t="s">
        <v>63</v>
      </c>
      <c r="S410" s="90" t="s">
        <v>63</v>
      </c>
      <c r="U410" s="83">
        <v>9000</v>
      </c>
      <c r="V410" s="203"/>
    </row>
    <row r="411" spans="2:22" ht="18" customHeight="1" x14ac:dyDescent="0.2">
      <c r="B411" s="362">
        <v>411</v>
      </c>
      <c r="C411" s="449" t="s">
        <v>63</v>
      </c>
      <c r="D411" s="450" t="s">
        <v>63</v>
      </c>
      <c r="E411" s="365"/>
      <c r="F411" s="344"/>
      <c r="G411" s="347"/>
      <c r="H411" s="362" t="s">
        <v>63</v>
      </c>
      <c r="I411" s="357"/>
      <c r="J411" s="365"/>
      <c r="K411" s="344"/>
      <c r="L411" s="347"/>
      <c r="M411" s="362" t="s">
        <v>63</v>
      </c>
      <c r="N411" s="357"/>
      <c r="O411" s="351" t="s">
        <v>63</v>
      </c>
      <c r="Q411" s="90" t="s">
        <v>63</v>
      </c>
      <c r="S411" s="90" t="s">
        <v>63</v>
      </c>
      <c r="U411" s="83">
        <v>9000</v>
      </c>
      <c r="V411" s="203"/>
    </row>
    <row r="412" spans="2:22" ht="18" customHeight="1" x14ac:dyDescent="0.2">
      <c r="B412" s="361">
        <v>412</v>
      </c>
      <c r="C412" s="447" t="s">
        <v>63</v>
      </c>
      <c r="D412" s="448" t="s">
        <v>63</v>
      </c>
      <c r="E412" s="364"/>
      <c r="F412" s="343"/>
      <c r="G412" s="346"/>
      <c r="H412" s="361" t="s">
        <v>63</v>
      </c>
      <c r="I412" s="356"/>
      <c r="J412" s="364"/>
      <c r="K412" s="343"/>
      <c r="L412" s="346"/>
      <c r="M412" s="361" t="s">
        <v>63</v>
      </c>
      <c r="N412" s="356"/>
      <c r="O412" s="350" t="s">
        <v>63</v>
      </c>
      <c r="Q412" s="90" t="s">
        <v>63</v>
      </c>
      <c r="S412" s="90" t="s">
        <v>63</v>
      </c>
      <c r="U412" s="83">
        <v>9000</v>
      </c>
      <c r="V412" s="203"/>
    </row>
    <row r="413" spans="2:22" ht="18" customHeight="1" x14ac:dyDescent="0.2">
      <c r="B413" s="362">
        <v>413</v>
      </c>
      <c r="C413" s="449" t="s">
        <v>63</v>
      </c>
      <c r="D413" s="450" t="s">
        <v>63</v>
      </c>
      <c r="E413" s="365"/>
      <c r="F413" s="344"/>
      <c r="G413" s="347"/>
      <c r="H413" s="362" t="s">
        <v>63</v>
      </c>
      <c r="I413" s="357"/>
      <c r="J413" s="365"/>
      <c r="K413" s="344"/>
      <c r="L413" s="347"/>
      <c r="M413" s="362" t="s">
        <v>63</v>
      </c>
      <c r="N413" s="357"/>
      <c r="O413" s="351" t="s">
        <v>63</v>
      </c>
      <c r="Q413" s="90" t="s">
        <v>63</v>
      </c>
      <c r="S413" s="90" t="s">
        <v>63</v>
      </c>
      <c r="U413" s="83">
        <v>9000</v>
      </c>
      <c r="V413" s="203"/>
    </row>
    <row r="414" spans="2:22" ht="18" customHeight="1" x14ac:dyDescent="0.2">
      <c r="B414" s="361">
        <v>414</v>
      </c>
      <c r="C414" s="447" t="s">
        <v>63</v>
      </c>
      <c r="D414" s="448" t="s">
        <v>63</v>
      </c>
      <c r="E414" s="364"/>
      <c r="F414" s="343"/>
      <c r="G414" s="346"/>
      <c r="H414" s="361" t="s">
        <v>63</v>
      </c>
      <c r="I414" s="356"/>
      <c r="J414" s="364"/>
      <c r="K414" s="343"/>
      <c r="L414" s="346"/>
      <c r="M414" s="361" t="s">
        <v>63</v>
      </c>
      <c r="N414" s="356"/>
      <c r="O414" s="350" t="s">
        <v>63</v>
      </c>
      <c r="Q414" s="90" t="s">
        <v>63</v>
      </c>
      <c r="S414" s="90" t="s">
        <v>63</v>
      </c>
      <c r="U414" s="83">
        <v>9000</v>
      </c>
      <c r="V414" s="203"/>
    </row>
    <row r="415" spans="2:22" ht="18" customHeight="1" x14ac:dyDescent="0.2">
      <c r="B415" s="362">
        <v>415</v>
      </c>
      <c r="C415" s="449" t="s">
        <v>63</v>
      </c>
      <c r="D415" s="450" t="s">
        <v>63</v>
      </c>
      <c r="E415" s="365"/>
      <c r="F415" s="344"/>
      <c r="G415" s="347"/>
      <c r="H415" s="362" t="s">
        <v>63</v>
      </c>
      <c r="I415" s="357"/>
      <c r="J415" s="365"/>
      <c r="K415" s="344"/>
      <c r="L415" s="347"/>
      <c r="M415" s="362" t="s">
        <v>63</v>
      </c>
      <c r="N415" s="357"/>
      <c r="O415" s="351" t="s">
        <v>63</v>
      </c>
      <c r="Q415" s="90" t="s">
        <v>63</v>
      </c>
      <c r="S415" s="90" t="s">
        <v>63</v>
      </c>
      <c r="U415" s="83">
        <v>9000</v>
      </c>
      <c r="V415" s="203"/>
    </row>
    <row r="416" spans="2:22" ht="18" customHeight="1" x14ac:dyDescent="0.2">
      <c r="B416" s="361">
        <v>416</v>
      </c>
      <c r="C416" s="447" t="s">
        <v>63</v>
      </c>
      <c r="D416" s="448" t="s">
        <v>63</v>
      </c>
      <c r="E416" s="364"/>
      <c r="F416" s="343"/>
      <c r="G416" s="346"/>
      <c r="H416" s="361" t="s">
        <v>63</v>
      </c>
      <c r="I416" s="356"/>
      <c r="J416" s="364"/>
      <c r="K416" s="343"/>
      <c r="L416" s="346"/>
      <c r="M416" s="361" t="s">
        <v>63</v>
      </c>
      <c r="N416" s="356"/>
      <c r="O416" s="350" t="s">
        <v>63</v>
      </c>
      <c r="Q416" s="90" t="s">
        <v>63</v>
      </c>
      <c r="S416" s="90" t="s">
        <v>63</v>
      </c>
      <c r="U416" s="83">
        <v>9000</v>
      </c>
      <c r="V416" s="203"/>
    </row>
    <row r="417" spans="2:22" ht="18" customHeight="1" x14ac:dyDescent="0.2">
      <c r="B417" s="362">
        <v>417</v>
      </c>
      <c r="C417" s="449" t="s">
        <v>63</v>
      </c>
      <c r="D417" s="450" t="s">
        <v>63</v>
      </c>
      <c r="E417" s="365"/>
      <c r="F417" s="344"/>
      <c r="G417" s="347"/>
      <c r="H417" s="362" t="s">
        <v>63</v>
      </c>
      <c r="I417" s="357"/>
      <c r="J417" s="365"/>
      <c r="K417" s="344"/>
      <c r="L417" s="347"/>
      <c r="M417" s="362" t="s">
        <v>63</v>
      </c>
      <c r="N417" s="357"/>
      <c r="O417" s="351" t="s">
        <v>63</v>
      </c>
      <c r="Q417" s="90" t="s">
        <v>63</v>
      </c>
      <c r="S417" s="90" t="s">
        <v>63</v>
      </c>
      <c r="U417" s="83">
        <v>9000</v>
      </c>
      <c r="V417" s="203"/>
    </row>
    <row r="418" spans="2:22" ht="18" customHeight="1" x14ac:dyDescent="0.2">
      <c r="B418" s="361">
        <v>418</v>
      </c>
      <c r="C418" s="447" t="s">
        <v>63</v>
      </c>
      <c r="D418" s="448" t="s">
        <v>63</v>
      </c>
      <c r="E418" s="364"/>
      <c r="F418" s="343"/>
      <c r="G418" s="346"/>
      <c r="H418" s="361" t="s">
        <v>63</v>
      </c>
      <c r="I418" s="356"/>
      <c r="J418" s="364"/>
      <c r="K418" s="343"/>
      <c r="L418" s="346"/>
      <c r="M418" s="361" t="s">
        <v>63</v>
      </c>
      <c r="N418" s="356"/>
      <c r="O418" s="350" t="s">
        <v>63</v>
      </c>
      <c r="Q418" s="90" t="s">
        <v>63</v>
      </c>
      <c r="S418" s="90" t="s">
        <v>63</v>
      </c>
      <c r="U418" s="83">
        <v>9000</v>
      </c>
      <c r="V418" s="203"/>
    </row>
    <row r="419" spans="2:22" ht="18" customHeight="1" x14ac:dyDescent="0.2">
      <c r="B419" s="362">
        <v>419</v>
      </c>
      <c r="C419" s="449" t="s">
        <v>63</v>
      </c>
      <c r="D419" s="450" t="s">
        <v>63</v>
      </c>
      <c r="E419" s="365"/>
      <c r="F419" s="344"/>
      <c r="G419" s="347"/>
      <c r="H419" s="362" t="s">
        <v>63</v>
      </c>
      <c r="I419" s="357"/>
      <c r="J419" s="365"/>
      <c r="K419" s="344"/>
      <c r="L419" s="347"/>
      <c r="M419" s="362" t="s">
        <v>63</v>
      </c>
      <c r="N419" s="357"/>
      <c r="O419" s="351" t="s">
        <v>63</v>
      </c>
      <c r="Q419" s="90" t="s">
        <v>63</v>
      </c>
      <c r="S419" s="90" t="s">
        <v>63</v>
      </c>
      <c r="U419" s="83">
        <v>9000</v>
      </c>
      <c r="V419" s="203"/>
    </row>
    <row r="420" spans="2:22" ht="18" customHeight="1" x14ac:dyDescent="0.2">
      <c r="B420" s="361">
        <v>420</v>
      </c>
      <c r="C420" s="447" t="s">
        <v>63</v>
      </c>
      <c r="D420" s="448" t="s">
        <v>63</v>
      </c>
      <c r="E420" s="364"/>
      <c r="F420" s="343"/>
      <c r="G420" s="346"/>
      <c r="H420" s="361" t="s">
        <v>63</v>
      </c>
      <c r="I420" s="356"/>
      <c r="J420" s="364"/>
      <c r="K420" s="343"/>
      <c r="L420" s="346"/>
      <c r="M420" s="361" t="s">
        <v>63</v>
      </c>
      <c r="N420" s="356"/>
      <c r="O420" s="350" t="s">
        <v>63</v>
      </c>
      <c r="Q420" s="90" t="s">
        <v>63</v>
      </c>
      <c r="S420" s="90" t="s">
        <v>63</v>
      </c>
      <c r="U420" s="83">
        <v>9000</v>
      </c>
      <c r="V420" s="203"/>
    </row>
    <row r="421" spans="2:22" ht="18" customHeight="1" x14ac:dyDescent="0.2">
      <c r="B421" s="362">
        <v>421</v>
      </c>
      <c r="C421" s="449" t="s">
        <v>63</v>
      </c>
      <c r="D421" s="450" t="s">
        <v>63</v>
      </c>
      <c r="E421" s="365"/>
      <c r="F421" s="344"/>
      <c r="G421" s="347"/>
      <c r="H421" s="362" t="s">
        <v>63</v>
      </c>
      <c r="I421" s="357"/>
      <c r="J421" s="365"/>
      <c r="K421" s="344"/>
      <c r="L421" s="347"/>
      <c r="M421" s="362" t="s">
        <v>63</v>
      </c>
      <c r="N421" s="357"/>
      <c r="O421" s="351" t="s">
        <v>63</v>
      </c>
      <c r="Q421" s="90" t="s">
        <v>63</v>
      </c>
      <c r="S421" s="90" t="s">
        <v>63</v>
      </c>
      <c r="U421" s="83">
        <v>9000</v>
      </c>
      <c r="V421" s="203"/>
    </row>
    <row r="422" spans="2:22" ht="18" customHeight="1" x14ac:dyDescent="0.2">
      <c r="B422" s="361">
        <v>422</v>
      </c>
      <c r="C422" s="447" t="s">
        <v>63</v>
      </c>
      <c r="D422" s="448" t="s">
        <v>63</v>
      </c>
      <c r="E422" s="364"/>
      <c r="F422" s="343"/>
      <c r="G422" s="346"/>
      <c r="H422" s="361" t="s">
        <v>63</v>
      </c>
      <c r="I422" s="356"/>
      <c r="J422" s="364"/>
      <c r="K422" s="343"/>
      <c r="L422" s="346"/>
      <c r="M422" s="361" t="s">
        <v>63</v>
      </c>
      <c r="N422" s="356"/>
      <c r="O422" s="350" t="s">
        <v>63</v>
      </c>
      <c r="Q422" s="90" t="s">
        <v>63</v>
      </c>
      <c r="S422" s="90" t="s">
        <v>63</v>
      </c>
      <c r="U422" s="83">
        <v>9000</v>
      </c>
      <c r="V422" s="203"/>
    </row>
    <row r="423" spans="2:22" ht="18" customHeight="1" x14ac:dyDescent="0.2">
      <c r="B423" s="362">
        <v>423</v>
      </c>
      <c r="C423" s="449" t="s">
        <v>63</v>
      </c>
      <c r="D423" s="450" t="s">
        <v>63</v>
      </c>
      <c r="E423" s="365"/>
      <c r="F423" s="344"/>
      <c r="G423" s="347"/>
      <c r="H423" s="362" t="s">
        <v>63</v>
      </c>
      <c r="I423" s="357"/>
      <c r="J423" s="365"/>
      <c r="K423" s="344"/>
      <c r="L423" s="347"/>
      <c r="M423" s="362" t="s">
        <v>63</v>
      </c>
      <c r="N423" s="357"/>
      <c r="O423" s="351" t="s">
        <v>63</v>
      </c>
      <c r="Q423" s="90" t="s">
        <v>63</v>
      </c>
      <c r="S423" s="90" t="s">
        <v>63</v>
      </c>
      <c r="U423" s="83">
        <v>9000</v>
      </c>
      <c r="V423" s="203"/>
    </row>
    <row r="424" spans="2:22" ht="18" customHeight="1" x14ac:dyDescent="0.2">
      <c r="B424" s="361">
        <v>424</v>
      </c>
      <c r="C424" s="447" t="s">
        <v>63</v>
      </c>
      <c r="D424" s="448" t="s">
        <v>63</v>
      </c>
      <c r="E424" s="364"/>
      <c r="F424" s="343"/>
      <c r="G424" s="346"/>
      <c r="H424" s="361" t="s">
        <v>63</v>
      </c>
      <c r="I424" s="356"/>
      <c r="J424" s="364"/>
      <c r="K424" s="343"/>
      <c r="L424" s="346"/>
      <c r="M424" s="361" t="s">
        <v>63</v>
      </c>
      <c r="N424" s="356"/>
      <c r="O424" s="350" t="s">
        <v>63</v>
      </c>
      <c r="Q424" s="90" t="s">
        <v>63</v>
      </c>
      <c r="S424" s="90" t="s">
        <v>63</v>
      </c>
      <c r="U424" s="83">
        <v>9000</v>
      </c>
      <c r="V424" s="203"/>
    </row>
    <row r="425" spans="2:22" ht="18" customHeight="1" x14ac:dyDescent="0.2">
      <c r="B425" s="362">
        <v>425</v>
      </c>
      <c r="C425" s="449" t="s">
        <v>63</v>
      </c>
      <c r="D425" s="450" t="s">
        <v>63</v>
      </c>
      <c r="E425" s="365"/>
      <c r="F425" s="344"/>
      <c r="G425" s="347"/>
      <c r="H425" s="362" t="s">
        <v>63</v>
      </c>
      <c r="I425" s="357"/>
      <c r="J425" s="365"/>
      <c r="K425" s="344"/>
      <c r="L425" s="347"/>
      <c r="M425" s="362" t="s">
        <v>63</v>
      </c>
      <c r="N425" s="357"/>
      <c r="O425" s="351" t="s">
        <v>63</v>
      </c>
      <c r="Q425" s="90" t="s">
        <v>63</v>
      </c>
      <c r="S425" s="90" t="s">
        <v>63</v>
      </c>
      <c r="U425" s="83">
        <v>9000</v>
      </c>
      <c r="V425" s="203"/>
    </row>
    <row r="426" spans="2:22" ht="18" customHeight="1" x14ac:dyDescent="0.2">
      <c r="B426" s="361">
        <v>426</v>
      </c>
      <c r="C426" s="447" t="s">
        <v>63</v>
      </c>
      <c r="D426" s="448" t="s">
        <v>63</v>
      </c>
      <c r="E426" s="364"/>
      <c r="F426" s="343"/>
      <c r="G426" s="346"/>
      <c r="H426" s="361" t="s">
        <v>63</v>
      </c>
      <c r="I426" s="356"/>
      <c r="J426" s="364"/>
      <c r="K426" s="343"/>
      <c r="L426" s="346"/>
      <c r="M426" s="361" t="s">
        <v>63</v>
      </c>
      <c r="N426" s="356"/>
      <c r="O426" s="350" t="s">
        <v>63</v>
      </c>
      <c r="Q426" s="90" t="s">
        <v>63</v>
      </c>
      <c r="S426" s="90" t="s">
        <v>63</v>
      </c>
      <c r="U426" s="83">
        <v>9000</v>
      </c>
      <c r="V426" s="203"/>
    </row>
    <row r="427" spans="2:22" ht="18" customHeight="1" x14ac:dyDescent="0.2">
      <c r="B427" s="362">
        <v>427</v>
      </c>
      <c r="C427" s="449" t="s">
        <v>63</v>
      </c>
      <c r="D427" s="450" t="s">
        <v>63</v>
      </c>
      <c r="E427" s="365"/>
      <c r="F427" s="344"/>
      <c r="G427" s="347"/>
      <c r="H427" s="362" t="s">
        <v>63</v>
      </c>
      <c r="I427" s="357"/>
      <c r="J427" s="365"/>
      <c r="K427" s="344"/>
      <c r="L427" s="347"/>
      <c r="M427" s="362" t="s">
        <v>63</v>
      </c>
      <c r="N427" s="357"/>
      <c r="O427" s="351" t="s">
        <v>63</v>
      </c>
      <c r="Q427" s="90" t="s">
        <v>63</v>
      </c>
      <c r="S427" s="90" t="s">
        <v>63</v>
      </c>
      <c r="U427" s="83">
        <v>9000</v>
      </c>
      <c r="V427" s="203"/>
    </row>
    <row r="428" spans="2:22" ht="18" customHeight="1" x14ac:dyDescent="0.2">
      <c r="B428" s="361">
        <v>428</v>
      </c>
      <c r="C428" s="447" t="s">
        <v>63</v>
      </c>
      <c r="D428" s="448" t="s">
        <v>63</v>
      </c>
      <c r="E428" s="364"/>
      <c r="F428" s="343"/>
      <c r="G428" s="346"/>
      <c r="H428" s="361" t="s">
        <v>63</v>
      </c>
      <c r="I428" s="356"/>
      <c r="J428" s="364"/>
      <c r="K428" s="343"/>
      <c r="L428" s="346"/>
      <c r="M428" s="361" t="s">
        <v>63</v>
      </c>
      <c r="N428" s="356"/>
      <c r="O428" s="350" t="s">
        <v>63</v>
      </c>
      <c r="Q428" s="90" t="s">
        <v>63</v>
      </c>
      <c r="S428" s="90" t="s">
        <v>63</v>
      </c>
      <c r="U428" s="83">
        <v>9000</v>
      </c>
      <c r="V428" s="203"/>
    </row>
    <row r="429" spans="2:22" ht="18" customHeight="1" x14ac:dyDescent="0.2">
      <c r="B429" s="362">
        <v>429</v>
      </c>
      <c r="C429" s="449" t="s">
        <v>63</v>
      </c>
      <c r="D429" s="450" t="s">
        <v>63</v>
      </c>
      <c r="E429" s="365"/>
      <c r="F429" s="344"/>
      <c r="G429" s="347"/>
      <c r="H429" s="362" t="s">
        <v>63</v>
      </c>
      <c r="I429" s="357"/>
      <c r="J429" s="365"/>
      <c r="K429" s="344"/>
      <c r="L429" s="347"/>
      <c r="M429" s="362" t="s">
        <v>63</v>
      </c>
      <c r="N429" s="357"/>
      <c r="O429" s="351" t="s">
        <v>63</v>
      </c>
      <c r="Q429" s="90" t="s">
        <v>63</v>
      </c>
      <c r="S429" s="90" t="s">
        <v>63</v>
      </c>
      <c r="U429" s="83">
        <v>9000</v>
      </c>
      <c r="V429" s="203"/>
    </row>
    <row r="430" spans="2:22" ht="18" customHeight="1" x14ac:dyDescent="0.2">
      <c r="B430" s="361">
        <v>430</v>
      </c>
      <c r="C430" s="447" t="s">
        <v>63</v>
      </c>
      <c r="D430" s="448" t="s">
        <v>63</v>
      </c>
      <c r="E430" s="364"/>
      <c r="F430" s="343"/>
      <c r="G430" s="346"/>
      <c r="H430" s="361" t="s">
        <v>63</v>
      </c>
      <c r="I430" s="356"/>
      <c r="J430" s="364"/>
      <c r="K430" s="343"/>
      <c r="L430" s="346"/>
      <c r="M430" s="361" t="s">
        <v>63</v>
      </c>
      <c r="N430" s="356"/>
      <c r="O430" s="350" t="s">
        <v>63</v>
      </c>
      <c r="Q430" s="90" t="s">
        <v>63</v>
      </c>
      <c r="S430" s="90" t="s">
        <v>63</v>
      </c>
      <c r="U430" s="83">
        <v>9000</v>
      </c>
      <c r="V430" s="203"/>
    </row>
    <row r="431" spans="2:22" ht="18" customHeight="1" x14ac:dyDescent="0.2">
      <c r="B431" s="362">
        <v>431</v>
      </c>
      <c r="C431" s="449" t="s">
        <v>63</v>
      </c>
      <c r="D431" s="450" t="s">
        <v>63</v>
      </c>
      <c r="E431" s="365"/>
      <c r="F431" s="344"/>
      <c r="G431" s="347"/>
      <c r="H431" s="362" t="s">
        <v>63</v>
      </c>
      <c r="I431" s="357"/>
      <c r="J431" s="365"/>
      <c r="K431" s="344"/>
      <c r="L431" s="347"/>
      <c r="M431" s="362" t="s">
        <v>63</v>
      </c>
      <c r="N431" s="357"/>
      <c r="O431" s="351" t="s">
        <v>63</v>
      </c>
      <c r="Q431" s="90" t="s">
        <v>63</v>
      </c>
      <c r="S431" s="90" t="s">
        <v>63</v>
      </c>
      <c r="U431" s="83">
        <v>9000</v>
      </c>
      <c r="V431" s="203"/>
    </row>
    <row r="432" spans="2:22" ht="18" customHeight="1" x14ac:dyDescent="0.2">
      <c r="B432" s="361">
        <v>432</v>
      </c>
      <c r="C432" s="447" t="s">
        <v>63</v>
      </c>
      <c r="D432" s="448" t="s">
        <v>63</v>
      </c>
      <c r="E432" s="364"/>
      <c r="F432" s="343"/>
      <c r="G432" s="346"/>
      <c r="H432" s="361" t="s">
        <v>63</v>
      </c>
      <c r="I432" s="356"/>
      <c r="J432" s="364"/>
      <c r="K432" s="343"/>
      <c r="L432" s="346"/>
      <c r="M432" s="361" t="s">
        <v>63</v>
      </c>
      <c r="N432" s="356"/>
      <c r="O432" s="350" t="s">
        <v>63</v>
      </c>
      <c r="Q432" s="90" t="s">
        <v>63</v>
      </c>
      <c r="S432" s="90" t="s">
        <v>63</v>
      </c>
      <c r="U432" s="83">
        <v>9000</v>
      </c>
      <c r="V432" s="203"/>
    </row>
    <row r="433" spans="2:22" ht="18" customHeight="1" x14ac:dyDescent="0.2">
      <c r="B433" s="362">
        <v>433</v>
      </c>
      <c r="C433" s="449" t="s">
        <v>63</v>
      </c>
      <c r="D433" s="450" t="s">
        <v>63</v>
      </c>
      <c r="E433" s="365"/>
      <c r="F433" s="344"/>
      <c r="G433" s="347"/>
      <c r="H433" s="362" t="s">
        <v>63</v>
      </c>
      <c r="I433" s="357"/>
      <c r="J433" s="365"/>
      <c r="K433" s="344"/>
      <c r="L433" s="347"/>
      <c r="M433" s="362" t="s">
        <v>63</v>
      </c>
      <c r="N433" s="357"/>
      <c r="O433" s="351" t="s">
        <v>63</v>
      </c>
      <c r="Q433" s="90" t="s">
        <v>63</v>
      </c>
      <c r="S433" s="90" t="s">
        <v>63</v>
      </c>
      <c r="U433" s="83">
        <v>9000</v>
      </c>
      <c r="V433" s="203"/>
    </row>
    <row r="434" spans="2:22" ht="18" customHeight="1" x14ac:dyDescent="0.2">
      <c r="B434" s="361">
        <v>434</v>
      </c>
      <c r="C434" s="447" t="s">
        <v>63</v>
      </c>
      <c r="D434" s="448" t="s">
        <v>63</v>
      </c>
      <c r="E434" s="364"/>
      <c r="F434" s="343"/>
      <c r="G434" s="346"/>
      <c r="H434" s="361" t="s">
        <v>63</v>
      </c>
      <c r="I434" s="356"/>
      <c r="J434" s="364"/>
      <c r="K434" s="343"/>
      <c r="L434" s="346"/>
      <c r="M434" s="361" t="s">
        <v>63</v>
      </c>
      <c r="N434" s="356"/>
      <c r="O434" s="350" t="s">
        <v>63</v>
      </c>
      <c r="Q434" s="90" t="s">
        <v>63</v>
      </c>
      <c r="S434" s="90" t="s">
        <v>63</v>
      </c>
      <c r="U434" s="83">
        <v>9000</v>
      </c>
      <c r="V434" s="203"/>
    </row>
    <row r="435" spans="2:22" ht="18" customHeight="1" x14ac:dyDescent="0.2">
      <c r="B435" s="362">
        <v>435</v>
      </c>
      <c r="C435" s="449" t="s">
        <v>63</v>
      </c>
      <c r="D435" s="450" t="s">
        <v>63</v>
      </c>
      <c r="E435" s="365"/>
      <c r="F435" s="344"/>
      <c r="G435" s="347"/>
      <c r="H435" s="362" t="s">
        <v>63</v>
      </c>
      <c r="I435" s="357"/>
      <c r="J435" s="365"/>
      <c r="K435" s="344"/>
      <c r="L435" s="347"/>
      <c r="M435" s="362" t="s">
        <v>63</v>
      </c>
      <c r="N435" s="357"/>
      <c r="O435" s="351" t="s">
        <v>63</v>
      </c>
      <c r="Q435" s="90" t="s">
        <v>63</v>
      </c>
      <c r="S435" s="90" t="s">
        <v>63</v>
      </c>
      <c r="U435" s="83">
        <v>9000</v>
      </c>
      <c r="V435" s="203"/>
    </row>
    <row r="436" spans="2:22" ht="18" customHeight="1" x14ac:dyDescent="0.2">
      <c r="B436" s="361">
        <v>436</v>
      </c>
      <c r="C436" s="447" t="s">
        <v>63</v>
      </c>
      <c r="D436" s="448" t="s">
        <v>63</v>
      </c>
      <c r="E436" s="364"/>
      <c r="F436" s="343"/>
      <c r="G436" s="346"/>
      <c r="H436" s="361" t="s">
        <v>63</v>
      </c>
      <c r="I436" s="356"/>
      <c r="J436" s="364"/>
      <c r="K436" s="343"/>
      <c r="L436" s="346"/>
      <c r="M436" s="361" t="s">
        <v>63</v>
      </c>
      <c r="N436" s="356"/>
      <c r="O436" s="350" t="s">
        <v>63</v>
      </c>
      <c r="Q436" s="90" t="s">
        <v>63</v>
      </c>
      <c r="S436" s="90" t="s">
        <v>63</v>
      </c>
      <c r="U436" s="83">
        <v>9000</v>
      </c>
      <c r="V436" s="203"/>
    </row>
    <row r="437" spans="2:22" ht="18" customHeight="1" x14ac:dyDescent="0.2">
      <c r="B437" s="362">
        <v>437</v>
      </c>
      <c r="C437" s="449" t="s">
        <v>63</v>
      </c>
      <c r="D437" s="450" t="s">
        <v>63</v>
      </c>
      <c r="E437" s="365"/>
      <c r="F437" s="344"/>
      <c r="G437" s="347"/>
      <c r="H437" s="362" t="s">
        <v>63</v>
      </c>
      <c r="I437" s="357"/>
      <c r="J437" s="365"/>
      <c r="K437" s="344"/>
      <c r="L437" s="347"/>
      <c r="M437" s="362" t="s">
        <v>63</v>
      </c>
      <c r="N437" s="357"/>
      <c r="O437" s="351" t="s">
        <v>63</v>
      </c>
      <c r="Q437" s="90" t="s">
        <v>63</v>
      </c>
      <c r="S437" s="90" t="s">
        <v>63</v>
      </c>
      <c r="U437" s="83">
        <v>9000</v>
      </c>
      <c r="V437" s="203"/>
    </row>
    <row r="438" spans="2:22" ht="18" customHeight="1" x14ac:dyDescent="0.2">
      <c r="B438" s="361">
        <v>438</v>
      </c>
      <c r="C438" s="447" t="s">
        <v>63</v>
      </c>
      <c r="D438" s="448" t="s">
        <v>63</v>
      </c>
      <c r="E438" s="364"/>
      <c r="F438" s="343"/>
      <c r="G438" s="346"/>
      <c r="H438" s="361" t="s">
        <v>63</v>
      </c>
      <c r="I438" s="356"/>
      <c r="J438" s="364"/>
      <c r="K438" s="343"/>
      <c r="L438" s="346"/>
      <c r="M438" s="361" t="s">
        <v>63</v>
      </c>
      <c r="N438" s="356"/>
      <c r="O438" s="350" t="s">
        <v>63</v>
      </c>
      <c r="Q438" s="90" t="s">
        <v>63</v>
      </c>
      <c r="S438" s="90" t="s">
        <v>63</v>
      </c>
      <c r="U438" s="83">
        <v>9000</v>
      </c>
      <c r="V438" s="203"/>
    </row>
    <row r="439" spans="2:22" ht="18" customHeight="1" x14ac:dyDescent="0.2">
      <c r="B439" s="362">
        <v>439</v>
      </c>
      <c r="C439" s="449" t="s">
        <v>63</v>
      </c>
      <c r="D439" s="450" t="s">
        <v>63</v>
      </c>
      <c r="E439" s="365"/>
      <c r="F439" s="344"/>
      <c r="G439" s="347"/>
      <c r="H439" s="362" t="s">
        <v>63</v>
      </c>
      <c r="I439" s="357"/>
      <c r="J439" s="365"/>
      <c r="K439" s="344"/>
      <c r="L439" s="347"/>
      <c r="M439" s="362" t="s">
        <v>63</v>
      </c>
      <c r="N439" s="357"/>
      <c r="O439" s="351" t="s">
        <v>63</v>
      </c>
      <c r="Q439" s="90" t="s">
        <v>63</v>
      </c>
      <c r="S439" s="90" t="s">
        <v>63</v>
      </c>
      <c r="U439" s="83">
        <v>9000</v>
      </c>
      <c r="V439" s="203"/>
    </row>
    <row r="440" spans="2:22" ht="18" customHeight="1" x14ac:dyDescent="0.2">
      <c r="B440" s="361">
        <v>440</v>
      </c>
      <c r="C440" s="447" t="s">
        <v>63</v>
      </c>
      <c r="D440" s="448" t="s">
        <v>63</v>
      </c>
      <c r="E440" s="364"/>
      <c r="F440" s="343"/>
      <c r="G440" s="346"/>
      <c r="H440" s="361" t="s">
        <v>63</v>
      </c>
      <c r="I440" s="356"/>
      <c r="J440" s="364"/>
      <c r="K440" s="343"/>
      <c r="L440" s="346"/>
      <c r="M440" s="361" t="s">
        <v>63</v>
      </c>
      <c r="N440" s="356"/>
      <c r="O440" s="350" t="s">
        <v>63</v>
      </c>
      <c r="Q440" s="90" t="s">
        <v>63</v>
      </c>
      <c r="S440" s="90" t="s">
        <v>63</v>
      </c>
      <c r="U440" s="83">
        <v>9000</v>
      </c>
      <c r="V440" s="203"/>
    </row>
    <row r="441" spans="2:22" ht="18" customHeight="1" x14ac:dyDescent="0.2">
      <c r="B441" s="362">
        <v>441</v>
      </c>
      <c r="C441" s="449" t="s">
        <v>63</v>
      </c>
      <c r="D441" s="450" t="s">
        <v>63</v>
      </c>
      <c r="E441" s="365"/>
      <c r="F441" s="344"/>
      <c r="G441" s="347"/>
      <c r="H441" s="362" t="s">
        <v>63</v>
      </c>
      <c r="I441" s="357"/>
      <c r="J441" s="365"/>
      <c r="K441" s="344"/>
      <c r="L441" s="347"/>
      <c r="M441" s="362" t="s">
        <v>63</v>
      </c>
      <c r="N441" s="357"/>
      <c r="O441" s="351" t="s">
        <v>63</v>
      </c>
      <c r="Q441" s="90" t="s">
        <v>63</v>
      </c>
      <c r="S441" s="90" t="s">
        <v>63</v>
      </c>
      <c r="U441" s="83">
        <v>9000</v>
      </c>
      <c r="V441" s="203"/>
    </row>
    <row r="442" spans="2:22" ht="18" customHeight="1" x14ac:dyDescent="0.2">
      <c r="B442" s="361">
        <v>442</v>
      </c>
      <c r="C442" s="447" t="s">
        <v>63</v>
      </c>
      <c r="D442" s="448" t="s">
        <v>63</v>
      </c>
      <c r="E442" s="364"/>
      <c r="F442" s="343"/>
      <c r="G442" s="346"/>
      <c r="H442" s="361" t="s">
        <v>63</v>
      </c>
      <c r="I442" s="356"/>
      <c r="J442" s="364"/>
      <c r="K442" s="343"/>
      <c r="L442" s="346"/>
      <c r="M442" s="361" t="s">
        <v>63</v>
      </c>
      <c r="N442" s="356"/>
      <c r="O442" s="350" t="s">
        <v>63</v>
      </c>
      <c r="Q442" s="90" t="s">
        <v>63</v>
      </c>
      <c r="S442" s="90" t="s">
        <v>63</v>
      </c>
      <c r="U442" s="83">
        <v>9000</v>
      </c>
      <c r="V442" s="203"/>
    </row>
    <row r="443" spans="2:22" ht="18" customHeight="1" x14ac:dyDescent="0.2">
      <c r="B443" s="362">
        <v>443</v>
      </c>
      <c r="C443" s="449" t="s">
        <v>63</v>
      </c>
      <c r="D443" s="450" t="s">
        <v>63</v>
      </c>
      <c r="E443" s="365"/>
      <c r="F443" s="344"/>
      <c r="G443" s="347"/>
      <c r="H443" s="362" t="s">
        <v>63</v>
      </c>
      <c r="I443" s="357"/>
      <c r="J443" s="365"/>
      <c r="K443" s="344"/>
      <c r="L443" s="347"/>
      <c r="M443" s="362" t="s">
        <v>63</v>
      </c>
      <c r="N443" s="357"/>
      <c r="O443" s="351" t="s">
        <v>63</v>
      </c>
      <c r="Q443" s="90" t="s">
        <v>63</v>
      </c>
      <c r="S443" s="90" t="s">
        <v>63</v>
      </c>
      <c r="U443" s="83">
        <v>9000</v>
      </c>
      <c r="V443" s="203"/>
    </row>
    <row r="444" spans="2:22" ht="18" customHeight="1" x14ac:dyDescent="0.2">
      <c r="B444" s="361">
        <v>444</v>
      </c>
      <c r="C444" s="447" t="s">
        <v>63</v>
      </c>
      <c r="D444" s="448" t="s">
        <v>63</v>
      </c>
      <c r="E444" s="364"/>
      <c r="F444" s="343"/>
      <c r="G444" s="346"/>
      <c r="H444" s="361" t="s">
        <v>63</v>
      </c>
      <c r="I444" s="356"/>
      <c r="J444" s="364"/>
      <c r="K444" s="343"/>
      <c r="L444" s="346"/>
      <c r="M444" s="361" t="s">
        <v>63</v>
      </c>
      <c r="N444" s="356"/>
      <c r="O444" s="350" t="s">
        <v>63</v>
      </c>
      <c r="Q444" s="90" t="s">
        <v>63</v>
      </c>
      <c r="S444" s="90" t="s">
        <v>63</v>
      </c>
      <c r="U444" s="83">
        <v>9000</v>
      </c>
      <c r="V444" s="203"/>
    </row>
    <row r="445" spans="2:22" ht="18" customHeight="1" x14ac:dyDescent="0.2">
      <c r="B445" s="362">
        <v>445</v>
      </c>
      <c r="C445" s="449" t="s">
        <v>63</v>
      </c>
      <c r="D445" s="450" t="s">
        <v>63</v>
      </c>
      <c r="E445" s="365"/>
      <c r="F445" s="344"/>
      <c r="G445" s="347"/>
      <c r="H445" s="362" t="s">
        <v>63</v>
      </c>
      <c r="I445" s="357"/>
      <c r="J445" s="365"/>
      <c r="K445" s="344"/>
      <c r="L445" s="347"/>
      <c r="M445" s="362" t="s">
        <v>63</v>
      </c>
      <c r="N445" s="357"/>
      <c r="O445" s="351" t="s">
        <v>63</v>
      </c>
      <c r="Q445" s="90" t="s">
        <v>63</v>
      </c>
      <c r="S445" s="90" t="s">
        <v>63</v>
      </c>
      <c r="U445" s="83">
        <v>9000</v>
      </c>
      <c r="V445" s="203"/>
    </row>
    <row r="446" spans="2:22" ht="18" customHeight="1" x14ac:dyDescent="0.2">
      <c r="B446" s="361">
        <v>446</v>
      </c>
      <c r="C446" s="447" t="s">
        <v>63</v>
      </c>
      <c r="D446" s="448" t="s">
        <v>63</v>
      </c>
      <c r="E446" s="364"/>
      <c r="F446" s="343"/>
      <c r="G446" s="346"/>
      <c r="H446" s="361" t="s">
        <v>63</v>
      </c>
      <c r="I446" s="356"/>
      <c r="J446" s="364"/>
      <c r="K446" s="343"/>
      <c r="L446" s="346"/>
      <c r="M446" s="361" t="s">
        <v>63</v>
      </c>
      <c r="N446" s="356"/>
      <c r="O446" s="350" t="s">
        <v>63</v>
      </c>
      <c r="Q446" s="90" t="s">
        <v>63</v>
      </c>
      <c r="S446" s="90" t="s">
        <v>63</v>
      </c>
      <c r="U446" s="83">
        <v>9000</v>
      </c>
      <c r="V446" s="203"/>
    </row>
    <row r="447" spans="2:22" ht="18" customHeight="1" x14ac:dyDescent="0.2">
      <c r="B447" s="362">
        <v>447</v>
      </c>
      <c r="C447" s="449" t="s">
        <v>63</v>
      </c>
      <c r="D447" s="450" t="s">
        <v>63</v>
      </c>
      <c r="E447" s="365"/>
      <c r="F447" s="344"/>
      <c r="G447" s="347"/>
      <c r="H447" s="362" t="s">
        <v>63</v>
      </c>
      <c r="I447" s="357"/>
      <c r="J447" s="365"/>
      <c r="K447" s="344"/>
      <c r="L447" s="347"/>
      <c r="M447" s="362" t="s">
        <v>63</v>
      </c>
      <c r="N447" s="357"/>
      <c r="O447" s="351" t="s">
        <v>63</v>
      </c>
      <c r="Q447" s="90" t="s">
        <v>63</v>
      </c>
      <c r="S447" s="90" t="s">
        <v>63</v>
      </c>
      <c r="U447" s="83">
        <v>9000</v>
      </c>
      <c r="V447" s="203"/>
    </row>
    <row r="448" spans="2:22" ht="18" customHeight="1" x14ac:dyDescent="0.2">
      <c r="B448" s="361">
        <v>448</v>
      </c>
      <c r="C448" s="447" t="s">
        <v>63</v>
      </c>
      <c r="D448" s="448" t="s">
        <v>63</v>
      </c>
      <c r="E448" s="364"/>
      <c r="F448" s="343"/>
      <c r="G448" s="346"/>
      <c r="H448" s="361" t="s">
        <v>63</v>
      </c>
      <c r="I448" s="356"/>
      <c r="J448" s="364"/>
      <c r="K448" s="343"/>
      <c r="L448" s="346"/>
      <c r="M448" s="361" t="s">
        <v>63</v>
      </c>
      <c r="N448" s="356"/>
      <c r="O448" s="350" t="s">
        <v>63</v>
      </c>
      <c r="Q448" s="90" t="s">
        <v>63</v>
      </c>
      <c r="S448" s="90" t="s">
        <v>63</v>
      </c>
      <c r="U448" s="83">
        <v>9000</v>
      </c>
      <c r="V448" s="203"/>
    </row>
    <row r="449" spans="2:22" ht="18" customHeight="1" x14ac:dyDescent="0.2">
      <c r="B449" s="362">
        <v>449</v>
      </c>
      <c r="C449" s="449" t="s">
        <v>63</v>
      </c>
      <c r="D449" s="450" t="s">
        <v>63</v>
      </c>
      <c r="E449" s="365"/>
      <c r="F449" s="344"/>
      <c r="G449" s="347"/>
      <c r="H449" s="362" t="s">
        <v>63</v>
      </c>
      <c r="I449" s="357"/>
      <c r="J449" s="365"/>
      <c r="K449" s="344"/>
      <c r="L449" s="347"/>
      <c r="M449" s="362" t="s">
        <v>63</v>
      </c>
      <c r="N449" s="357"/>
      <c r="O449" s="351" t="s">
        <v>63</v>
      </c>
      <c r="Q449" s="90" t="s">
        <v>63</v>
      </c>
      <c r="S449" s="90" t="s">
        <v>63</v>
      </c>
      <c r="U449" s="83">
        <v>9000</v>
      </c>
      <c r="V449" s="203"/>
    </row>
    <row r="450" spans="2:22" ht="18" customHeight="1" thickBot="1" x14ac:dyDescent="0.25">
      <c r="B450" s="363">
        <v>450</v>
      </c>
      <c r="C450" s="451" t="s">
        <v>63</v>
      </c>
      <c r="D450" s="452" t="s">
        <v>63</v>
      </c>
      <c r="E450" s="366"/>
      <c r="F450" s="345"/>
      <c r="G450" s="348"/>
      <c r="H450" s="363" t="s">
        <v>63</v>
      </c>
      <c r="I450" s="360"/>
      <c r="J450" s="366"/>
      <c r="K450" s="345"/>
      <c r="L450" s="348"/>
      <c r="M450" s="363" t="s">
        <v>63</v>
      </c>
      <c r="N450" s="360"/>
      <c r="O450" s="354" t="s">
        <v>63</v>
      </c>
      <c r="Q450" s="107" t="s">
        <v>63</v>
      </c>
      <c r="S450" s="107" t="s">
        <v>63</v>
      </c>
      <c r="U450" s="95">
        <v>9000</v>
      </c>
      <c r="V450" s="203"/>
    </row>
    <row r="451" spans="2:22" x14ac:dyDescent="0.2">
      <c r="B451" s="339"/>
      <c r="C451" s="340"/>
      <c r="D451" s="339"/>
      <c r="E451" s="339"/>
      <c r="F451" s="339"/>
      <c r="G451" s="339"/>
      <c r="H451" s="339"/>
      <c r="I451" s="341"/>
      <c r="J451" s="339"/>
      <c r="K451" s="339"/>
      <c r="L451" s="339"/>
      <c r="M451" s="339"/>
      <c r="N451" s="65"/>
      <c r="O451" s="54"/>
      <c r="V451" s="203"/>
    </row>
    <row r="452" spans="2:22" x14ac:dyDescent="0.2">
      <c r="B452" s="339"/>
      <c r="C452" s="340"/>
      <c r="D452" s="339"/>
      <c r="E452" s="339"/>
      <c r="F452" s="339"/>
      <c r="G452" s="339"/>
      <c r="H452" s="339"/>
      <c r="I452" s="341"/>
      <c r="J452" s="339"/>
      <c r="K452" s="339"/>
      <c r="L452" s="339"/>
      <c r="M452" s="339"/>
      <c r="N452" s="65"/>
      <c r="O452" s="54"/>
      <c r="V452" s="203"/>
    </row>
    <row r="453" spans="2:22" x14ac:dyDescent="0.2">
      <c r="B453" s="339"/>
      <c r="C453" s="340"/>
      <c r="D453" s="339"/>
      <c r="E453" s="339"/>
      <c r="F453" s="339"/>
      <c r="G453" s="339"/>
      <c r="H453" s="339"/>
      <c r="I453" s="341"/>
      <c r="J453" s="339"/>
      <c r="K453" s="339"/>
      <c r="L453" s="339"/>
      <c r="M453" s="339"/>
      <c r="N453" s="65"/>
      <c r="O453" s="54"/>
      <c r="V453" s="203"/>
    </row>
    <row r="454" spans="2:22" x14ac:dyDescent="0.2">
      <c r="B454" s="339"/>
      <c r="C454" s="340"/>
      <c r="D454" s="339"/>
      <c r="E454" s="339"/>
      <c r="F454" s="339"/>
      <c r="G454" s="339"/>
      <c r="H454" s="339"/>
      <c r="I454" s="341"/>
      <c r="J454" s="339"/>
      <c r="K454" s="339"/>
      <c r="L454" s="339"/>
      <c r="M454" s="339"/>
      <c r="N454" s="65"/>
      <c r="O454" s="54"/>
      <c r="V454" s="203"/>
    </row>
  </sheetData>
  <sheetProtection sheet="1" objects="1" scenarios="1"/>
  <sortState ref="B1:U450">
    <sortCondition ref="S1"/>
    <sortCondition ref="U1"/>
    <sortCondition ref="B1"/>
  </sortState>
  <customSheetViews>
    <customSheetView guid="{B63A9C9F-CFE4-40C9-8381-5421B247D702}" showGridLines="0" showRowCol="0" outlineSymbols="0" hiddenColumns="1" showRuler="0">
      <rowBreaks count="5" manualBreakCount="5">
        <brk id="34" max="16383" man="1"/>
        <brk id="64" max="16383" man="1"/>
        <brk id="94" max="16383" man="1"/>
        <brk id="129" max="16383" man="1"/>
        <brk id="159" max="16383" man="1"/>
      </rowBreaks>
      <colBreaks count="1" manualBreakCount="1">
        <brk id="16" max="1048575" man="1"/>
      </colBreaks>
      <pageMargins left="0" right="0" top="0.78740157480314965" bottom="0" header="0" footer="0"/>
      <printOptions horizontalCentered="1"/>
      <pageSetup paperSize="9" scale="97" orientation="portrait" r:id="rId1"/>
      <headerFooter alignWithMargins="0"/>
    </customSheetView>
  </customSheetViews>
  <phoneticPr fontId="0" type="noConversion"/>
  <printOptions horizontalCentered="1"/>
  <pageMargins left="0" right="0" top="0.78740157480314965" bottom="0.78740157480314965" header="0.19685039370078741" footer="0.19685039370078741"/>
  <pageSetup paperSize="9" orientation="portrait" r:id="rId2"/>
  <headerFooter alignWithMargins="0">
    <oddHeader>&amp;CProgram pro zpracování výsledků: POŽÁRNÍ SPORT</oddHeader>
    <oddFooter>&amp;LAutor: Ing. Milan Hoffmann&amp;C&amp;P&amp;ROprávněný uživatel: SH ČMS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pageSetUpPr autoPageBreaks="0"/>
  </sheetPr>
  <dimension ref="B1:K559"/>
  <sheetViews>
    <sheetView showGridLines="0" showRowColHeaders="0" showOutlineSymbols="0" zoomScaleNormal="100" workbookViewId="0"/>
  </sheetViews>
  <sheetFormatPr defaultColWidth="5.5703125" defaultRowHeight="12.75" x14ac:dyDescent="0.2"/>
  <cols>
    <col min="1" max="1" width="1.7109375" style="454" customWidth="1"/>
    <col min="2" max="2" width="7.7109375" style="457" customWidth="1"/>
    <col min="3" max="3" width="7.7109375" style="458" customWidth="1"/>
    <col min="4" max="5" width="20.7109375" style="458" customWidth="1"/>
    <col min="6" max="7" width="10.7109375" style="459" customWidth="1"/>
    <col min="8" max="8" width="0.85546875" style="458" customWidth="1"/>
    <col min="9" max="9" width="10.7109375" style="33" customWidth="1"/>
    <col min="10" max="10" width="4.7109375" style="456" customWidth="1"/>
    <col min="11" max="11" width="1.7109375" style="456" customWidth="1"/>
    <col min="12" max="16384" width="5.5703125" style="454"/>
  </cols>
  <sheetData>
    <row r="1" spans="2:11" ht="26.25" x14ac:dyDescent="0.2">
      <c r="B1" s="749" t="s">
        <v>76</v>
      </c>
      <c r="C1" s="749"/>
      <c r="D1" s="749"/>
      <c r="E1" s="749"/>
      <c r="F1" s="749"/>
      <c r="G1" s="749"/>
      <c r="H1" s="749"/>
      <c r="I1" s="749"/>
      <c r="J1" s="453"/>
      <c r="K1" s="453"/>
    </row>
    <row r="2" spans="2:11" s="34" customFormat="1" ht="15" customHeight="1" x14ac:dyDescent="0.2">
      <c r="B2" s="102"/>
      <c r="C2" s="102"/>
      <c r="D2" s="102"/>
      <c r="E2" s="102"/>
      <c r="F2" s="103"/>
      <c r="G2" s="103"/>
      <c r="H2" s="161"/>
      <c r="I2" s="103"/>
      <c r="J2" s="102"/>
      <c r="K2" s="102"/>
    </row>
    <row r="3" spans="2:11" s="207" customFormat="1" ht="18" x14ac:dyDescent="0.2">
      <c r="B3" s="750" t="s">
        <v>80</v>
      </c>
      <c r="C3" s="750"/>
      <c r="D3" s="750"/>
      <c r="E3" s="750" t="str">
        <f>Start!B3</f>
        <v>30.7. 2016 Pardubice - Polabiny</v>
      </c>
      <c r="F3" s="750"/>
      <c r="G3" s="750"/>
      <c r="H3" s="750"/>
      <c r="I3" s="750"/>
      <c r="J3" s="208"/>
      <c r="K3" s="208"/>
    </row>
    <row r="4" spans="2:11" s="34" customFormat="1" ht="15" customHeight="1" thickBot="1" x14ac:dyDescent="0.25">
      <c r="B4" s="102"/>
      <c r="C4" s="102"/>
      <c r="D4" s="102"/>
      <c r="E4" s="102"/>
      <c r="F4" s="103"/>
      <c r="G4" s="103"/>
      <c r="H4" s="161"/>
      <c r="I4" s="103"/>
      <c r="J4" s="102"/>
      <c r="K4" s="102"/>
    </row>
    <row r="5" spans="2:11" ht="20.100000000000001" customHeight="1" thickBot="1" x14ac:dyDescent="0.25">
      <c r="B5" s="751" t="str">
        <f>Start!$C$5</f>
        <v>MUŽI</v>
      </c>
      <c r="C5" s="752"/>
      <c r="D5" s="453"/>
      <c r="E5" s="453"/>
      <c r="F5" s="103"/>
      <c r="G5" s="103"/>
      <c r="H5" s="453"/>
      <c r="I5" s="103"/>
      <c r="J5" s="455"/>
      <c r="K5" s="455"/>
    </row>
    <row r="6" spans="2:11" s="34" customFormat="1" ht="18" customHeight="1" x14ac:dyDescent="0.2">
      <c r="B6" s="758" t="s">
        <v>49</v>
      </c>
      <c r="C6" s="753" t="s">
        <v>53</v>
      </c>
      <c r="D6" s="755" t="s">
        <v>22</v>
      </c>
      <c r="E6" s="758" t="s">
        <v>23</v>
      </c>
      <c r="F6" s="760" t="s">
        <v>55</v>
      </c>
      <c r="G6" s="760" t="s">
        <v>56</v>
      </c>
      <c r="H6" s="159"/>
      <c r="I6" s="760" t="s">
        <v>54</v>
      </c>
    </row>
    <row r="7" spans="2:11" s="34" customFormat="1" ht="18" customHeight="1" thickBot="1" x14ac:dyDescent="0.25">
      <c r="B7" s="759"/>
      <c r="C7" s="754"/>
      <c r="D7" s="756"/>
      <c r="E7" s="759"/>
      <c r="F7" s="761"/>
      <c r="G7" s="761"/>
      <c r="H7" s="160"/>
      <c r="I7" s="761"/>
    </row>
    <row r="8" spans="2:11" ht="18" customHeight="1" x14ac:dyDescent="0.2">
      <c r="B8" s="206">
        <f>IF(AND('PJ - P'!$C1="",'PJ - P'!$D1=""),"",'PJ - P'!V1)</f>
        <v>1</v>
      </c>
      <c r="C8" s="91">
        <f>IF(AND('PJ - P'!$C1="",'PJ - P'!$D1=""),"",'PJ - P'!B1)</f>
        <v>29</v>
      </c>
      <c r="D8" s="92" t="str">
        <f>IF('PJ - P'!C1="","",'PJ - P'!C1)</f>
        <v>Lidmila Martin</v>
      </c>
      <c r="E8" s="92" t="str">
        <f>IF('PJ - P'!D1="","",'PJ - P'!D1)</f>
        <v>Zbožnov</v>
      </c>
      <c r="F8" s="93">
        <f>IF('PJ - P'!H1="","",'PJ - P'!H1)</f>
        <v>16.11</v>
      </c>
      <c r="G8" s="93">
        <f>IF('PJ - P'!M1="","",'PJ - P'!M1)</f>
        <v>15.66</v>
      </c>
      <c r="H8" s="93"/>
      <c r="I8" s="172">
        <f>IF('PJ - P'!O1="","",'PJ - P'!O1)</f>
        <v>15.66</v>
      </c>
    </row>
    <row r="9" spans="2:11" ht="18" customHeight="1" x14ac:dyDescent="0.2">
      <c r="B9" s="168">
        <f>IF(AND('PJ - P'!$C2="",'PJ - P'!$D2=""),"",'PJ - P'!V2)</f>
        <v>2</v>
      </c>
      <c r="C9" s="75">
        <f>IF(AND('PJ - P'!$C2="",'PJ - P'!$D2=""),"",'PJ - P'!B2)</f>
        <v>14</v>
      </c>
      <c r="D9" s="76" t="str">
        <f>IF('PJ - P'!C2="","",'PJ - P'!C2)</f>
        <v>Paulíček Jakub</v>
      </c>
      <c r="E9" s="76" t="str">
        <f>IF('PJ - P'!D2="","",'PJ - P'!D2)</f>
        <v>Široký Důl</v>
      </c>
      <c r="F9" s="80">
        <f>IF('PJ - P'!H2="","",'PJ - P'!H2)</f>
        <v>16.34</v>
      </c>
      <c r="G9" s="80" t="str">
        <f>IF('PJ - P'!M2="","",'PJ - P'!M2)</f>
        <v>NP</v>
      </c>
      <c r="H9" s="80"/>
      <c r="I9" s="173">
        <f>IF('PJ - P'!O2="","",'PJ - P'!O2)</f>
        <v>16.34</v>
      </c>
    </row>
    <row r="10" spans="2:11" ht="18" customHeight="1" x14ac:dyDescent="0.2">
      <c r="B10" s="169">
        <f>IF(AND('PJ - P'!$C3="",'PJ - P'!$D3=""),"",'PJ - P'!V3)</f>
        <v>3</v>
      </c>
      <c r="C10" s="84">
        <f>IF(AND('PJ - P'!$C3="",'PJ - P'!$D3=""),"",'PJ - P'!B3)</f>
        <v>35</v>
      </c>
      <c r="D10" s="85" t="str">
        <f>IF('PJ - P'!C3="","",'PJ - P'!C3)</f>
        <v>Divoš Václav</v>
      </c>
      <c r="E10" s="85" t="str">
        <f>IF('PJ - P'!D3="","",'PJ - P'!D3)</f>
        <v>Zbožnov</v>
      </c>
      <c r="F10" s="89" t="str">
        <f>IF('PJ - P'!H3="","",'PJ - P'!H3)</f>
        <v>NP</v>
      </c>
      <c r="G10" s="89">
        <f>IF('PJ - P'!M3="","",'PJ - P'!M3)</f>
        <v>16.350000000000001</v>
      </c>
      <c r="H10" s="89"/>
      <c r="I10" s="174">
        <f>IF('PJ - P'!O3="","",'PJ - P'!O3)</f>
        <v>16.350000000000001</v>
      </c>
    </row>
    <row r="11" spans="2:11" ht="18" customHeight="1" x14ac:dyDescent="0.2">
      <c r="B11" s="168">
        <f>IF(AND('PJ - P'!$C4="",'PJ - P'!$D4=""),"",'PJ - P'!V4)</f>
        <v>4</v>
      </c>
      <c r="C11" s="75">
        <f>IF(AND('PJ - P'!$C4="",'PJ - P'!$D4=""),"",'PJ - P'!B4)</f>
        <v>38</v>
      </c>
      <c r="D11" s="76" t="str">
        <f>IF('PJ - P'!C4="","",'PJ - P'!C4)</f>
        <v>Paulíček Stanislav</v>
      </c>
      <c r="E11" s="76" t="str">
        <f>IF('PJ - P'!D4="","",'PJ - P'!D4)</f>
        <v>Široký Důl</v>
      </c>
      <c r="F11" s="80">
        <f>IF('PJ - P'!H4="","",'PJ - P'!H4)</f>
        <v>16.93</v>
      </c>
      <c r="G11" s="80">
        <f>IF('PJ - P'!M4="","",'PJ - P'!M4)</f>
        <v>16.52</v>
      </c>
      <c r="H11" s="80"/>
      <c r="I11" s="173">
        <f>IF('PJ - P'!O4="","",'PJ - P'!O4)</f>
        <v>16.52</v>
      </c>
    </row>
    <row r="12" spans="2:11" ht="18" customHeight="1" x14ac:dyDescent="0.2">
      <c r="B12" s="169">
        <f>IF(AND('PJ - P'!$C5="",'PJ - P'!$D5=""),"",'PJ - P'!V5)</f>
        <v>5</v>
      </c>
      <c r="C12" s="84">
        <f>IF(AND('PJ - P'!$C5="",'PJ - P'!$D5=""),"",'PJ - P'!B5)</f>
        <v>2</v>
      </c>
      <c r="D12" s="85" t="str">
        <f>IF('PJ - P'!C5="","",'PJ - P'!C5)</f>
        <v>Flídr Karel</v>
      </c>
      <c r="E12" s="85" t="str">
        <f>IF('PJ - P'!D5="","",'PJ - P'!D5)</f>
        <v>Široký Důl</v>
      </c>
      <c r="F12" s="89">
        <f>IF('PJ - P'!H5="","",'PJ - P'!H5)</f>
        <v>16.649999999999999</v>
      </c>
      <c r="G12" s="89" t="str">
        <f>IF('PJ - P'!M5="","",'PJ - P'!M5)</f>
        <v>NP</v>
      </c>
      <c r="H12" s="89"/>
      <c r="I12" s="174">
        <f>IF('PJ - P'!O5="","",'PJ - P'!O5)</f>
        <v>16.649999999999999</v>
      </c>
    </row>
    <row r="13" spans="2:11" ht="18" customHeight="1" x14ac:dyDescent="0.2">
      <c r="B13" s="168">
        <f>IF(AND('PJ - P'!$C6="",'PJ - P'!$D6=""),"",'PJ - P'!V6)</f>
        <v>6</v>
      </c>
      <c r="C13" s="75">
        <f>IF(AND('PJ - P'!$C6="",'PJ - P'!$D6=""),"",'PJ - P'!B6)</f>
        <v>23</v>
      </c>
      <c r="D13" s="76" t="str">
        <f>IF('PJ - P'!C6="","",'PJ - P'!C6)</f>
        <v>Klenka Vojtěch</v>
      </c>
      <c r="E13" s="76" t="str">
        <f>IF('PJ - P'!D6="","",'PJ - P'!D6)</f>
        <v>Zbožnov</v>
      </c>
      <c r="F13" s="80">
        <f>IF('PJ - P'!H6="","",'PJ - P'!H6)</f>
        <v>19.68</v>
      </c>
      <c r="G13" s="80">
        <f>IF('PJ - P'!M6="","",'PJ - P'!M6)</f>
        <v>16.809999999999999</v>
      </c>
      <c r="H13" s="80"/>
      <c r="I13" s="173">
        <f>IF('PJ - P'!O6="","",'PJ - P'!O6)</f>
        <v>16.809999999999999</v>
      </c>
    </row>
    <row r="14" spans="2:11" ht="18" customHeight="1" x14ac:dyDescent="0.2">
      <c r="B14" s="169">
        <f>IF(AND('PJ - P'!$C7="",'PJ - P'!$D7=""),"",'PJ - P'!V7)</f>
        <v>7</v>
      </c>
      <c r="C14" s="84">
        <f>IF(AND('PJ - P'!$C7="",'PJ - P'!$D7=""),"",'PJ - P'!B7)</f>
        <v>26</v>
      </c>
      <c r="D14" s="85" t="str">
        <f>IF('PJ - P'!C7="","",'PJ - P'!C7)</f>
        <v>Teplý Jan</v>
      </c>
      <c r="E14" s="85" t="str">
        <f>IF('PJ - P'!D7="","",'PJ - P'!D7)</f>
        <v>Široký Důl</v>
      </c>
      <c r="F14" s="89">
        <f>IF('PJ - P'!H7="","",'PJ - P'!H7)</f>
        <v>17.48</v>
      </c>
      <c r="G14" s="89">
        <f>IF('PJ - P'!M7="","",'PJ - P'!M7)</f>
        <v>17.010000000000002</v>
      </c>
      <c r="H14" s="89"/>
      <c r="I14" s="174">
        <f>IF('PJ - P'!O7="","",'PJ - P'!O7)</f>
        <v>17.010000000000002</v>
      </c>
    </row>
    <row r="15" spans="2:11" ht="18" customHeight="1" x14ac:dyDescent="0.2">
      <c r="B15" s="168">
        <f>IF(AND('PJ - P'!$C8="",'PJ - P'!$D8=""),"",'PJ - P'!V8)</f>
        <v>8</v>
      </c>
      <c r="C15" s="75">
        <f>IF(AND('PJ - P'!$C8="",'PJ - P'!$D8=""),"",'PJ - P'!B8)</f>
        <v>16</v>
      </c>
      <c r="D15" s="76" t="str">
        <f>IF('PJ - P'!C8="","",'PJ - P'!C8)</f>
        <v>Novák Josef</v>
      </c>
      <c r="E15" s="76" t="str">
        <f>IF('PJ - P'!D8="","",'PJ - P'!D8)</f>
        <v>Lukavice</v>
      </c>
      <c r="F15" s="80">
        <f>IF('PJ - P'!H8="","",'PJ - P'!H8)</f>
        <v>17.57</v>
      </c>
      <c r="G15" s="80">
        <f>IF('PJ - P'!M8="","",'PJ - P'!M8)</f>
        <v>17.36</v>
      </c>
      <c r="H15" s="80"/>
      <c r="I15" s="173">
        <f>IF('PJ - P'!O8="","",'PJ - P'!O8)</f>
        <v>17.36</v>
      </c>
    </row>
    <row r="16" spans="2:11" ht="18" customHeight="1" x14ac:dyDescent="0.2">
      <c r="B16" s="169">
        <f>IF(AND('PJ - P'!$C9="",'PJ - P'!$D9=""),"",'PJ - P'!V9)</f>
        <v>9</v>
      </c>
      <c r="C16" s="84">
        <f>IF(AND('PJ - P'!$C9="",'PJ - P'!$D9=""),"",'PJ - P'!B9)</f>
        <v>20</v>
      </c>
      <c r="D16" s="85" t="str">
        <f>IF('PJ - P'!C9="","",'PJ - P'!C9)</f>
        <v>Uher Jan</v>
      </c>
      <c r="E16" s="85" t="str">
        <f>IF('PJ - P'!D9="","",'PJ - P'!D9)</f>
        <v>Široký Důl</v>
      </c>
      <c r="F16" s="89">
        <f>IF('PJ - P'!H9="","",'PJ - P'!H9)</f>
        <v>17.5</v>
      </c>
      <c r="G16" s="89" t="str">
        <f>IF('PJ - P'!M9="","",'PJ - P'!M9)</f>
        <v>NP</v>
      </c>
      <c r="H16" s="89"/>
      <c r="I16" s="174">
        <f>IF('PJ - P'!O9="","",'PJ - P'!O9)</f>
        <v>17.5</v>
      </c>
    </row>
    <row r="17" spans="2:9" ht="18" customHeight="1" x14ac:dyDescent="0.2">
      <c r="B17" s="168">
        <f>IF(AND('PJ - P'!$C10="",'PJ - P'!$D10=""),"",'PJ - P'!V10)</f>
        <v>10</v>
      </c>
      <c r="C17" s="75">
        <f>IF(AND('PJ - P'!$C10="",'PJ - P'!$D10=""),"",'PJ - P'!B10)</f>
        <v>17</v>
      </c>
      <c r="D17" s="76" t="str">
        <f>IF('PJ - P'!C10="","",'PJ - P'!C10)</f>
        <v>Šach Martin</v>
      </c>
      <c r="E17" s="76" t="str">
        <f>IF('PJ - P'!D10="","",'PJ - P'!D10)</f>
        <v>Zbožnov</v>
      </c>
      <c r="F17" s="80">
        <f>IF('PJ - P'!H10="","",'PJ - P'!H10)</f>
        <v>17.73</v>
      </c>
      <c r="G17" s="80" t="str">
        <f>IF('PJ - P'!M10="","",'PJ - P'!M10)</f>
        <v>NP</v>
      </c>
      <c r="H17" s="80"/>
      <c r="I17" s="173">
        <f>IF('PJ - P'!O10="","",'PJ - P'!O10)</f>
        <v>17.73</v>
      </c>
    </row>
    <row r="18" spans="2:9" ht="18" customHeight="1" x14ac:dyDescent="0.2">
      <c r="B18" s="169">
        <f>IF(AND('PJ - P'!$C11="",'PJ - P'!$D11=""),"",'PJ - P'!V11)</f>
        <v>11</v>
      </c>
      <c r="C18" s="84">
        <f>IF(AND('PJ - P'!$C11="",'PJ - P'!$D11=""),"",'PJ - P'!B11)</f>
        <v>30</v>
      </c>
      <c r="D18" s="85" t="str">
        <f>IF('PJ - P'!C11="","",'PJ - P'!C11)</f>
        <v>Tydrych Lukáš</v>
      </c>
      <c r="E18" s="85" t="str">
        <f>IF('PJ - P'!D11="","",'PJ - P'!D11)</f>
        <v>Čeperka</v>
      </c>
      <c r="F18" s="89" t="str">
        <f>IF('PJ - P'!H11="","",'PJ - P'!H11)</f>
        <v>NP</v>
      </c>
      <c r="G18" s="89">
        <f>IF('PJ - P'!M11="","",'PJ - P'!M11)</f>
        <v>17.829999999999998</v>
      </c>
      <c r="H18" s="89"/>
      <c r="I18" s="174">
        <f>IF('PJ - P'!O11="","",'PJ - P'!O11)</f>
        <v>17.829999999999998</v>
      </c>
    </row>
    <row r="19" spans="2:9" ht="18" customHeight="1" x14ac:dyDescent="0.2">
      <c r="B19" s="168">
        <f>IF(AND('PJ - P'!$C12="",'PJ - P'!$D12=""),"",'PJ - P'!V12)</f>
        <v>12</v>
      </c>
      <c r="C19" s="75">
        <f>IF(AND('PJ - P'!$C12="",'PJ - P'!$D12=""),"",'PJ - P'!B12)</f>
        <v>5</v>
      </c>
      <c r="D19" s="76" t="str">
        <f>IF('PJ - P'!C12="","",'PJ - P'!C12)</f>
        <v>Mlejnek Jan</v>
      </c>
      <c r="E19" s="76" t="str">
        <f>IF('PJ - P'!D12="","",'PJ - P'!D12)</f>
        <v>Zbožnov</v>
      </c>
      <c r="F19" s="80">
        <f>IF('PJ - P'!H12="","",'PJ - P'!H12)</f>
        <v>28.9</v>
      </c>
      <c r="G19" s="80">
        <f>IF('PJ - P'!M12="","",'PJ - P'!M12)</f>
        <v>18.190000000000001</v>
      </c>
      <c r="H19" s="80"/>
      <c r="I19" s="173">
        <f>IF('PJ - P'!O12="","",'PJ - P'!O12)</f>
        <v>18.190000000000001</v>
      </c>
    </row>
    <row r="20" spans="2:9" ht="18" customHeight="1" x14ac:dyDescent="0.2">
      <c r="B20" s="169">
        <f>IF(AND('PJ - P'!$C13="",'PJ - P'!$D13=""),"",'PJ - P'!V13)</f>
        <v>13</v>
      </c>
      <c r="C20" s="84">
        <f>IF(AND('PJ - P'!$C13="",'PJ - P'!$D13=""),"",'PJ - P'!B13)</f>
        <v>4</v>
      </c>
      <c r="D20" s="85" t="str">
        <f>IF('PJ - P'!C13="","",'PJ - P'!C13)</f>
        <v>Hrdina Matouš</v>
      </c>
      <c r="E20" s="85" t="str">
        <f>IF('PJ - P'!D13="","",'PJ - P'!D13)</f>
        <v>Lukavice</v>
      </c>
      <c r="F20" s="89" t="str">
        <f>IF('PJ - P'!H13="","",'PJ - P'!H13)</f>
        <v>NP</v>
      </c>
      <c r="G20" s="89">
        <f>IF('PJ - P'!M13="","",'PJ - P'!M13)</f>
        <v>18.34</v>
      </c>
      <c r="H20" s="89"/>
      <c r="I20" s="174">
        <f>IF('PJ - P'!O13="","",'PJ - P'!O13)</f>
        <v>18.34</v>
      </c>
    </row>
    <row r="21" spans="2:9" ht="18" customHeight="1" x14ac:dyDescent="0.2">
      <c r="B21" s="168">
        <f>IF(AND('PJ - P'!$C14="",'PJ - P'!$D14=""),"",'PJ - P'!V14)</f>
        <v>14</v>
      </c>
      <c r="C21" s="75">
        <f>IF(AND('PJ - P'!$C14="",'PJ - P'!$D14=""),"",'PJ - P'!B14)</f>
        <v>44</v>
      </c>
      <c r="D21" s="76" t="str">
        <f>IF('PJ - P'!C14="","",'PJ - P'!C14)</f>
        <v>Břenek Martin</v>
      </c>
      <c r="E21" s="76" t="str">
        <f>IF('PJ - P'!D14="","",'PJ - P'!D14)</f>
        <v>Široký Důl</v>
      </c>
      <c r="F21" s="80">
        <f>IF('PJ - P'!H14="","",'PJ - P'!H14)</f>
        <v>18.440000000000001</v>
      </c>
      <c r="G21" s="80" t="str">
        <f>IF('PJ - P'!M14="","",'PJ - P'!M14)</f>
        <v>NP</v>
      </c>
      <c r="H21" s="80"/>
      <c r="I21" s="173">
        <f>IF('PJ - P'!O14="","",'PJ - P'!O14)</f>
        <v>18.440000000000001</v>
      </c>
    </row>
    <row r="22" spans="2:9" ht="18" customHeight="1" x14ac:dyDescent="0.2">
      <c r="B22" s="169">
        <f>IF(AND('PJ - P'!$C15="",'PJ - P'!$D15=""),"",'PJ - P'!V15)</f>
        <v>15</v>
      </c>
      <c r="C22" s="84">
        <f>IF(AND('PJ - P'!$C15="",'PJ - P'!$D15=""),"",'PJ - P'!B15)</f>
        <v>42</v>
      </c>
      <c r="D22" s="85" t="str">
        <f>IF('PJ - P'!C15="","",'PJ - P'!C15)</f>
        <v>Dušek Jakub</v>
      </c>
      <c r="E22" s="85" t="str">
        <f>IF('PJ - P'!D15="","",'PJ - P'!D15)</f>
        <v>Čeperka</v>
      </c>
      <c r="F22" s="89">
        <f>IF('PJ - P'!H15="","",'PJ - P'!H15)</f>
        <v>18.63</v>
      </c>
      <c r="G22" s="89" t="str">
        <f>IF('PJ - P'!M15="","",'PJ - P'!M15)</f>
        <v>NP</v>
      </c>
      <c r="H22" s="89"/>
      <c r="I22" s="174">
        <f>IF('PJ - P'!O15="","",'PJ - P'!O15)</f>
        <v>18.63</v>
      </c>
    </row>
    <row r="23" spans="2:9" ht="18" customHeight="1" x14ac:dyDescent="0.2">
      <c r="B23" s="168">
        <f>IF(AND('PJ - P'!$C16="",'PJ - P'!$D16=""),"",'PJ - P'!V16)</f>
        <v>16</v>
      </c>
      <c r="C23" s="75">
        <f>IF(AND('PJ - P'!$C16="",'PJ - P'!$D16=""),"",'PJ - P'!B16)</f>
        <v>8</v>
      </c>
      <c r="D23" s="76" t="str">
        <f>IF('PJ - P'!C16="","",'PJ - P'!C16)</f>
        <v>Křivka Michal</v>
      </c>
      <c r="E23" s="76" t="str">
        <f>IF('PJ - P'!D16="","",'PJ - P'!D16)</f>
        <v>Široký Důl</v>
      </c>
      <c r="F23" s="80">
        <f>IF('PJ - P'!H16="","",'PJ - P'!H16)</f>
        <v>18.89</v>
      </c>
      <c r="G23" s="80" t="str">
        <f>IF('PJ - P'!M16="","",'PJ - P'!M16)</f>
        <v>NP</v>
      </c>
      <c r="H23" s="80"/>
      <c r="I23" s="173">
        <f>IF('PJ - P'!O16="","",'PJ - P'!O16)</f>
        <v>18.89</v>
      </c>
    </row>
    <row r="24" spans="2:9" ht="18" customHeight="1" x14ac:dyDescent="0.2">
      <c r="B24" s="169">
        <f>IF(AND('PJ - P'!$C17="",'PJ - P'!$D17=""),"",'PJ - P'!V17)</f>
        <v>16</v>
      </c>
      <c r="C24" s="84">
        <f>IF(AND('PJ - P'!$C17="",'PJ - P'!$D17=""),"",'PJ - P'!B17)</f>
        <v>41</v>
      </c>
      <c r="D24" s="85" t="str">
        <f>IF('PJ - P'!C17="","",'PJ - P'!C17)</f>
        <v xml:space="preserve">Škodný Jiří </v>
      </c>
      <c r="E24" s="85" t="str">
        <f>IF('PJ - P'!D17="","",'PJ - P'!D17)</f>
        <v>Zbožnov</v>
      </c>
      <c r="F24" s="89">
        <f>IF('PJ - P'!H17="","",'PJ - P'!H17)</f>
        <v>18.89</v>
      </c>
      <c r="G24" s="89" t="str">
        <f>IF('PJ - P'!M17="","",'PJ - P'!M17)</f>
        <v>NP</v>
      </c>
      <c r="H24" s="89"/>
      <c r="I24" s="174">
        <f>IF('PJ - P'!O17="","",'PJ - P'!O17)</f>
        <v>18.89</v>
      </c>
    </row>
    <row r="25" spans="2:9" ht="18" customHeight="1" x14ac:dyDescent="0.2">
      <c r="B25" s="168">
        <f>IF(AND('PJ - P'!$C18="",'PJ - P'!$D18=""),"",'PJ - P'!V18)</f>
        <v>18</v>
      </c>
      <c r="C25" s="75">
        <f>IF(AND('PJ - P'!$C18="",'PJ - P'!$D18=""),"",'PJ - P'!B18)</f>
        <v>40</v>
      </c>
      <c r="D25" s="76" t="str">
        <f>IF('PJ - P'!C18="","",'PJ - P'!C18)</f>
        <v>Marek Jan</v>
      </c>
      <c r="E25" s="76" t="str">
        <f>IF('PJ - P'!D18="","",'PJ - P'!D18)</f>
        <v>Lukavice</v>
      </c>
      <c r="F25" s="80">
        <f>IF('PJ - P'!H18="","",'PJ - P'!H18)</f>
        <v>32.99</v>
      </c>
      <c r="G25" s="80">
        <f>IF('PJ - P'!M18="","",'PJ - P'!M18)</f>
        <v>18.989999999999998</v>
      </c>
      <c r="H25" s="80"/>
      <c r="I25" s="173">
        <f>IF('PJ - P'!O18="","",'PJ - P'!O18)</f>
        <v>18.989999999999998</v>
      </c>
    </row>
    <row r="26" spans="2:9" ht="18" customHeight="1" x14ac:dyDescent="0.2">
      <c r="B26" s="169">
        <f>IF(AND('PJ - P'!$C19="",'PJ - P'!$D19=""),"",'PJ - P'!V19)</f>
        <v>19</v>
      </c>
      <c r="C26" s="84">
        <f>IF(AND('PJ - P'!$C19="",'PJ - P'!$D19=""),"",'PJ - P'!B19)</f>
        <v>45</v>
      </c>
      <c r="D26" s="85" t="str">
        <f>IF('PJ - P'!C19="","",'PJ - P'!C19)</f>
        <v>Rosypal Josef</v>
      </c>
      <c r="E26" s="85" t="str">
        <f>IF('PJ - P'!D19="","",'PJ - P'!D19)</f>
        <v xml:space="preserve">Desná </v>
      </c>
      <c r="F26" s="89">
        <f>IF('PJ - P'!H19="","",'PJ - P'!H19)</f>
        <v>19.510000000000002</v>
      </c>
      <c r="G26" s="89">
        <f>IF('PJ - P'!M19="","",'PJ - P'!M19)</f>
        <v>19.02</v>
      </c>
      <c r="H26" s="89"/>
      <c r="I26" s="174">
        <f>IF('PJ - P'!O19="","",'PJ - P'!O19)</f>
        <v>19.02</v>
      </c>
    </row>
    <row r="27" spans="2:9" ht="18" customHeight="1" x14ac:dyDescent="0.2">
      <c r="B27" s="168">
        <f>IF(AND('PJ - P'!$C20="",'PJ - P'!$D20=""),"",'PJ - P'!V20)</f>
        <v>20</v>
      </c>
      <c r="C27" s="75">
        <f>IF(AND('PJ - P'!$C20="",'PJ - P'!$D20=""),"",'PJ - P'!B20)</f>
        <v>21</v>
      </c>
      <c r="D27" s="76" t="str">
        <f>IF('PJ - P'!C20="","",'PJ - P'!C20)</f>
        <v>Šimek Pavel</v>
      </c>
      <c r="E27" s="76" t="str">
        <f>IF('PJ - P'!D20="","",'PJ - P'!D20)</f>
        <v xml:space="preserve">Desná </v>
      </c>
      <c r="F27" s="80">
        <f>IF('PJ - P'!H20="","",'PJ - P'!H20)</f>
        <v>20.91</v>
      </c>
      <c r="G27" s="80">
        <f>IF('PJ - P'!M20="","",'PJ - P'!M20)</f>
        <v>19.05</v>
      </c>
      <c r="H27" s="80"/>
      <c r="I27" s="173">
        <f>IF('PJ - P'!O20="","",'PJ - P'!O20)</f>
        <v>19.05</v>
      </c>
    </row>
    <row r="28" spans="2:9" ht="18" customHeight="1" x14ac:dyDescent="0.2">
      <c r="B28" s="169">
        <f>IF(AND('PJ - P'!$C21="",'PJ - P'!$D21=""),"",'PJ - P'!V21)</f>
        <v>21</v>
      </c>
      <c r="C28" s="84">
        <f>IF(AND('PJ - P'!$C21="",'PJ - P'!$D21=""),"",'PJ - P'!B21)</f>
        <v>24</v>
      </c>
      <c r="D28" s="85" t="str">
        <f>IF('PJ - P'!C21="","",'PJ - P'!C21)</f>
        <v>Podařil Lukáš</v>
      </c>
      <c r="E28" s="85" t="str">
        <f>IF('PJ - P'!D21="","",'PJ - P'!D21)</f>
        <v>Čeperka</v>
      </c>
      <c r="F28" s="89">
        <f>IF('PJ - P'!H21="","",'PJ - P'!H21)</f>
        <v>19.149999999999999</v>
      </c>
      <c r="G28" s="89" t="str">
        <f>IF('PJ - P'!M21="","",'PJ - P'!M21)</f>
        <v>NP</v>
      </c>
      <c r="H28" s="89"/>
      <c r="I28" s="174">
        <f>IF('PJ - P'!O21="","",'PJ - P'!O21)</f>
        <v>19.149999999999999</v>
      </c>
    </row>
    <row r="29" spans="2:9" ht="18" customHeight="1" x14ac:dyDescent="0.2">
      <c r="B29" s="168">
        <f>IF(AND('PJ - P'!$C22="",'PJ - P'!$D22=""),"",'PJ - P'!V22)</f>
        <v>22</v>
      </c>
      <c r="C29" s="75">
        <f>IF(AND('PJ - P'!$C22="",'PJ - P'!$D22=""),"",'PJ - P'!B22)</f>
        <v>47</v>
      </c>
      <c r="D29" s="76" t="str">
        <f>IF('PJ - P'!C22="","",'PJ - P'!C22)</f>
        <v>Mládek Josef</v>
      </c>
      <c r="E29" s="76" t="str">
        <f>IF('PJ - P'!D22="","",'PJ - P'!D22)</f>
        <v>Zbožnov</v>
      </c>
      <c r="F29" s="80">
        <f>IF('PJ - P'!H22="","",'PJ - P'!H22)</f>
        <v>19.239999999999998</v>
      </c>
      <c r="G29" s="80" t="str">
        <f>IF('PJ - P'!M22="","",'PJ - P'!M22)</f>
        <v>NP</v>
      </c>
      <c r="H29" s="80"/>
      <c r="I29" s="173">
        <f>IF('PJ - P'!O22="","",'PJ - P'!O22)</f>
        <v>19.239999999999998</v>
      </c>
    </row>
    <row r="30" spans="2:9" ht="18" customHeight="1" x14ac:dyDescent="0.2">
      <c r="B30" s="169">
        <f>IF(AND('PJ - P'!$C23="",'PJ - P'!$D23=""),"",'PJ - P'!V23)</f>
        <v>23</v>
      </c>
      <c r="C30" s="84">
        <f>IF(AND('PJ - P'!$C23="",'PJ - P'!$D23=""),"",'PJ - P'!B23)</f>
        <v>3</v>
      </c>
      <c r="D30" s="85" t="str">
        <f>IF('PJ - P'!C23="","",'PJ - P'!C23)</f>
        <v>Kuchra František</v>
      </c>
      <c r="E30" s="85" t="str">
        <f>IF('PJ - P'!D23="","",'PJ - P'!D23)</f>
        <v xml:space="preserve">Desná </v>
      </c>
      <c r="F30" s="89">
        <f>IF('PJ - P'!H23="","",'PJ - P'!H23)</f>
        <v>19.350000000000001</v>
      </c>
      <c r="G30" s="89">
        <f>IF('PJ - P'!M23="","",'PJ - P'!M23)</f>
        <v>22.6</v>
      </c>
      <c r="H30" s="89"/>
      <c r="I30" s="174">
        <f>IF('PJ - P'!O23="","",'PJ - P'!O23)</f>
        <v>19.350000000000001</v>
      </c>
    </row>
    <row r="31" spans="2:9" ht="18" customHeight="1" x14ac:dyDescent="0.2">
      <c r="B31" s="168">
        <f>IF(AND('PJ - P'!$C24="",'PJ - P'!$D24=""),"",'PJ - P'!V24)</f>
        <v>24</v>
      </c>
      <c r="C31" s="75">
        <f>IF(AND('PJ - P'!$C24="",'PJ - P'!$D24=""),"",'PJ - P'!B24)</f>
        <v>18</v>
      </c>
      <c r="D31" s="76" t="str">
        <f>IF('PJ - P'!C24="","",'PJ - P'!C24)</f>
        <v>Antolík Patrik</v>
      </c>
      <c r="E31" s="76" t="str">
        <f>IF('PJ - P'!D24="","",'PJ - P'!D24)</f>
        <v>Čeperka</v>
      </c>
      <c r="F31" s="80" t="str">
        <f>IF('PJ - P'!H24="","",'PJ - P'!H24)</f>
        <v>NP</v>
      </c>
      <c r="G31" s="80">
        <f>IF('PJ - P'!M24="","",'PJ - P'!M24)</f>
        <v>19.37</v>
      </c>
      <c r="H31" s="80"/>
      <c r="I31" s="173">
        <f>IF('PJ - P'!O24="","",'PJ - P'!O24)</f>
        <v>19.37</v>
      </c>
    </row>
    <row r="32" spans="2:9" ht="18" customHeight="1" x14ac:dyDescent="0.2">
      <c r="B32" s="169">
        <f>IF(AND('PJ - P'!$C25="",'PJ - P'!$D25=""),"",'PJ - P'!V25)</f>
        <v>25</v>
      </c>
      <c r="C32" s="84">
        <f>IF(AND('PJ - P'!$C25="",'PJ - P'!$D25=""),"",'PJ - P'!B25)</f>
        <v>13</v>
      </c>
      <c r="D32" s="85" t="str">
        <f>IF('PJ - P'!C25="","",'PJ - P'!C25)</f>
        <v>Rozlílek Patrik</v>
      </c>
      <c r="E32" s="85" t="str">
        <f>IF('PJ - P'!D25="","",'PJ - P'!D25)</f>
        <v>Voděrady</v>
      </c>
      <c r="F32" s="89">
        <f>IF('PJ - P'!H25="","",'PJ - P'!H25)</f>
        <v>19.510000000000002</v>
      </c>
      <c r="G32" s="89" t="str">
        <f>IF('PJ - P'!M25="","",'PJ - P'!M25)</f>
        <v>NP</v>
      </c>
      <c r="H32" s="89"/>
      <c r="I32" s="174">
        <f>IF('PJ - P'!O25="","",'PJ - P'!O25)</f>
        <v>19.510000000000002</v>
      </c>
    </row>
    <row r="33" spans="2:11" ht="18" customHeight="1" x14ac:dyDescent="0.2">
      <c r="B33" s="168">
        <f>IF(AND('PJ - P'!$C26="",'PJ - P'!$D26=""),"",'PJ - P'!V26)</f>
        <v>26</v>
      </c>
      <c r="C33" s="75">
        <f>IF(AND('PJ - P'!$C26="",'PJ - P'!$D26=""),"",'PJ - P'!B26)</f>
        <v>1</v>
      </c>
      <c r="D33" s="76" t="str">
        <f>IF('PJ - P'!C26="","",'PJ - P'!C26)</f>
        <v>Janecký Marek</v>
      </c>
      <c r="E33" s="76" t="str">
        <f>IF('PJ - P'!D26="","",'PJ - P'!D26)</f>
        <v>Voděrady</v>
      </c>
      <c r="F33" s="80" t="str">
        <f>IF('PJ - P'!H26="","",'PJ - P'!H26)</f>
        <v>NP</v>
      </c>
      <c r="G33" s="80">
        <f>IF('PJ - P'!M26="","",'PJ - P'!M26)</f>
        <v>19.54</v>
      </c>
      <c r="H33" s="80"/>
      <c r="I33" s="173">
        <f>IF('PJ - P'!O26="","",'PJ - P'!O26)</f>
        <v>19.54</v>
      </c>
    </row>
    <row r="34" spans="2:11" ht="18" customHeight="1" x14ac:dyDescent="0.2">
      <c r="B34" s="169">
        <f>IF(AND('PJ - P'!$C27="",'PJ - P'!$D27=""),"",'PJ - P'!V27)</f>
        <v>26</v>
      </c>
      <c r="C34" s="84">
        <f>IF(AND('PJ - P'!$C27="",'PJ - P'!$D27=""),"",'PJ - P'!B27)</f>
        <v>6</v>
      </c>
      <c r="D34" s="85" t="str">
        <f>IF('PJ - P'!C27="","",'PJ - P'!C27)</f>
        <v>Lang Šimon</v>
      </c>
      <c r="E34" s="85" t="str">
        <f>IF('PJ - P'!D27="","",'PJ - P'!D27)</f>
        <v>Čeperka</v>
      </c>
      <c r="F34" s="89">
        <f>IF('PJ - P'!H27="","",'PJ - P'!H27)</f>
        <v>19.54</v>
      </c>
      <c r="G34" s="89" t="str">
        <f>IF('PJ - P'!M27="","",'PJ - P'!M27)</f>
        <v>NP</v>
      </c>
      <c r="H34" s="89"/>
      <c r="I34" s="174">
        <f>IF('PJ - P'!O27="","",'PJ - P'!O27)</f>
        <v>19.54</v>
      </c>
    </row>
    <row r="35" spans="2:11" ht="18" customHeight="1" x14ac:dyDescent="0.2">
      <c r="B35" s="168">
        <f>IF(AND('PJ - P'!$C28="",'PJ - P'!$D28=""),"",'PJ - P'!V28)</f>
        <v>28</v>
      </c>
      <c r="C35" s="75">
        <f>IF(AND('PJ - P'!$C28="",'PJ - P'!$D28=""),"",'PJ - P'!B28)</f>
        <v>11</v>
      </c>
      <c r="D35" s="76" t="str">
        <f>IF('PJ - P'!C28="","",'PJ - P'!C28)</f>
        <v xml:space="preserve">Lidmila Jaromír </v>
      </c>
      <c r="E35" s="76" t="str">
        <f>IF('PJ - P'!D28="","",'PJ - P'!D28)</f>
        <v>Zbožnov</v>
      </c>
      <c r="F35" s="80">
        <f>IF('PJ - P'!H28="","",'PJ - P'!H28)</f>
        <v>20.49</v>
      </c>
      <c r="G35" s="80">
        <f>IF('PJ - P'!M28="","",'PJ - P'!M28)</f>
        <v>19.64</v>
      </c>
      <c r="H35" s="80"/>
      <c r="I35" s="173">
        <f>IF('PJ - P'!O28="","",'PJ - P'!O28)</f>
        <v>19.64</v>
      </c>
    </row>
    <row r="36" spans="2:11" ht="18" customHeight="1" x14ac:dyDescent="0.2">
      <c r="B36" s="169">
        <f>IF(AND('PJ - P'!$C29="",'PJ - P'!$D29=""),"",'PJ - P'!V29)</f>
        <v>29</v>
      </c>
      <c r="C36" s="84">
        <f>IF(AND('PJ - P'!$C29="",'PJ - P'!$D29=""),"",'PJ - P'!B29)</f>
        <v>10</v>
      </c>
      <c r="D36" s="85" t="str">
        <f>IF('PJ - P'!C29="","",'PJ - P'!C29)</f>
        <v>Hlaváček Vít</v>
      </c>
      <c r="E36" s="85" t="str">
        <f>IF('PJ - P'!D29="","",'PJ - P'!D29)</f>
        <v>Lukavice</v>
      </c>
      <c r="F36" s="89">
        <f>IF('PJ - P'!H29="","",'PJ - P'!H29)</f>
        <v>20.66</v>
      </c>
      <c r="G36" s="89">
        <f>IF('PJ - P'!M29="","",'PJ - P'!M29)</f>
        <v>19.79</v>
      </c>
      <c r="H36" s="89"/>
      <c r="I36" s="174">
        <f>IF('PJ - P'!O29="","",'PJ - P'!O29)</f>
        <v>19.79</v>
      </c>
    </row>
    <row r="37" spans="2:11" ht="18" customHeight="1" x14ac:dyDescent="0.2">
      <c r="B37" s="168">
        <f>IF(AND('PJ - P'!$C30="",'PJ - P'!$D30=""),"",'PJ - P'!V30)</f>
        <v>30</v>
      </c>
      <c r="C37" s="75">
        <f>IF(AND('PJ - P'!$C30="",'PJ - P'!$D30=""),"",'PJ - P'!B30)</f>
        <v>46</v>
      </c>
      <c r="D37" s="76" t="str">
        <f>IF('PJ - P'!C30="","",'PJ - P'!C30)</f>
        <v>Černohorský Marek</v>
      </c>
      <c r="E37" s="76" t="str">
        <f>IF('PJ - P'!D30="","",'PJ - P'!D30)</f>
        <v>Lukavice</v>
      </c>
      <c r="F37" s="80" t="str">
        <f>IF('PJ - P'!H30="","",'PJ - P'!H30)</f>
        <v>NP</v>
      </c>
      <c r="G37" s="80">
        <f>IF('PJ - P'!M30="","",'PJ - P'!M30)</f>
        <v>19.989999999999998</v>
      </c>
      <c r="H37" s="80"/>
      <c r="I37" s="173">
        <f>IF('PJ - P'!O30="","",'PJ - P'!O30)</f>
        <v>19.989999999999998</v>
      </c>
    </row>
    <row r="38" spans="2:11" ht="18" customHeight="1" x14ac:dyDescent="0.2">
      <c r="B38" s="169">
        <f>IF(AND('PJ - P'!$C31="",'PJ - P'!$D31=""),"",'PJ - P'!V31)</f>
        <v>31</v>
      </c>
      <c r="C38" s="84">
        <f>IF(AND('PJ - P'!$C31="",'PJ - P'!$D31=""),"",'PJ - P'!B31)</f>
        <v>39</v>
      </c>
      <c r="D38" s="85" t="str">
        <f>IF('PJ - P'!C31="","",'PJ - P'!C31)</f>
        <v xml:space="preserve">Nádvorník Jan </v>
      </c>
      <c r="E38" s="85" t="str">
        <f>IF('PJ - P'!D31="","",'PJ - P'!D31)</f>
        <v xml:space="preserve">Desná </v>
      </c>
      <c r="F38" s="89">
        <f>IF('PJ - P'!H31="","",'PJ - P'!H31)</f>
        <v>20.34</v>
      </c>
      <c r="G38" s="89">
        <f>IF('PJ - P'!M31="","",'PJ - P'!M31)</f>
        <v>21.35</v>
      </c>
      <c r="H38" s="89"/>
      <c r="I38" s="174">
        <f>IF('PJ - P'!O31="","",'PJ - P'!O31)</f>
        <v>20.34</v>
      </c>
    </row>
    <row r="39" spans="2:11" ht="18" customHeight="1" x14ac:dyDescent="0.2">
      <c r="B39" s="168">
        <f>IF(AND('PJ - P'!$C32="",'PJ - P'!$D32=""),"",'PJ - P'!V32)</f>
        <v>32</v>
      </c>
      <c r="C39" s="75">
        <f>IF(AND('PJ - P'!$C32="",'PJ - P'!$D32=""),"",'PJ - P'!B32)</f>
        <v>19</v>
      </c>
      <c r="D39" s="76" t="str">
        <f>IF('PJ - P'!C32="","",'PJ - P'!C32)</f>
        <v>Rozlílek Ondřej</v>
      </c>
      <c r="E39" s="76" t="str">
        <f>IF('PJ - P'!D32="","",'PJ - P'!D32)</f>
        <v>Voděrady</v>
      </c>
      <c r="F39" s="80">
        <f>IF('PJ - P'!H32="","",'PJ - P'!H32)</f>
        <v>20.46</v>
      </c>
      <c r="G39" s="80">
        <f>IF('PJ - P'!M32="","",'PJ - P'!M32)</f>
        <v>23.3</v>
      </c>
      <c r="H39" s="80"/>
      <c r="I39" s="173">
        <f>IF('PJ - P'!O32="","",'PJ - P'!O32)</f>
        <v>20.46</v>
      </c>
    </row>
    <row r="40" spans="2:11" ht="18" customHeight="1" x14ac:dyDescent="0.2">
      <c r="B40" s="169">
        <f>IF(AND('PJ - P'!$C33="",'PJ - P'!$D33=""),"",'PJ - P'!V33)</f>
        <v>33</v>
      </c>
      <c r="C40" s="84">
        <f>IF(AND('PJ - P'!$C33="",'PJ - P'!$D33=""),"",'PJ - P'!B33)</f>
        <v>15</v>
      </c>
      <c r="D40" s="85" t="str">
        <f>IF('PJ - P'!C33="","",'PJ - P'!C33)</f>
        <v>Flach Lukáš</v>
      </c>
      <c r="E40" s="85" t="str">
        <f>IF('PJ - P'!D33="","",'PJ - P'!D33)</f>
        <v xml:space="preserve">Desná </v>
      </c>
      <c r="F40" s="89">
        <f>IF('PJ - P'!H33="","",'PJ - P'!H33)</f>
        <v>32.049999999999997</v>
      </c>
      <c r="G40" s="89">
        <f>IF('PJ - P'!M33="","",'PJ - P'!M33)</f>
        <v>20.47</v>
      </c>
      <c r="H40" s="89"/>
      <c r="I40" s="174">
        <f>IF('PJ - P'!O33="","",'PJ - P'!O33)</f>
        <v>20.47</v>
      </c>
    </row>
    <row r="41" spans="2:11" ht="18" customHeight="1" x14ac:dyDescent="0.2">
      <c r="B41" s="168">
        <f>IF(AND('PJ - P'!$C34="",'PJ - P'!$D34=""),"",'PJ - P'!V34)</f>
        <v>34</v>
      </c>
      <c r="C41" s="75">
        <f>IF(AND('PJ - P'!$C34="",'PJ - P'!$D34=""),"",'PJ - P'!B34)</f>
        <v>12</v>
      </c>
      <c r="D41" s="76" t="str">
        <f>IF('PJ - P'!C34="","",'PJ - P'!C34)</f>
        <v>Macek Miroslav</v>
      </c>
      <c r="E41" s="76" t="str">
        <f>IF('PJ - P'!D34="","",'PJ - P'!D34)</f>
        <v>Čeperka</v>
      </c>
      <c r="F41" s="80">
        <f>IF('PJ - P'!H34="","",'PJ - P'!H34)</f>
        <v>20.79</v>
      </c>
      <c r="G41" s="80">
        <f>IF('PJ - P'!M34="","",'PJ - P'!M34)</f>
        <v>20.55</v>
      </c>
      <c r="H41" s="80"/>
      <c r="I41" s="173">
        <f>IF('PJ - P'!O34="","",'PJ - P'!O34)</f>
        <v>20.55</v>
      </c>
    </row>
    <row r="42" spans="2:11" ht="18" customHeight="1" x14ac:dyDescent="0.2">
      <c r="B42" s="170">
        <f>IF(AND('PJ - P'!$C35="",'PJ - P'!$D35=""),"",'PJ - P'!V35)</f>
        <v>35</v>
      </c>
      <c r="C42" s="126">
        <f>IF(AND('PJ - P'!$C35="",'PJ - P'!$D35=""),"",'PJ - P'!B35)</f>
        <v>43</v>
      </c>
      <c r="D42" s="127" t="str">
        <f>IF('PJ - P'!C35="","",'PJ - P'!C35)</f>
        <v>Fišer Daniel</v>
      </c>
      <c r="E42" s="127" t="str">
        <f>IF('PJ - P'!D35="","",'PJ - P'!D35)</f>
        <v>Voděrady</v>
      </c>
      <c r="F42" s="131">
        <f>IF('PJ - P'!H35="","",'PJ - P'!H35)</f>
        <v>20.58</v>
      </c>
      <c r="G42" s="131" t="str">
        <f>IF('PJ - P'!M35="","",'PJ - P'!M35)</f>
        <v>NP</v>
      </c>
      <c r="H42" s="131"/>
      <c r="I42" s="175">
        <f>IF('PJ - P'!O35="","",'PJ - P'!O35)</f>
        <v>20.58</v>
      </c>
    </row>
    <row r="43" spans="2:11" ht="18" customHeight="1" thickBot="1" x14ac:dyDescent="0.25">
      <c r="B43" s="171">
        <f>IF(AND('PJ - P'!$C36="",'PJ - P'!$D36=""),"",'PJ - P'!V36)</f>
        <v>36</v>
      </c>
      <c r="C43" s="165">
        <f>IF(AND('PJ - P'!$C36="",'PJ - P'!$D36=""),"",'PJ - P'!B36)</f>
        <v>22</v>
      </c>
      <c r="D43" s="166" t="str">
        <f>IF('PJ - P'!C36="","",'PJ - P'!C36)</f>
        <v>Hlaváček Petr</v>
      </c>
      <c r="E43" s="166" t="str">
        <f>IF('PJ - P'!D36="","",'PJ - P'!D36)</f>
        <v>Lukavice</v>
      </c>
      <c r="F43" s="167">
        <f>IF('PJ - P'!H36="","",'PJ - P'!H36)</f>
        <v>35.31</v>
      </c>
      <c r="G43" s="167">
        <f>IF('PJ - P'!M36="","",'PJ - P'!M36)</f>
        <v>20.86</v>
      </c>
      <c r="H43" s="167"/>
      <c r="I43" s="176">
        <f>IF('PJ - P'!O36="","",'PJ - P'!O36)</f>
        <v>20.86</v>
      </c>
    </row>
    <row r="44" spans="2:11" ht="26.25" x14ac:dyDescent="0.2">
      <c r="B44" s="749" t="str">
        <f>B$1</f>
        <v>Běh na 100m s přek. - Pořadí jednotlivců</v>
      </c>
      <c r="C44" s="749"/>
      <c r="D44" s="749"/>
      <c r="E44" s="749"/>
      <c r="F44" s="749"/>
      <c r="G44" s="749"/>
      <c r="H44" s="749"/>
      <c r="I44" s="749"/>
      <c r="J44" s="453"/>
      <c r="K44" s="453"/>
    </row>
    <row r="45" spans="2:11" s="34" customFormat="1" ht="15" customHeight="1" x14ac:dyDescent="0.2">
      <c r="B45" s="102"/>
      <c r="C45" s="102"/>
      <c r="D45" s="102"/>
      <c r="E45" s="102"/>
      <c r="F45" s="103"/>
      <c r="G45" s="103"/>
      <c r="H45" s="161"/>
      <c r="I45" s="103"/>
      <c r="J45" s="102"/>
      <c r="K45" s="102"/>
    </row>
    <row r="46" spans="2:11" s="207" customFormat="1" ht="18" x14ac:dyDescent="0.2">
      <c r="B46" s="757" t="str">
        <f>B$3</f>
        <v>Okresní kolo v PS</v>
      </c>
      <c r="C46" s="757"/>
      <c r="D46" s="757"/>
      <c r="E46" s="757" t="str">
        <f>E$3</f>
        <v>30.7. 2016 Pardubice - Polabiny</v>
      </c>
      <c r="F46" s="757"/>
      <c r="G46" s="757"/>
      <c r="H46" s="757"/>
      <c r="I46" s="757"/>
      <c r="J46" s="208"/>
      <c r="K46" s="208"/>
    </row>
    <row r="47" spans="2:11" s="34" customFormat="1" ht="15" customHeight="1" thickBot="1" x14ac:dyDescent="0.25">
      <c r="B47" s="102"/>
      <c r="C47" s="102"/>
      <c r="D47" s="102"/>
      <c r="E47" s="102"/>
      <c r="F47" s="103"/>
      <c r="G47" s="103"/>
      <c r="H47" s="161"/>
      <c r="I47" s="103"/>
      <c r="J47" s="102"/>
      <c r="K47" s="102"/>
    </row>
    <row r="48" spans="2:11" ht="20.100000000000001" customHeight="1" thickBot="1" x14ac:dyDescent="0.25">
      <c r="B48" s="751" t="str">
        <f>Start!$C$5</f>
        <v>MUŽI</v>
      </c>
      <c r="C48" s="752"/>
      <c r="D48" s="453"/>
      <c r="E48" s="453"/>
      <c r="F48" s="103"/>
      <c r="G48" s="103"/>
      <c r="H48" s="453"/>
      <c r="I48" s="103"/>
      <c r="J48" s="455"/>
      <c r="K48" s="455"/>
    </row>
    <row r="49" spans="2:9" s="34" customFormat="1" ht="18" customHeight="1" x14ac:dyDescent="0.2">
      <c r="B49" s="758" t="s">
        <v>49</v>
      </c>
      <c r="C49" s="753" t="s">
        <v>53</v>
      </c>
      <c r="D49" s="755" t="s">
        <v>22</v>
      </c>
      <c r="E49" s="758" t="s">
        <v>23</v>
      </c>
      <c r="F49" s="760" t="s">
        <v>55</v>
      </c>
      <c r="G49" s="760" t="s">
        <v>56</v>
      </c>
      <c r="H49" s="159"/>
      <c r="I49" s="760" t="s">
        <v>54</v>
      </c>
    </row>
    <row r="50" spans="2:9" s="34" customFormat="1" ht="18" customHeight="1" thickBot="1" x14ac:dyDescent="0.25">
      <c r="B50" s="759"/>
      <c r="C50" s="754"/>
      <c r="D50" s="756"/>
      <c r="E50" s="759"/>
      <c r="F50" s="761"/>
      <c r="G50" s="761"/>
      <c r="H50" s="160"/>
      <c r="I50" s="761"/>
    </row>
    <row r="51" spans="2:9" ht="18" customHeight="1" x14ac:dyDescent="0.2">
      <c r="B51" s="206">
        <f>IF(AND('PJ - P'!$C37="",'PJ - P'!$D37=""),"",'PJ - P'!V37)</f>
        <v>37</v>
      </c>
      <c r="C51" s="91">
        <f>IF(AND('PJ - P'!$C37="",'PJ - P'!$D37=""),"",'PJ - P'!B37)</f>
        <v>25</v>
      </c>
      <c r="D51" s="92" t="str">
        <f>IF('PJ - P'!C37="","",'PJ - P'!C37)</f>
        <v>Beneš Dominik</v>
      </c>
      <c r="E51" s="92" t="str">
        <f>IF('PJ - P'!D37="","",'PJ - P'!D37)</f>
        <v>Voděrady</v>
      </c>
      <c r="F51" s="93" t="str">
        <f>IF('PJ - P'!H37="","",'PJ - P'!H37)</f>
        <v>NP</v>
      </c>
      <c r="G51" s="93">
        <f>IF('PJ - P'!M37="","",'PJ - P'!M37)</f>
        <v>21</v>
      </c>
      <c r="H51" s="93"/>
      <c r="I51" s="172">
        <f>IF('PJ - P'!O37="","",'PJ - P'!O37)</f>
        <v>21</v>
      </c>
    </row>
    <row r="52" spans="2:9" ht="18" customHeight="1" x14ac:dyDescent="0.2">
      <c r="B52" s="168">
        <f>IF(AND('PJ - P'!$C38="",'PJ - P'!$D38=""),"",'PJ - P'!V38)</f>
        <v>38</v>
      </c>
      <c r="C52" s="75">
        <f>IF(AND('PJ - P'!$C38="",'PJ - P'!$D38=""),"",'PJ - P'!B38)</f>
        <v>32</v>
      </c>
      <c r="D52" s="76" t="str">
        <f>IF('PJ - P'!C38="","",'PJ - P'!C38)</f>
        <v>Jílek Jan</v>
      </c>
      <c r="E52" s="76" t="str">
        <f>IF('PJ - P'!D38="","",'PJ - P'!D38)</f>
        <v>Široký Důl</v>
      </c>
      <c r="F52" s="80">
        <f>IF('PJ - P'!H38="","",'PJ - P'!H38)</f>
        <v>21.16</v>
      </c>
      <c r="G52" s="80" t="str">
        <f>IF('PJ - P'!M38="","",'PJ - P'!M38)</f>
        <v>NP</v>
      </c>
      <c r="H52" s="80"/>
      <c r="I52" s="173">
        <f>IF('PJ - P'!O38="","",'PJ - P'!O38)</f>
        <v>21.16</v>
      </c>
    </row>
    <row r="53" spans="2:9" ht="18" customHeight="1" x14ac:dyDescent="0.2">
      <c r="B53" s="169">
        <f>IF(AND('PJ - P'!$C39="",'PJ - P'!$D39=""),"",'PJ - P'!V39)</f>
        <v>39</v>
      </c>
      <c r="C53" s="84">
        <f>IF(AND('PJ - P'!$C39="",'PJ - P'!$D39=""),"",'PJ - P'!B39)</f>
        <v>48</v>
      </c>
      <c r="D53" s="85" t="str">
        <f>IF('PJ - P'!C39="","",'PJ - P'!C39)</f>
        <v>Branda Václav</v>
      </c>
      <c r="E53" s="85" t="str">
        <f>IF('PJ - P'!D39="","",'PJ - P'!D39)</f>
        <v>Čeperka</v>
      </c>
      <c r="F53" s="89">
        <f>IF('PJ - P'!H39="","",'PJ - P'!H39)</f>
        <v>27.39</v>
      </c>
      <c r="G53" s="89">
        <f>IF('PJ - P'!M39="","",'PJ - P'!M39)</f>
        <v>21.76</v>
      </c>
      <c r="H53" s="89"/>
      <c r="I53" s="174">
        <f>IF('PJ - P'!O39="","",'PJ - P'!O39)</f>
        <v>21.76</v>
      </c>
    </row>
    <row r="54" spans="2:9" ht="18" customHeight="1" x14ac:dyDescent="0.2">
      <c r="B54" s="168">
        <f>IF(AND('PJ - P'!$C40="",'PJ - P'!$D40=""),"",'PJ - P'!V40)</f>
        <v>40</v>
      </c>
      <c r="C54" s="75">
        <f>IF(AND('PJ - P'!$C40="",'PJ - P'!$D40=""),"",'PJ - P'!B40)</f>
        <v>34</v>
      </c>
      <c r="D54" s="76" t="str">
        <f>IF('PJ - P'!C40="","",'PJ - P'!C40)</f>
        <v>Uchytil Lukáš</v>
      </c>
      <c r="E54" s="76" t="str">
        <f>IF('PJ - P'!D40="","",'PJ - P'!D40)</f>
        <v>Lukavice</v>
      </c>
      <c r="F54" s="80">
        <f>IF('PJ - P'!H40="","",'PJ - P'!H40)</f>
        <v>23.17</v>
      </c>
      <c r="G54" s="80">
        <f>IF('PJ - P'!M40="","",'PJ - P'!M40)</f>
        <v>21.8</v>
      </c>
      <c r="H54" s="80"/>
      <c r="I54" s="173">
        <f>IF('PJ - P'!O40="","",'PJ - P'!O40)</f>
        <v>21.8</v>
      </c>
    </row>
    <row r="55" spans="2:9" ht="18" customHeight="1" x14ac:dyDescent="0.2">
      <c r="B55" s="169">
        <f>IF(AND('PJ - P'!$C41="",'PJ - P'!$D41=""),"",'PJ - P'!V41)</f>
        <v>41</v>
      </c>
      <c r="C55" s="84">
        <f>IF(AND('PJ - P'!$C41="",'PJ - P'!$D41=""),"",'PJ - P'!B41)</f>
        <v>7</v>
      </c>
      <c r="D55" s="85" t="str">
        <f>IF('PJ - P'!C41="","",'PJ - P'!C41)</f>
        <v>Fikejz Tomáš</v>
      </c>
      <c r="E55" s="85" t="str">
        <f>IF('PJ - P'!D41="","",'PJ - P'!D41)</f>
        <v>Voděrady</v>
      </c>
      <c r="F55" s="89" t="str">
        <f>IF('PJ - P'!H41="","",'PJ - P'!H41)</f>
        <v>NP</v>
      </c>
      <c r="G55" s="89">
        <f>IF('PJ - P'!M41="","",'PJ - P'!M41)</f>
        <v>22.03</v>
      </c>
      <c r="H55" s="89"/>
      <c r="I55" s="174">
        <f>IF('PJ - P'!O41="","",'PJ - P'!O41)</f>
        <v>22.03</v>
      </c>
    </row>
    <row r="56" spans="2:9" ht="18" customHeight="1" x14ac:dyDescent="0.2">
      <c r="B56" s="168">
        <f>IF(AND('PJ - P'!$C42="",'PJ - P'!$D42=""),"",'PJ - P'!V42)</f>
        <v>42</v>
      </c>
      <c r="C56" s="75">
        <f>IF(AND('PJ - P'!$C42="",'PJ - P'!$D42=""),"",'PJ - P'!B42)</f>
        <v>27</v>
      </c>
      <c r="D56" s="76" t="str">
        <f>IF('PJ - P'!C42="","",'PJ - P'!C42)</f>
        <v>Kusý Martin</v>
      </c>
      <c r="E56" s="76" t="str">
        <f>IF('PJ - P'!D42="","",'PJ - P'!D42)</f>
        <v xml:space="preserve">Desná </v>
      </c>
      <c r="F56" s="80">
        <f>IF('PJ - P'!H42="","",'PJ - P'!H42)</f>
        <v>22.15</v>
      </c>
      <c r="G56" s="80" t="str">
        <f>IF('PJ - P'!M42="","",'PJ - P'!M42)</f>
        <v>NP</v>
      </c>
      <c r="H56" s="80"/>
      <c r="I56" s="173">
        <f>IF('PJ - P'!O42="","",'PJ - P'!O42)</f>
        <v>22.15</v>
      </c>
    </row>
    <row r="57" spans="2:9" ht="18" customHeight="1" x14ac:dyDescent="0.2">
      <c r="B57" s="169">
        <f>IF(AND('PJ - P'!$C43="",'PJ - P'!$D43=""),"",'PJ - P'!V43)</f>
        <v>43</v>
      </c>
      <c r="C57" s="84">
        <f>IF(AND('PJ - P'!$C43="",'PJ - P'!$D43=""),"",'PJ - P'!B43)</f>
        <v>31</v>
      </c>
      <c r="D57" s="85" t="str">
        <f>IF('PJ - P'!C43="","",'PJ - P'!C43)</f>
        <v>Samek Lukáš</v>
      </c>
      <c r="E57" s="85" t="str">
        <f>IF('PJ - P'!D43="","",'PJ - P'!D43)</f>
        <v>Voděrady</v>
      </c>
      <c r="F57" s="89">
        <f>IF('PJ - P'!H43="","",'PJ - P'!H43)</f>
        <v>22.21</v>
      </c>
      <c r="G57" s="89">
        <f>IF('PJ - P'!M43="","",'PJ - P'!M43)</f>
        <v>22.72</v>
      </c>
      <c r="H57" s="89"/>
      <c r="I57" s="174">
        <f>IF('PJ - P'!O43="","",'PJ - P'!O43)</f>
        <v>22.21</v>
      </c>
    </row>
    <row r="58" spans="2:9" ht="18" customHeight="1" x14ac:dyDescent="0.2">
      <c r="B58" s="168">
        <f>IF(AND('PJ - P'!$C44="",'PJ - P'!$D44=""),"",'PJ - P'!V44)</f>
        <v>44</v>
      </c>
      <c r="C58" s="75">
        <f>IF(AND('PJ - P'!$C44="",'PJ - P'!$D44=""),"",'PJ - P'!B44)</f>
        <v>33</v>
      </c>
      <c r="D58" s="76" t="str">
        <f>IF('PJ - P'!C44="","",'PJ - P'!C44)</f>
        <v>Boštík Jaroslav</v>
      </c>
      <c r="E58" s="76" t="str">
        <f>IF('PJ - P'!D44="","",'PJ - P'!D44)</f>
        <v xml:space="preserve">Desná </v>
      </c>
      <c r="F58" s="80" t="str">
        <f>IF('PJ - P'!H44="","",'PJ - P'!H44)</f>
        <v>NP</v>
      </c>
      <c r="G58" s="80">
        <f>IF('PJ - P'!M44="","",'PJ - P'!M44)</f>
        <v>23.01</v>
      </c>
      <c r="H58" s="80"/>
      <c r="I58" s="173">
        <f>IF('PJ - P'!O44="","",'PJ - P'!O44)</f>
        <v>23.01</v>
      </c>
    </row>
    <row r="59" spans="2:9" ht="18" customHeight="1" x14ac:dyDescent="0.2">
      <c r="B59" s="169">
        <f>IF(AND('PJ - P'!$C45="",'PJ - P'!$D45=""),"",'PJ - P'!V45)</f>
        <v>45</v>
      </c>
      <c r="C59" s="84">
        <f>IF(AND('PJ - P'!$C45="",'PJ - P'!$D45=""),"",'PJ - P'!B45)</f>
        <v>28</v>
      </c>
      <c r="D59" s="85" t="str">
        <f>IF('PJ - P'!C45="","",'PJ - P'!C45)</f>
        <v>Lerch Tomáš</v>
      </c>
      <c r="E59" s="85" t="str">
        <f>IF('PJ - P'!D45="","",'PJ - P'!D45)</f>
        <v>Lukavice</v>
      </c>
      <c r="F59" s="89">
        <f>IF('PJ - P'!H45="","",'PJ - P'!H45)</f>
        <v>26.16</v>
      </c>
      <c r="G59" s="89">
        <f>IF('PJ - P'!M45="","",'PJ - P'!M45)</f>
        <v>27.14</v>
      </c>
      <c r="H59" s="89"/>
      <c r="I59" s="174">
        <f>IF('PJ - P'!O45="","",'PJ - P'!O45)</f>
        <v>26.16</v>
      </c>
    </row>
    <row r="60" spans="2:9" ht="18" customHeight="1" x14ac:dyDescent="0.2">
      <c r="B60" s="168">
        <f>IF(AND('PJ - P'!$C46="",'PJ - P'!$D46=""),"",'PJ - P'!V46)</f>
        <v>46</v>
      </c>
      <c r="C60" s="75">
        <f>IF(AND('PJ - P'!$C46="",'PJ - P'!$D46=""),"",'PJ - P'!B46)</f>
        <v>9</v>
      </c>
      <c r="D60" s="76" t="str">
        <f>IF('PJ - P'!C46="","",'PJ - P'!C46)</f>
        <v>Flídr Dušan</v>
      </c>
      <c r="E60" s="76" t="str">
        <f>IF('PJ - P'!D46="","",'PJ - P'!D46)</f>
        <v xml:space="preserve">Desná </v>
      </c>
      <c r="F60" s="80">
        <f>IF('PJ - P'!H46="","",'PJ - P'!H46)</f>
        <v>26.22</v>
      </c>
      <c r="G60" s="80" t="str">
        <f>IF('PJ - P'!M46="","",'PJ - P'!M46)</f>
        <v>NP</v>
      </c>
      <c r="H60" s="80"/>
      <c r="I60" s="173">
        <f>IF('PJ - P'!O46="","",'PJ - P'!O46)</f>
        <v>26.22</v>
      </c>
    </row>
    <row r="61" spans="2:9" ht="18" customHeight="1" x14ac:dyDescent="0.2">
      <c r="B61" s="169">
        <f>IF(AND('PJ - P'!$C47="",'PJ - P'!$D47=""),"",'PJ - P'!V47)</f>
        <v>47</v>
      </c>
      <c r="C61" s="84">
        <f>IF(AND('PJ - P'!$C47="",'PJ - P'!$D47=""),"",'PJ - P'!B47)</f>
        <v>36</v>
      </c>
      <c r="D61" s="85" t="str">
        <f>IF('PJ - P'!C47="","",'PJ - P'!C47)</f>
        <v xml:space="preserve">Preclík David </v>
      </c>
      <c r="E61" s="85" t="str">
        <f>IF('PJ - P'!D47="","",'PJ - P'!D47)</f>
        <v>Čeperka</v>
      </c>
      <c r="F61" s="89" t="str">
        <f>IF('PJ - P'!H47="","",'PJ - P'!H47)</f>
        <v>NP</v>
      </c>
      <c r="G61" s="89">
        <f>IF('PJ - P'!M47="","",'PJ - P'!M47)</f>
        <v>26.41</v>
      </c>
      <c r="H61" s="89"/>
      <c r="I61" s="174">
        <f>IF('PJ - P'!O47="","",'PJ - P'!O47)</f>
        <v>26.41</v>
      </c>
    </row>
    <row r="62" spans="2:9" ht="18" customHeight="1" x14ac:dyDescent="0.2">
      <c r="B62" s="168">
        <f>IF(AND('PJ - P'!$C48="",'PJ - P'!$D48=""),"",'PJ - P'!V48)</f>
        <v>48</v>
      </c>
      <c r="C62" s="75">
        <f>IF(AND('PJ - P'!$C48="",'PJ - P'!$D48=""),"",'PJ - P'!B48)</f>
        <v>37</v>
      </c>
      <c r="D62" s="76" t="str">
        <f>IF('PJ - P'!C48="","",'PJ - P'!C48)</f>
        <v xml:space="preserve">Janecký Martin </v>
      </c>
      <c r="E62" s="76" t="str">
        <f>IF('PJ - P'!D48="","",'PJ - P'!D48)</f>
        <v>Voděrady</v>
      </c>
      <c r="F62" s="80">
        <f>IF('PJ - P'!H48="","",'PJ - P'!H48)</f>
        <v>27.45</v>
      </c>
      <c r="G62" s="80" t="str">
        <f>IF('PJ - P'!M48="","",'PJ - P'!M48)</f>
        <v>NP</v>
      </c>
      <c r="H62" s="80"/>
      <c r="I62" s="173">
        <f>IF('PJ - P'!O48="","",'PJ - P'!O48)</f>
        <v>27.45</v>
      </c>
    </row>
    <row r="63" spans="2:9" ht="18" customHeight="1" x14ac:dyDescent="0.2">
      <c r="B63" s="169">
        <f>IF(AND('PJ - P'!$C49="",'PJ - P'!$D49=""),"",'PJ - P'!V49)</f>
        <v>49</v>
      </c>
      <c r="C63" s="84">
        <f>IF(AND('PJ - P'!$C49="",'PJ - P'!$D49=""),"",'PJ - P'!B49)</f>
        <v>49</v>
      </c>
      <c r="D63" s="85" t="str">
        <f>IF('PJ - P'!C49="","",'PJ - P'!C49)</f>
        <v>NESTARTOVALO</v>
      </c>
      <c r="E63" s="85" t="str">
        <f>IF('PJ - P'!D49="","",'PJ - P'!D49)</f>
        <v>Voděrady</v>
      </c>
      <c r="F63" s="89" t="str">
        <f>IF('PJ - P'!H49="","",'PJ - P'!H49)</f>
        <v>DNF</v>
      </c>
      <c r="G63" s="89" t="str">
        <f>IF('PJ - P'!M49="","",'PJ - P'!M49)</f>
        <v>DNF</v>
      </c>
      <c r="H63" s="89"/>
      <c r="I63" s="174" t="str">
        <f>IF('PJ - P'!O49="","",'PJ - P'!O49)</f>
        <v>DNF</v>
      </c>
    </row>
    <row r="64" spans="2:9" ht="18" customHeight="1" x14ac:dyDescent="0.2">
      <c r="B64" s="168">
        <f>IF(AND('PJ - P'!$C50="",'PJ - P'!$D50=""),"",'PJ - P'!V50)</f>
        <v>49</v>
      </c>
      <c r="C64" s="75">
        <f>IF(AND('PJ - P'!$C50="",'PJ - P'!$D50=""),"",'PJ - P'!B50)</f>
        <v>50</v>
      </c>
      <c r="D64" s="76" t="str">
        <f>IF('PJ - P'!C50="","",'PJ - P'!C50)</f>
        <v>NESTARTOVALO</v>
      </c>
      <c r="E64" s="76" t="str">
        <f>IF('PJ - P'!D50="","",'PJ - P'!D50)</f>
        <v>Široký Důl</v>
      </c>
      <c r="F64" s="80" t="str">
        <f>IF('PJ - P'!H50="","",'PJ - P'!H50)</f>
        <v>DNF</v>
      </c>
      <c r="G64" s="80" t="str">
        <f>IF('PJ - P'!M50="","",'PJ - P'!M50)</f>
        <v>DNF</v>
      </c>
      <c r="H64" s="80"/>
      <c r="I64" s="173" t="str">
        <f>IF('PJ - P'!O50="","",'PJ - P'!O50)</f>
        <v>DNF</v>
      </c>
    </row>
    <row r="65" spans="2:9" ht="18" customHeight="1" x14ac:dyDescent="0.2">
      <c r="B65" s="169">
        <f>IF(AND('PJ - P'!$C51="",'PJ - P'!$D51=""),"",'PJ - P'!V51)</f>
        <v>49</v>
      </c>
      <c r="C65" s="84">
        <f>IF(AND('PJ - P'!$C51="",'PJ - P'!$D51=""),"",'PJ - P'!B51)</f>
        <v>51</v>
      </c>
      <c r="D65" s="85" t="str">
        <f>IF('PJ - P'!C51="","",'PJ - P'!C51)</f>
        <v>NESTARTOVALO</v>
      </c>
      <c r="E65" s="85" t="str">
        <f>IF('PJ - P'!D51="","",'PJ - P'!D51)</f>
        <v xml:space="preserve">Desná </v>
      </c>
      <c r="F65" s="89" t="str">
        <f>IF('PJ - P'!H51="","",'PJ - P'!H51)</f>
        <v>DNF</v>
      </c>
      <c r="G65" s="89" t="str">
        <f>IF('PJ - P'!M51="","",'PJ - P'!M51)</f>
        <v>DNF</v>
      </c>
      <c r="H65" s="89"/>
      <c r="I65" s="174" t="str">
        <f>IF('PJ - P'!O51="","",'PJ - P'!O51)</f>
        <v>DNF</v>
      </c>
    </row>
    <row r="66" spans="2:9" ht="18" customHeight="1" x14ac:dyDescent="0.2">
      <c r="B66" s="168">
        <f>IF(AND('PJ - P'!$C52="",'PJ - P'!$D52=""),"",'PJ - P'!V52)</f>
        <v>49</v>
      </c>
      <c r="C66" s="75">
        <f>IF(AND('PJ - P'!$C52="",'PJ - P'!$D52=""),"",'PJ - P'!B52)</f>
        <v>52</v>
      </c>
      <c r="D66" s="76" t="str">
        <f>IF('PJ - P'!C52="","",'PJ - P'!C52)</f>
        <v>NESTARTOVALO</v>
      </c>
      <c r="E66" s="76" t="str">
        <f>IF('PJ - P'!D52="","",'PJ - P'!D52)</f>
        <v>Lukavice</v>
      </c>
      <c r="F66" s="80" t="str">
        <f>IF('PJ - P'!H52="","",'PJ - P'!H52)</f>
        <v>DNF</v>
      </c>
      <c r="G66" s="80" t="str">
        <f>IF('PJ - P'!M52="","",'PJ - P'!M52)</f>
        <v>DNF</v>
      </c>
      <c r="H66" s="80"/>
      <c r="I66" s="173" t="str">
        <f>IF('PJ - P'!O52="","",'PJ - P'!O52)</f>
        <v>DNF</v>
      </c>
    </row>
    <row r="67" spans="2:9" ht="18" customHeight="1" x14ac:dyDescent="0.2">
      <c r="B67" s="169">
        <f>IF(AND('PJ - P'!$C53="",'PJ - P'!$D53=""),"",'PJ - P'!V53)</f>
        <v>49</v>
      </c>
      <c r="C67" s="84">
        <f>IF(AND('PJ - P'!$C53="",'PJ - P'!$D53=""),"",'PJ - P'!B53)</f>
        <v>53</v>
      </c>
      <c r="D67" s="85" t="str">
        <f>IF('PJ - P'!C53="","",'PJ - P'!C53)</f>
        <v>NESTARTOVALO</v>
      </c>
      <c r="E67" s="85" t="str">
        <f>IF('PJ - P'!D53="","",'PJ - P'!D53)</f>
        <v>Zbožnov</v>
      </c>
      <c r="F67" s="89" t="str">
        <f>IF('PJ - P'!H53="","",'PJ - P'!H53)</f>
        <v>DNF</v>
      </c>
      <c r="G67" s="89" t="str">
        <f>IF('PJ - P'!M53="","",'PJ - P'!M53)</f>
        <v>DNF</v>
      </c>
      <c r="H67" s="89"/>
      <c r="I67" s="174" t="str">
        <f>IF('PJ - P'!O53="","",'PJ - P'!O53)</f>
        <v>DNF</v>
      </c>
    </row>
    <row r="68" spans="2:9" ht="18" customHeight="1" x14ac:dyDescent="0.2">
      <c r="B68" s="168">
        <f>IF(AND('PJ - P'!$C54="",'PJ - P'!$D54=""),"",'PJ - P'!V54)</f>
        <v>49</v>
      </c>
      <c r="C68" s="75">
        <f>IF(AND('PJ - P'!$C54="",'PJ - P'!$D54=""),"",'PJ - P'!B54)</f>
        <v>54</v>
      </c>
      <c r="D68" s="76" t="str">
        <f>IF('PJ - P'!C54="","",'PJ - P'!C54)</f>
        <v>NESTARTOVALO</v>
      </c>
      <c r="E68" s="76" t="str">
        <f>IF('PJ - P'!D54="","",'PJ - P'!D54)</f>
        <v>Čeperka</v>
      </c>
      <c r="F68" s="80" t="str">
        <f>IF('PJ - P'!H54="","",'PJ - P'!H54)</f>
        <v>DNF</v>
      </c>
      <c r="G68" s="80" t="str">
        <f>IF('PJ - P'!M54="","",'PJ - P'!M54)</f>
        <v>DNF</v>
      </c>
      <c r="H68" s="80"/>
      <c r="I68" s="173" t="str">
        <f>IF('PJ - P'!O54="","",'PJ - P'!O54)</f>
        <v>DNF</v>
      </c>
    </row>
    <row r="69" spans="2:9" ht="18" customHeight="1" x14ac:dyDescent="0.2">
      <c r="B69" s="169" t="str">
        <f>IF(AND('PJ - P'!$C55="",'PJ - P'!$D55=""),"",'PJ - P'!V55)</f>
        <v/>
      </c>
      <c r="C69" s="84" t="str">
        <f>IF(AND('PJ - P'!$C55="",'PJ - P'!$D55=""),"",'PJ - P'!B55)</f>
        <v/>
      </c>
      <c r="D69" s="85" t="str">
        <f>IF('PJ - P'!C55="","",'PJ - P'!C55)</f>
        <v/>
      </c>
      <c r="E69" s="85" t="str">
        <f>IF('PJ - P'!D55="","",'PJ - P'!D55)</f>
        <v/>
      </c>
      <c r="F69" s="89" t="str">
        <f>IF('PJ - P'!H55="","",'PJ - P'!H55)</f>
        <v/>
      </c>
      <c r="G69" s="89" t="str">
        <f>IF('PJ - P'!M55="","",'PJ - P'!M55)</f>
        <v/>
      </c>
      <c r="H69" s="89"/>
      <c r="I69" s="174" t="str">
        <f>IF('PJ - P'!O55="","",'PJ - P'!O55)</f>
        <v/>
      </c>
    </row>
    <row r="70" spans="2:9" ht="18" customHeight="1" x14ac:dyDescent="0.2">
      <c r="B70" s="168" t="str">
        <f>IF(AND('PJ - P'!$C56="",'PJ - P'!$D56=""),"",'PJ - P'!V56)</f>
        <v/>
      </c>
      <c r="C70" s="75" t="str">
        <f>IF(AND('PJ - P'!$C56="",'PJ - P'!$D56=""),"",'PJ - P'!B56)</f>
        <v/>
      </c>
      <c r="D70" s="76" t="str">
        <f>IF('PJ - P'!C56="","",'PJ - P'!C56)</f>
        <v/>
      </c>
      <c r="E70" s="76" t="str">
        <f>IF('PJ - P'!D56="","",'PJ - P'!D56)</f>
        <v/>
      </c>
      <c r="F70" s="80" t="str">
        <f>IF('PJ - P'!H56="","",'PJ - P'!H56)</f>
        <v/>
      </c>
      <c r="G70" s="80" t="str">
        <f>IF('PJ - P'!M56="","",'PJ - P'!M56)</f>
        <v/>
      </c>
      <c r="H70" s="80"/>
      <c r="I70" s="173" t="str">
        <f>IF('PJ - P'!O56="","",'PJ - P'!O56)</f>
        <v/>
      </c>
    </row>
    <row r="71" spans="2:9" ht="18" customHeight="1" x14ac:dyDescent="0.2">
      <c r="B71" s="169" t="str">
        <f>IF(AND('PJ - P'!$C57="",'PJ - P'!$D57=""),"",'PJ - P'!V57)</f>
        <v/>
      </c>
      <c r="C71" s="84" t="str">
        <f>IF(AND('PJ - P'!$C57="",'PJ - P'!$D57=""),"",'PJ - P'!B57)</f>
        <v/>
      </c>
      <c r="D71" s="85" t="str">
        <f>IF('PJ - P'!C57="","",'PJ - P'!C57)</f>
        <v/>
      </c>
      <c r="E71" s="85" t="str">
        <f>IF('PJ - P'!D57="","",'PJ - P'!D57)</f>
        <v/>
      </c>
      <c r="F71" s="89" t="str">
        <f>IF('PJ - P'!H57="","",'PJ - P'!H57)</f>
        <v/>
      </c>
      <c r="G71" s="89" t="str">
        <f>IF('PJ - P'!M57="","",'PJ - P'!M57)</f>
        <v/>
      </c>
      <c r="H71" s="89"/>
      <c r="I71" s="174" t="str">
        <f>IF('PJ - P'!O57="","",'PJ - P'!O57)</f>
        <v/>
      </c>
    </row>
    <row r="72" spans="2:9" ht="18" customHeight="1" x14ac:dyDescent="0.2">
      <c r="B72" s="168" t="str">
        <f>IF(AND('PJ - P'!$C58="",'PJ - P'!$D58=""),"",'PJ - P'!V58)</f>
        <v/>
      </c>
      <c r="C72" s="75" t="str">
        <f>IF(AND('PJ - P'!$C58="",'PJ - P'!$D58=""),"",'PJ - P'!B58)</f>
        <v/>
      </c>
      <c r="D72" s="76" t="str">
        <f>IF('PJ - P'!C58="","",'PJ - P'!C58)</f>
        <v/>
      </c>
      <c r="E72" s="76" t="str">
        <f>IF('PJ - P'!D58="","",'PJ - P'!D58)</f>
        <v/>
      </c>
      <c r="F72" s="80" t="str">
        <f>IF('PJ - P'!H58="","",'PJ - P'!H58)</f>
        <v/>
      </c>
      <c r="G72" s="80" t="str">
        <f>IF('PJ - P'!M58="","",'PJ - P'!M58)</f>
        <v/>
      </c>
      <c r="H72" s="80"/>
      <c r="I72" s="173" t="str">
        <f>IF('PJ - P'!O58="","",'PJ - P'!O58)</f>
        <v/>
      </c>
    </row>
    <row r="73" spans="2:9" ht="18" customHeight="1" x14ac:dyDescent="0.2">
      <c r="B73" s="169" t="str">
        <f>IF(AND('PJ - P'!$C59="",'PJ - P'!$D59=""),"",'PJ - P'!V59)</f>
        <v/>
      </c>
      <c r="C73" s="84" t="str">
        <f>IF(AND('PJ - P'!$C59="",'PJ - P'!$D59=""),"",'PJ - P'!B59)</f>
        <v/>
      </c>
      <c r="D73" s="85" t="str">
        <f>IF('PJ - P'!C59="","",'PJ - P'!C59)</f>
        <v/>
      </c>
      <c r="E73" s="85" t="str">
        <f>IF('PJ - P'!D59="","",'PJ - P'!D59)</f>
        <v/>
      </c>
      <c r="F73" s="89" t="str">
        <f>IF('PJ - P'!H59="","",'PJ - P'!H59)</f>
        <v/>
      </c>
      <c r="G73" s="89" t="str">
        <f>IF('PJ - P'!M59="","",'PJ - P'!M59)</f>
        <v/>
      </c>
      <c r="H73" s="89"/>
      <c r="I73" s="174" t="str">
        <f>IF('PJ - P'!O59="","",'PJ - P'!O59)</f>
        <v/>
      </c>
    </row>
    <row r="74" spans="2:9" ht="18" customHeight="1" x14ac:dyDescent="0.2">
      <c r="B74" s="168" t="str">
        <f>IF(AND('PJ - P'!$C60="",'PJ - P'!$D60=""),"",'PJ - P'!V60)</f>
        <v/>
      </c>
      <c r="C74" s="75" t="str">
        <f>IF(AND('PJ - P'!$C60="",'PJ - P'!$D60=""),"",'PJ - P'!B60)</f>
        <v/>
      </c>
      <c r="D74" s="76" t="str">
        <f>IF('PJ - P'!C60="","",'PJ - P'!C60)</f>
        <v/>
      </c>
      <c r="E74" s="76" t="str">
        <f>IF('PJ - P'!D60="","",'PJ - P'!D60)</f>
        <v/>
      </c>
      <c r="F74" s="80" t="str">
        <f>IF('PJ - P'!H60="","",'PJ - P'!H60)</f>
        <v/>
      </c>
      <c r="G74" s="80" t="str">
        <f>IF('PJ - P'!M60="","",'PJ - P'!M60)</f>
        <v/>
      </c>
      <c r="H74" s="80"/>
      <c r="I74" s="173" t="str">
        <f>IF('PJ - P'!O60="","",'PJ - P'!O60)</f>
        <v/>
      </c>
    </row>
    <row r="75" spans="2:9" ht="18" customHeight="1" x14ac:dyDescent="0.2">
      <c r="B75" s="169" t="str">
        <f>IF(AND('PJ - P'!$C61="",'PJ - P'!$D61=""),"",'PJ - P'!V61)</f>
        <v/>
      </c>
      <c r="C75" s="84" t="str">
        <f>IF(AND('PJ - P'!$C61="",'PJ - P'!$D61=""),"",'PJ - P'!B61)</f>
        <v/>
      </c>
      <c r="D75" s="85" t="str">
        <f>IF('PJ - P'!C61="","",'PJ - P'!C61)</f>
        <v/>
      </c>
      <c r="E75" s="85" t="str">
        <f>IF('PJ - P'!D61="","",'PJ - P'!D61)</f>
        <v/>
      </c>
      <c r="F75" s="89" t="str">
        <f>IF('PJ - P'!H61="","",'PJ - P'!H61)</f>
        <v/>
      </c>
      <c r="G75" s="89" t="str">
        <f>IF('PJ - P'!M61="","",'PJ - P'!M61)</f>
        <v/>
      </c>
      <c r="H75" s="89"/>
      <c r="I75" s="174" t="str">
        <f>IF('PJ - P'!O61="","",'PJ - P'!O61)</f>
        <v/>
      </c>
    </row>
    <row r="76" spans="2:9" ht="18" customHeight="1" x14ac:dyDescent="0.2">
      <c r="B76" s="168" t="str">
        <f>IF(AND('PJ - P'!$C62="",'PJ - P'!$D62=""),"",'PJ - P'!V62)</f>
        <v/>
      </c>
      <c r="C76" s="75" t="str">
        <f>IF(AND('PJ - P'!$C62="",'PJ - P'!$D62=""),"",'PJ - P'!B62)</f>
        <v/>
      </c>
      <c r="D76" s="76" t="str">
        <f>IF('PJ - P'!C62="","",'PJ - P'!C62)</f>
        <v/>
      </c>
      <c r="E76" s="76" t="str">
        <f>IF('PJ - P'!D62="","",'PJ - P'!D62)</f>
        <v/>
      </c>
      <c r="F76" s="80" t="str">
        <f>IF('PJ - P'!H62="","",'PJ - P'!H62)</f>
        <v/>
      </c>
      <c r="G76" s="80" t="str">
        <f>IF('PJ - P'!M62="","",'PJ - P'!M62)</f>
        <v/>
      </c>
      <c r="H76" s="80"/>
      <c r="I76" s="173" t="str">
        <f>IF('PJ - P'!O62="","",'PJ - P'!O62)</f>
        <v/>
      </c>
    </row>
    <row r="77" spans="2:9" ht="18" customHeight="1" x14ac:dyDescent="0.2">
      <c r="B77" s="169" t="str">
        <f>IF(AND('PJ - P'!$C63="",'PJ - P'!$D63=""),"",'PJ - P'!V63)</f>
        <v/>
      </c>
      <c r="C77" s="84" t="str">
        <f>IF(AND('PJ - P'!$C63="",'PJ - P'!$D63=""),"",'PJ - P'!B63)</f>
        <v/>
      </c>
      <c r="D77" s="85" t="str">
        <f>IF('PJ - P'!C63="","",'PJ - P'!C63)</f>
        <v/>
      </c>
      <c r="E77" s="85" t="str">
        <f>IF('PJ - P'!D63="","",'PJ - P'!D63)</f>
        <v/>
      </c>
      <c r="F77" s="89" t="str">
        <f>IF('PJ - P'!H63="","",'PJ - P'!H63)</f>
        <v/>
      </c>
      <c r="G77" s="89" t="str">
        <f>IF('PJ - P'!M63="","",'PJ - P'!M63)</f>
        <v/>
      </c>
      <c r="H77" s="89"/>
      <c r="I77" s="174" t="str">
        <f>IF('PJ - P'!O63="","",'PJ - P'!O63)</f>
        <v/>
      </c>
    </row>
    <row r="78" spans="2:9" ht="18" customHeight="1" x14ac:dyDescent="0.2">
      <c r="B78" s="168" t="str">
        <f>IF(AND('PJ - P'!$C64="",'PJ - P'!$D64=""),"",'PJ - P'!V64)</f>
        <v/>
      </c>
      <c r="C78" s="75" t="str">
        <f>IF(AND('PJ - P'!$C64="",'PJ - P'!$D64=""),"",'PJ - P'!B64)</f>
        <v/>
      </c>
      <c r="D78" s="76" t="str">
        <f>IF('PJ - P'!C64="","",'PJ - P'!C64)</f>
        <v/>
      </c>
      <c r="E78" s="76" t="str">
        <f>IF('PJ - P'!D64="","",'PJ - P'!D64)</f>
        <v/>
      </c>
      <c r="F78" s="80" t="str">
        <f>IF('PJ - P'!H64="","",'PJ - P'!H64)</f>
        <v/>
      </c>
      <c r="G78" s="80" t="str">
        <f>IF('PJ - P'!M64="","",'PJ - P'!M64)</f>
        <v/>
      </c>
      <c r="H78" s="80"/>
      <c r="I78" s="173" t="str">
        <f>IF('PJ - P'!O64="","",'PJ - P'!O64)</f>
        <v/>
      </c>
    </row>
    <row r="79" spans="2:9" ht="18" customHeight="1" x14ac:dyDescent="0.2">
      <c r="B79" s="169" t="str">
        <f>IF(AND('PJ - P'!$C65="",'PJ - P'!$D65=""),"",'PJ - P'!V65)</f>
        <v/>
      </c>
      <c r="C79" s="84" t="str">
        <f>IF(AND('PJ - P'!$C65="",'PJ - P'!$D65=""),"",'PJ - P'!B65)</f>
        <v/>
      </c>
      <c r="D79" s="85" t="str">
        <f>IF('PJ - P'!C65="","",'PJ - P'!C65)</f>
        <v/>
      </c>
      <c r="E79" s="85" t="str">
        <f>IF('PJ - P'!D65="","",'PJ - P'!D65)</f>
        <v/>
      </c>
      <c r="F79" s="89" t="str">
        <f>IF('PJ - P'!H65="","",'PJ - P'!H65)</f>
        <v/>
      </c>
      <c r="G79" s="89" t="str">
        <f>IF('PJ - P'!M65="","",'PJ - P'!M65)</f>
        <v/>
      </c>
      <c r="H79" s="89"/>
      <c r="I79" s="174" t="str">
        <f>IF('PJ - P'!O65="","",'PJ - P'!O65)</f>
        <v/>
      </c>
    </row>
    <row r="80" spans="2:9" ht="18" customHeight="1" x14ac:dyDescent="0.2">
      <c r="B80" s="168" t="str">
        <f>IF(AND('PJ - P'!$C66="",'PJ - P'!$D66=""),"",'PJ - P'!V66)</f>
        <v/>
      </c>
      <c r="C80" s="75" t="str">
        <f>IF(AND('PJ - P'!$C66="",'PJ - P'!$D66=""),"",'PJ - P'!B66)</f>
        <v/>
      </c>
      <c r="D80" s="76" t="str">
        <f>IF('PJ - P'!C66="","",'PJ - P'!C66)</f>
        <v/>
      </c>
      <c r="E80" s="76" t="str">
        <f>IF('PJ - P'!D66="","",'PJ - P'!D66)</f>
        <v/>
      </c>
      <c r="F80" s="80" t="str">
        <f>IF('PJ - P'!H66="","",'PJ - P'!H66)</f>
        <v/>
      </c>
      <c r="G80" s="80" t="str">
        <f>IF('PJ - P'!M66="","",'PJ - P'!M66)</f>
        <v/>
      </c>
      <c r="H80" s="80"/>
      <c r="I80" s="173" t="str">
        <f>IF('PJ - P'!O66="","",'PJ - P'!O66)</f>
        <v/>
      </c>
    </row>
    <row r="81" spans="2:11" ht="18" customHeight="1" x14ac:dyDescent="0.2">
      <c r="B81" s="169" t="str">
        <f>IF(AND('PJ - P'!$C67="",'PJ - P'!$D67=""),"",'PJ - P'!V67)</f>
        <v/>
      </c>
      <c r="C81" s="84" t="str">
        <f>IF(AND('PJ - P'!$C67="",'PJ - P'!$D67=""),"",'PJ - P'!B67)</f>
        <v/>
      </c>
      <c r="D81" s="85" t="str">
        <f>IF('PJ - P'!C67="","",'PJ - P'!C67)</f>
        <v/>
      </c>
      <c r="E81" s="85" t="str">
        <f>IF('PJ - P'!D67="","",'PJ - P'!D67)</f>
        <v/>
      </c>
      <c r="F81" s="89" t="str">
        <f>IF('PJ - P'!H67="","",'PJ - P'!H67)</f>
        <v/>
      </c>
      <c r="G81" s="89" t="str">
        <f>IF('PJ - P'!M67="","",'PJ - P'!M67)</f>
        <v/>
      </c>
      <c r="H81" s="89"/>
      <c r="I81" s="174" t="str">
        <f>IF('PJ - P'!O67="","",'PJ - P'!O67)</f>
        <v/>
      </c>
    </row>
    <row r="82" spans="2:11" ht="18" customHeight="1" x14ac:dyDescent="0.2">
      <c r="B82" s="168" t="str">
        <f>IF(AND('PJ - P'!$C68="",'PJ - P'!$D68=""),"",'PJ - P'!V68)</f>
        <v/>
      </c>
      <c r="C82" s="75" t="str">
        <f>IF(AND('PJ - P'!$C68="",'PJ - P'!$D68=""),"",'PJ - P'!B68)</f>
        <v/>
      </c>
      <c r="D82" s="76" t="str">
        <f>IF('PJ - P'!C68="","",'PJ - P'!C68)</f>
        <v/>
      </c>
      <c r="E82" s="76" t="str">
        <f>IF('PJ - P'!D68="","",'PJ - P'!D68)</f>
        <v/>
      </c>
      <c r="F82" s="80" t="str">
        <f>IF('PJ - P'!H68="","",'PJ - P'!H68)</f>
        <v/>
      </c>
      <c r="G82" s="80" t="str">
        <f>IF('PJ - P'!M68="","",'PJ - P'!M68)</f>
        <v/>
      </c>
      <c r="H82" s="80"/>
      <c r="I82" s="173" t="str">
        <f>IF('PJ - P'!O68="","",'PJ - P'!O68)</f>
        <v/>
      </c>
    </row>
    <row r="83" spans="2:11" ht="18" customHeight="1" x14ac:dyDescent="0.2">
      <c r="B83" s="169" t="str">
        <f>IF(AND('PJ - P'!$C69="",'PJ - P'!$D69=""),"",'PJ - P'!V69)</f>
        <v/>
      </c>
      <c r="C83" s="84" t="str">
        <f>IF(AND('PJ - P'!$C69="",'PJ - P'!$D69=""),"",'PJ - P'!B69)</f>
        <v/>
      </c>
      <c r="D83" s="85" t="str">
        <f>IF('PJ - P'!C69="","",'PJ - P'!C69)</f>
        <v/>
      </c>
      <c r="E83" s="85" t="str">
        <f>IF('PJ - P'!D69="","",'PJ - P'!D69)</f>
        <v/>
      </c>
      <c r="F83" s="89" t="str">
        <f>IF('PJ - P'!H69="","",'PJ - P'!H69)</f>
        <v/>
      </c>
      <c r="G83" s="89" t="str">
        <f>IF('PJ - P'!M69="","",'PJ - P'!M69)</f>
        <v/>
      </c>
      <c r="H83" s="89"/>
      <c r="I83" s="174" t="str">
        <f>IF('PJ - P'!O69="","",'PJ - P'!O69)</f>
        <v/>
      </c>
    </row>
    <row r="84" spans="2:11" ht="18" customHeight="1" x14ac:dyDescent="0.2">
      <c r="B84" s="168" t="str">
        <f>IF(AND('PJ - P'!$C70="",'PJ - P'!$D70=""),"",'PJ - P'!V70)</f>
        <v/>
      </c>
      <c r="C84" s="75" t="str">
        <f>IF(AND('PJ - P'!$C70="",'PJ - P'!$D70=""),"",'PJ - P'!B70)</f>
        <v/>
      </c>
      <c r="D84" s="76" t="str">
        <f>IF('PJ - P'!C70="","",'PJ - P'!C70)</f>
        <v/>
      </c>
      <c r="E84" s="76" t="str">
        <f>IF('PJ - P'!D70="","",'PJ - P'!D70)</f>
        <v/>
      </c>
      <c r="F84" s="80" t="str">
        <f>IF('PJ - P'!H70="","",'PJ - P'!H70)</f>
        <v/>
      </c>
      <c r="G84" s="80" t="str">
        <f>IF('PJ - P'!M70="","",'PJ - P'!M70)</f>
        <v/>
      </c>
      <c r="H84" s="80"/>
      <c r="I84" s="173" t="str">
        <f>IF('PJ - P'!O70="","",'PJ - P'!O70)</f>
        <v/>
      </c>
    </row>
    <row r="85" spans="2:11" ht="18" customHeight="1" x14ac:dyDescent="0.2">
      <c r="B85" s="170" t="str">
        <f>IF(AND('PJ - P'!$C71="",'PJ - P'!$D71=""),"",'PJ - P'!V71)</f>
        <v/>
      </c>
      <c r="C85" s="126" t="str">
        <f>IF(AND('PJ - P'!$C71="",'PJ - P'!$D71=""),"",'PJ - P'!B71)</f>
        <v/>
      </c>
      <c r="D85" s="127" t="str">
        <f>IF('PJ - P'!C71="","",'PJ - P'!C71)</f>
        <v/>
      </c>
      <c r="E85" s="127" t="str">
        <f>IF('PJ - P'!D71="","",'PJ - P'!D71)</f>
        <v/>
      </c>
      <c r="F85" s="131" t="str">
        <f>IF('PJ - P'!H71="","",'PJ - P'!H71)</f>
        <v/>
      </c>
      <c r="G85" s="131" t="str">
        <f>IF('PJ - P'!M71="","",'PJ - P'!M71)</f>
        <v/>
      </c>
      <c r="H85" s="131"/>
      <c r="I85" s="175" t="str">
        <f>IF('PJ - P'!O71="","",'PJ - P'!O71)</f>
        <v/>
      </c>
    </row>
    <row r="86" spans="2:11" ht="18" customHeight="1" thickBot="1" x14ac:dyDescent="0.25">
      <c r="B86" s="171" t="str">
        <f>IF(AND('PJ - P'!$C72="",'PJ - P'!$D72=""),"",'PJ - P'!V72)</f>
        <v/>
      </c>
      <c r="C86" s="165" t="str">
        <f>IF(AND('PJ - P'!$C72="",'PJ - P'!$D72=""),"",'PJ - P'!B72)</f>
        <v/>
      </c>
      <c r="D86" s="166" t="str">
        <f>IF('PJ - P'!C72="","",'PJ - P'!C72)</f>
        <v/>
      </c>
      <c r="E86" s="166" t="str">
        <f>IF('PJ - P'!D72="","",'PJ - P'!D72)</f>
        <v/>
      </c>
      <c r="F86" s="167" t="str">
        <f>IF('PJ - P'!H72="","",'PJ - P'!H72)</f>
        <v/>
      </c>
      <c r="G86" s="167" t="str">
        <f>IF('PJ - P'!M72="","",'PJ - P'!M72)</f>
        <v/>
      </c>
      <c r="H86" s="167"/>
      <c r="I86" s="176" t="str">
        <f>IF('PJ - P'!O72="","",'PJ - P'!O72)</f>
        <v/>
      </c>
    </row>
    <row r="87" spans="2:11" ht="26.25" x14ac:dyDescent="0.2">
      <c r="B87" s="749" t="str">
        <f>B$1</f>
        <v>Běh na 100m s přek. - Pořadí jednotlivců</v>
      </c>
      <c r="C87" s="749"/>
      <c r="D87" s="749"/>
      <c r="E87" s="749"/>
      <c r="F87" s="749"/>
      <c r="G87" s="749"/>
      <c r="H87" s="749"/>
      <c r="I87" s="749"/>
      <c r="J87" s="453"/>
      <c r="K87" s="453"/>
    </row>
    <row r="88" spans="2:11" s="34" customFormat="1" ht="15" customHeight="1" x14ac:dyDescent="0.2">
      <c r="B88" s="102"/>
      <c r="C88" s="102"/>
      <c r="D88" s="102"/>
      <c r="E88" s="102"/>
      <c r="F88" s="103"/>
      <c r="G88" s="103"/>
      <c r="H88" s="161"/>
      <c r="I88" s="103"/>
      <c r="J88" s="102"/>
      <c r="K88" s="102"/>
    </row>
    <row r="89" spans="2:11" s="207" customFormat="1" ht="18" x14ac:dyDescent="0.2">
      <c r="B89" s="757" t="str">
        <f>B$3</f>
        <v>Okresní kolo v PS</v>
      </c>
      <c r="C89" s="757"/>
      <c r="D89" s="757"/>
      <c r="E89" s="757" t="str">
        <f>E$3</f>
        <v>30.7. 2016 Pardubice - Polabiny</v>
      </c>
      <c r="F89" s="757"/>
      <c r="G89" s="757"/>
      <c r="H89" s="757"/>
      <c r="I89" s="757"/>
      <c r="J89" s="208"/>
      <c r="K89" s="208"/>
    </row>
    <row r="90" spans="2:11" s="34" customFormat="1" ht="15" customHeight="1" thickBot="1" x14ac:dyDescent="0.25">
      <c r="B90" s="102"/>
      <c r="C90" s="102"/>
      <c r="D90" s="102"/>
      <c r="E90" s="102"/>
      <c r="F90" s="103"/>
      <c r="G90" s="103"/>
      <c r="H90" s="161"/>
      <c r="I90" s="103"/>
      <c r="J90" s="102"/>
      <c r="K90" s="102"/>
    </row>
    <row r="91" spans="2:11" ht="20.100000000000001" customHeight="1" thickBot="1" x14ac:dyDescent="0.25">
      <c r="B91" s="751" t="str">
        <f>Start!$C$5</f>
        <v>MUŽI</v>
      </c>
      <c r="C91" s="752"/>
      <c r="D91" s="453"/>
      <c r="E91" s="453"/>
      <c r="F91" s="103"/>
      <c r="G91" s="103"/>
      <c r="H91" s="453"/>
      <c r="I91" s="103"/>
      <c r="J91" s="455"/>
      <c r="K91" s="455"/>
    </row>
    <row r="92" spans="2:11" s="34" customFormat="1" ht="18" customHeight="1" x14ac:dyDescent="0.2">
      <c r="B92" s="758" t="s">
        <v>49</v>
      </c>
      <c r="C92" s="753" t="s">
        <v>53</v>
      </c>
      <c r="D92" s="755" t="s">
        <v>22</v>
      </c>
      <c r="E92" s="758" t="s">
        <v>23</v>
      </c>
      <c r="F92" s="760" t="s">
        <v>55</v>
      </c>
      <c r="G92" s="760" t="s">
        <v>56</v>
      </c>
      <c r="H92" s="159"/>
      <c r="I92" s="760" t="s">
        <v>54</v>
      </c>
    </row>
    <row r="93" spans="2:11" s="34" customFormat="1" ht="18" customHeight="1" thickBot="1" x14ac:dyDescent="0.25">
      <c r="B93" s="759"/>
      <c r="C93" s="754"/>
      <c r="D93" s="756"/>
      <c r="E93" s="759"/>
      <c r="F93" s="761"/>
      <c r="G93" s="761"/>
      <c r="H93" s="160"/>
      <c r="I93" s="761"/>
    </row>
    <row r="94" spans="2:11" ht="18" customHeight="1" x14ac:dyDescent="0.2">
      <c r="B94" s="206" t="str">
        <f>IF(AND('PJ - P'!$C73="",'PJ - P'!$D73=""),"",'PJ - P'!V73)</f>
        <v/>
      </c>
      <c r="C94" s="91" t="str">
        <f>IF(AND('PJ - P'!$C73="",'PJ - P'!$D73=""),"",'PJ - P'!B73)</f>
        <v/>
      </c>
      <c r="D94" s="92" t="str">
        <f>IF('PJ - P'!C73="","",'PJ - P'!C73)</f>
        <v/>
      </c>
      <c r="E94" s="92" t="str">
        <f>IF('PJ - P'!D73="","",'PJ - P'!D73)</f>
        <v/>
      </c>
      <c r="F94" s="93" t="str">
        <f>IF('PJ - P'!H73="","",'PJ - P'!H73)</f>
        <v/>
      </c>
      <c r="G94" s="93" t="str">
        <f>IF('PJ - P'!M73="","",'PJ - P'!M73)</f>
        <v/>
      </c>
      <c r="H94" s="93"/>
      <c r="I94" s="172" t="str">
        <f>IF('PJ - P'!O73="","",'PJ - P'!O73)</f>
        <v/>
      </c>
    </row>
    <row r="95" spans="2:11" ht="18" customHeight="1" x14ac:dyDescent="0.2">
      <c r="B95" s="168" t="str">
        <f>IF(AND('PJ - P'!$C74="",'PJ - P'!$D74=""),"",'PJ - P'!V74)</f>
        <v/>
      </c>
      <c r="C95" s="75" t="str">
        <f>IF(AND('PJ - P'!$C74="",'PJ - P'!$D74=""),"",'PJ - P'!B74)</f>
        <v/>
      </c>
      <c r="D95" s="76" t="str">
        <f>IF('PJ - P'!C74="","",'PJ - P'!C74)</f>
        <v/>
      </c>
      <c r="E95" s="76" t="str">
        <f>IF('PJ - P'!D74="","",'PJ - P'!D74)</f>
        <v/>
      </c>
      <c r="F95" s="80" t="str">
        <f>IF('PJ - P'!H74="","",'PJ - P'!H74)</f>
        <v/>
      </c>
      <c r="G95" s="80" t="str">
        <f>IF('PJ - P'!M74="","",'PJ - P'!M74)</f>
        <v/>
      </c>
      <c r="H95" s="80"/>
      <c r="I95" s="173" t="str">
        <f>IF('PJ - P'!O74="","",'PJ - P'!O74)</f>
        <v/>
      </c>
    </row>
    <row r="96" spans="2:11" ht="18" customHeight="1" x14ac:dyDescent="0.2">
      <c r="B96" s="169" t="str">
        <f>IF(AND('PJ - P'!$C75="",'PJ - P'!$D75=""),"",'PJ - P'!V75)</f>
        <v/>
      </c>
      <c r="C96" s="84" t="str">
        <f>IF(AND('PJ - P'!$C75="",'PJ - P'!$D75=""),"",'PJ - P'!B75)</f>
        <v/>
      </c>
      <c r="D96" s="85" t="str">
        <f>IF('PJ - P'!C75="","",'PJ - P'!C75)</f>
        <v/>
      </c>
      <c r="E96" s="85" t="str">
        <f>IF('PJ - P'!D75="","",'PJ - P'!D75)</f>
        <v/>
      </c>
      <c r="F96" s="89" t="str">
        <f>IF('PJ - P'!H75="","",'PJ - P'!H75)</f>
        <v/>
      </c>
      <c r="G96" s="89" t="str">
        <f>IF('PJ - P'!M75="","",'PJ - P'!M75)</f>
        <v/>
      </c>
      <c r="H96" s="89"/>
      <c r="I96" s="174" t="str">
        <f>IF('PJ - P'!O75="","",'PJ - P'!O75)</f>
        <v/>
      </c>
    </row>
    <row r="97" spans="2:9" ht="18" customHeight="1" x14ac:dyDescent="0.2">
      <c r="B97" s="168" t="str">
        <f>IF(AND('PJ - P'!$C76="",'PJ - P'!$D76=""),"",'PJ - P'!V76)</f>
        <v/>
      </c>
      <c r="C97" s="75" t="str">
        <f>IF(AND('PJ - P'!$C76="",'PJ - P'!$D76=""),"",'PJ - P'!B76)</f>
        <v/>
      </c>
      <c r="D97" s="76" t="str">
        <f>IF('PJ - P'!C76="","",'PJ - P'!C76)</f>
        <v/>
      </c>
      <c r="E97" s="76" t="str">
        <f>IF('PJ - P'!D76="","",'PJ - P'!D76)</f>
        <v/>
      </c>
      <c r="F97" s="80" t="str">
        <f>IF('PJ - P'!H76="","",'PJ - P'!H76)</f>
        <v/>
      </c>
      <c r="G97" s="80" t="str">
        <f>IF('PJ - P'!M76="","",'PJ - P'!M76)</f>
        <v/>
      </c>
      <c r="H97" s="80"/>
      <c r="I97" s="173" t="str">
        <f>IF('PJ - P'!O76="","",'PJ - P'!O76)</f>
        <v/>
      </c>
    </row>
    <row r="98" spans="2:9" ht="18" customHeight="1" x14ac:dyDescent="0.2">
      <c r="B98" s="169" t="str">
        <f>IF(AND('PJ - P'!$C77="",'PJ - P'!$D77=""),"",'PJ - P'!V77)</f>
        <v/>
      </c>
      <c r="C98" s="84" t="str">
        <f>IF(AND('PJ - P'!$C77="",'PJ - P'!$D77=""),"",'PJ - P'!B77)</f>
        <v/>
      </c>
      <c r="D98" s="85" t="str">
        <f>IF('PJ - P'!C77="","",'PJ - P'!C77)</f>
        <v/>
      </c>
      <c r="E98" s="85" t="str">
        <f>IF('PJ - P'!D77="","",'PJ - P'!D77)</f>
        <v/>
      </c>
      <c r="F98" s="89" t="str">
        <f>IF('PJ - P'!H77="","",'PJ - P'!H77)</f>
        <v/>
      </c>
      <c r="G98" s="89" t="str">
        <f>IF('PJ - P'!M77="","",'PJ - P'!M77)</f>
        <v/>
      </c>
      <c r="H98" s="89"/>
      <c r="I98" s="174" t="str">
        <f>IF('PJ - P'!O77="","",'PJ - P'!O77)</f>
        <v/>
      </c>
    </row>
    <row r="99" spans="2:9" ht="18" customHeight="1" x14ac:dyDescent="0.2">
      <c r="B99" s="168" t="str">
        <f>IF(AND('PJ - P'!$C78="",'PJ - P'!$D78=""),"",'PJ - P'!V78)</f>
        <v/>
      </c>
      <c r="C99" s="75" t="str">
        <f>IF(AND('PJ - P'!$C78="",'PJ - P'!$D78=""),"",'PJ - P'!B78)</f>
        <v/>
      </c>
      <c r="D99" s="76" t="str">
        <f>IF('PJ - P'!C78="","",'PJ - P'!C78)</f>
        <v/>
      </c>
      <c r="E99" s="76" t="str">
        <f>IF('PJ - P'!D78="","",'PJ - P'!D78)</f>
        <v/>
      </c>
      <c r="F99" s="80" t="str">
        <f>IF('PJ - P'!H78="","",'PJ - P'!H78)</f>
        <v/>
      </c>
      <c r="G99" s="80" t="str">
        <f>IF('PJ - P'!M78="","",'PJ - P'!M78)</f>
        <v/>
      </c>
      <c r="H99" s="80"/>
      <c r="I99" s="173" t="str">
        <f>IF('PJ - P'!O78="","",'PJ - P'!O78)</f>
        <v/>
      </c>
    </row>
    <row r="100" spans="2:9" ht="18" customHeight="1" x14ac:dyDescent="0.2">
      <c r="B100" s="169" t="str">
        <f>IF(AND('PJ - P'!$C79="",'PJ - P'!$D79=""),"",'PJ - P'!V79)</f>
        <v/>
      </c>
      <c r="C100" s="84" t="str">
        <f>IF(AND('PJ - P'!$C79="",'PJ - P'!$D79=""),"",'PJ - P'!B79)</f>
        <v/>
      </c>
      <c r="D100" s="85" t="str">
        <f>IF('PJ - P'!C79="","",'PJ - P'!C79)</f>
        <v/>
      </c>
      <c r="E100" s="85" t="str">
        <f>IF('PJ - P'!D79="","",'PJ - P'!D79)</f>
        <v/>
      </c>
      <c r="F100" s="89" t="str">
        <f>IF('PJ - P'!H79="","",'PJ - P'!H79)</f>
        <v/>
      </c>
      <c r="G100" s="89" t="str">
        <f>IF('PJ - P'!M79="","",'PJ - P'!M79)</f>
        <v/>
      </c>
      <c r="H100" s="89"/>
      <c r="I100" s="174" t="str">
        <f>IF('PJ - P'!O79="","",'PJ - P'!O79)</f>
        <v/>
      </c>
    </row>
    <row r="101" spans="2:9" ht="18" customHeight="1" x14ac:dyDescent="0.2">
      <c r="B101" s="168" t="str">
        <f>IF(AND('PJ - P'!$C80="",'PJ - P'!$D80=""),"",'PJ - P'!V80)</f>
        <v/>
      </c>
      <c r="C101" s="75" t="str">
        <f>IF(AND('PJ - P'!$C80="",'PJ - P'!$D80=""),"",'PJ - P'!B80)</f>
        <v/>
      </c>
      <c r="D101" s="76" t="str">
        <f>IF('PJ - P'!C80="","",'PJ - P'!C80)</f>
        <v/>
      </c>
      <c r="E101" s="76" t="str">
        <f>IF('PJ - P'!D80="","",'PJ - P'!D80)</f>
        <v/>
      </c>
      <c r="F101" s="80" t="str">
        <f>IF('PJ - P'!H80="","",'PJ - P'!H80)</f>
        <v/>
      </c>
      <c r="G101" s="80" t="str">
        <f>IF('PJ - P'!M80="","",'PJ - P'!M80)</f>
        <v/>
      </c>
      <c r="H101" s="80"/>
      <c r="I101" s="173" t="str">
        <f>IF('PJ - P'!O80="","",'PJ - P'!O80)</f>
        <v/>
      </c>
    </row>
    <row r="102" spans="2:9" ht="18" customHeight="1" x14ac:dyDescent="0.2">
      <c r="B102" s="169" t="str">
        <f>IF(AND('PJ - P'!$C81="",'PJ - P'!$D81=""),"",'PJ - P'!V81)</f>
        <v/>
      </c>
      <c r="C102" s="84" t="str">
        <f>IF(AND('PJ - P'!$C81="",'PJ - P'!$D81=""),"",'PJ - P'!B81)</f>
        <v/>
      </c>
      <c r="D102" s="85" t="str">
        <f>IF('PJ - P'!C81="","",'PJ - P'!C81)</f>
        <v/>
      </c>
      <c r="E102" s="85" t="str">
        <f>IF('PJ - P'!D81="","",'PJ - P'!D81)</f>
        <v/>
      </c>
      <c r="F102" s="89" t="str">
        <f>IF('PJ - P'!H81="","",'PJ - P'!H81)</f>
        <v/>
      </c>
      <c r="G102" s="89" t="str">
        <f>IF('PJ - P'!M81="","",'PJ - P'!M81)</f>
        <v/>
      </c>
      <c r="H102" s="89"/>
      <c r="I102" s="174" t="str">
        <f>IF('PJ - P'!O81="","",'PJ - P'!O81)</f>
        <v/>
      </c>
    </row>
    <row r="103" spans="2:9" ht="18" customHeight="1" x14ac:dyDescent="0.2">
      <c r="B103" s="168" t="str">
        <f>IF(AND('PJ - P'!$C82="",'PJ - P'!$D82=""),"",'PJ - P'!V82)</f>
        <v/>
      </c>
      <c r="C103" s="75" t="str">
        <f>IF(AND('PJ - P'!$C82="",'PJ - P'!$D82=""),"",'PJ - P'!B82)</f>
        <v/>
      </c>
      <c r="D103" s="76" t="str">
        <f>IF('PJ - P'!C82="","",'PJ - P'!C82)</f>
        <v/>
      </c>
      <c r="E103" s="76" t="str">
        <f>IF('PJ - P'!D82="","",'PJ - P'!D82)</f>
        <v/>
      </c>
      <c r="F103" s="80" t="str">
        <f>IF('PJ - P'!H82="","",'PJ - P'!H82)</f>
        <v/>
      </c>
      <c r="G103" s="80" t="str">
        <f>IF('PJ - P'!M82="","",'PJ - P'!M82)</f>
        <v/>
      </c>
      <c r="H103" s="80"/>
      <c r="I103" s="173" t="str">
        <f>IF('PJ - P'!O82="","",'PJ - P'!O82)</f>
        <v/>
      </c>
    </row>
    <row r="104" spans="2:9" ht="18" customHeight="1" x14ac:dyDescent="0.2">
      <c r="B104" s="169" t="str">
        <f>IF(AND('PJ - P'!$C83="",'PJ - P'!$D83=""),"",'PJ - P'!V83)</f>
        <v/>
      </c>
      <c r="C104" s="84" t="str">
        <f>IF(AND('PJ - P'!$C83="",'PJ - P'!$D83=""),"",'PJ - P'!B83)</f>
        <v/>
      </c>
      <c r="D104" s="85" t="str">
        <f>IF('PJ - P'!C83="","",'PJ - P'!C83)</f>
        <v/>
      </c>
      <c r="E104" s="85" t="str">
        <f>IF('PJ - P'!D83="","",'PJ - P'!D83)</f>
        <v/>
      </c>
      <c r="F104" s="89" t="str">
        <f>IF('PJ - P'!H83="","",'PJ - P'!H83)</f>
        <v/>
      </c>
      <c r="G104" s="89" t="str">
        <f>IF('PJ - P'!M83="","",'PJ - P'!M83)</f>
        <v/>
      </c>
      <c r="H104" s="89"/>
      <c r="I104" s="174" t="str">
        <f>IF('PJ - P'!O83="","",'PJ - P'!O83)</f>
        <v/>
      </c>
    </row>
    <row r="105" spans="2:9" ht="18" customHeight="1" x14ac:dyDescent="0.2">
      <c r="B105" s="168" t="str">
        <f>IF(AND('PJ - P'!$C84="",'PJ - P'!$D84=""),"",'PJ - P'!V84)</f>
        <v/>
      </c>
      <c r="C105" s="75" t="str">
        <f>IF(AND('PJ - P'!$C84="",'PJ - P'!$D84=""),"",'PJ - P'!B84)</f>
        <v/>
      </c>
      <c r="D105" s="76" t="str">
        <f>IF('PJ - P'!C84="","",'PJ - P'!C84)</f>
        <v/>
      </c>
      <c r="E105" s="76" t="str">
        <f>IF('PJ - P'!D84="","",'PJ - P'!D84)</f>
        <v/>
      </c>
      <c r="F105" s="80" t="str">
        <f>IF('PJ - P'!H84="","",'PJ - P'!H84)</f>
        <v/>
      </c>
      <c r="G105" s="80" t="str">
        <f>IF('PJ - P'!M84="","",'PJ - P'!M84)</f>
        <v/>
      </c>
      <c r="H105" s="80"/>
      <c r="I105" s="173" t="str">
        <f>IF('PJ - P'!O84="","",'PJ - P'!O84)</f>
        <v/>
      </c>
    </row>
    <row r="106" spans="2:9" ht="18" customHeight="1" x14ac:dyDescent="0.2">
      <c r="B106" s="169" t="str">
        <f>IF(AND('PJ - P'!$C85="",'PJ - P'!$D85=""),"",'PJ - P'!V85)</f>
        <v/>
      </c>
      <c r="C106" s="84" t="str">
        <f>IF(AND('PJ - P'!$C85="",'PJ - P'!$D85=""),"",'PJ - P'!B85)</f>
        <v/>
      </c>
      <c r="D106" s="85" t="str">
        <f>IF('PJ - P'!C85="","",'PJ - P'!C85)</f>
        <v/>
      </c>
      <c r="E106" s="85" t="str">
        <f>IF('PJ - P'!D85="","",'PJ - P'!D85)</f>
        <v/>
      </c>
      <c r="F106" s="89" t="str">
        <f>IF('PJ - P'!H85="","",'PJ - P'!H85)</f>
        <v/>
      </c>
      <c r="G106" s="89" t="str">
        <f>IF('PJ - P'!M85="","",'PJ - P'!M85)</f>
        <v/>
      </c>
      <c r="H106" s="89"/>
      <c r="I106" s="174" t="str">
        <f>IF('PJ - P'!O85="","",'PJ - P'!O85)</f>
        <v/>
      </c>
    </row>
    <row r="107" spans="2:9" ht="18" customHeight="1" x14ac:dyDescent="0.2">
      <c r="B107" s="168" t="str">
        <f>IF(AND('PJ - P'!$C86="",'PJ - P'!$D86=""),"",'PJ - P'!V86)</f>
        <v/>
      </c>
      <c r="C107" s="75" t="str">
        <f>IF(AND('PJ - P'!$C86="",'PJ - P'!$D86=""),"",'PJ - P'!B86)</f>
        <v/>
      </c>
      <c r="D107" s="76" t="str">
        <f>IF('PJ - P'!C86="","",'PJ - P'!C86)</f>
        <v/>
      </c>
      <c r="E107" s="76" t="str">
        <f>IF('PJ - P'!D86="","",'PJ - P'!D86)</f>
        <v/>
      </c>
      <c r="F107" s="80" t="str">
        <f>IF('PJ - P'!H86="","",'PJ - P'!H86)</f>
        <v/>
      </c>
      <c r="G107" s="80" t="str">
        <f>IF('PJ - P'!M86="","",'PJ - P'!M86)</f>
        <v/>
      </c>
      <c r="H107" s="80"/>
      <c r="I107" s="173" t="str">
        <f>IF('PJ - P'!O86="","",'PJ - P'!O86)</f>
        <v/>
      </c>
    </row>
    <row r="108" spans="2:9" ht="18" customHeight="1" x14ac:dyDescent="0.2">
      <c r="B108" s="169" t="str">
        <f>IF(AND('PJ - P'!$C87="",'PJ - P'!$D87=""),"",'PJ - P'!V87)</f>
        <v/>
      </c>
      <c r="C108" s="84" t="str">
        <f>IF(AND('PJ - P'!$C87="",'PJ - P'!$D87=""),"",'PJ - P'!B87)</f>
        <v/>
      </c>
      <c r="D108" s="85" t="str">
        <f>IF('PJ - P'!C87="","",'PJ - P'!C87)</f>
        <v/>
      </c>
      <c r="E108" s="85" t="str">
        <f>IF('PJ - P'!D87="","",'PJ - P'!D87)</f>
        <v/>
      </c>
      <c r="F108" s="89" t="str">
        <f>IF('PJ - P'!H87="","",'PJ - P'!H87)</f>
        <v/>
      </c>
      <c r="G108" s="89" t="str">
        <f>IF('PJ - P'!M87="","",'PJ - P'!M87)</f>
        <v/>
      </c>
      <c r="H108" s="89"/>
      <c r="I108" s="174" t="str">
        <f>IF('PJ - P'!O87="","",'PJ - P'!O87)</f>
        <v/>
      </c>
    </row>
    <row r="109" spans="2:9" ht="18" customHeight="1" x14ac:dyDescent="0.2">
      <c r="B109" s="168" t="str">
        <f>IF(AND('PJ - P'!$C88="",'PJ - P'!$D88=""),"",'PJ - P'!V88)</f>
        <v/>
      </c>
      <c r="C109" s="75" t="str">
        <f>IF(AND('PJ - P'!$C88="",'PJ - P'!$D88=""),"",'PJ - P'!B88)</f>
        <v/>
      </c>
      <c r="D109" s="76" t="str">
        <f>IF('PJ - P'!C88="","",'PJ - P'!C88)</f>
        <v/>
      </c>
      <c r="E109" s="76" t="str">
        <f>IF('PJ - P'!D88="","",'PJ - P'!D88)</f>
        <v/>
      </c>
      <c r="F109" s="80" t="str">
        <f>IF('PJ - P'!H88="","",'PJ - P'!H88)</f>
        <v/>
      </c>
      <c r="G109" s="80" t="str">
        <f>IF('PJ - P'!M88="","",'PJ - P'!M88)</f>
        <v/>
      </c>
      <c r="H109" s="80"/>
      <c r="I109" s="173" t="str">
        <f>IF('PJ - P'!O88="","",'PJ - P'!O88)</f>
        <v/>
      </c>
    </row>
    <row r="110" spans="2:9" ht="18" customHeight="1" x14ac:dyDescent="0.2">
      <c r="B110" s="169" t="str">
        <f>IF(AND('PJ - P'!$C89="",'PJ - P'!$D89=""),"",'PJ - P'!V89)</f>
        <v/>
      </c>
      <c r="C110" s="84" t="str">
        <f>IF(AND('PJ - P'!$C89="",'PJ - P'!$D89=""),"",'PJ - P'!B89)</f>
        <v/>
      </c>
      <c r="D110" s="85" t="str">
        <f>IF('PJ - P'!C89="","",'PJ - P'!C89)</f>
        <v/>
      </c>
      <c r="E110" s="85" t="str">
        <f>IF('PJ - P'!D89="","",'PJ - P'!D89)</f>
        <v/>
      </c>
      <c r="F110" s="89" t="str">
        <f>IF('PJ - P'!H89="","",'PJ - P'!H89)</f>
        <v/>
      </c>
      <c r="G110" s="89" t="str">
        <f>IF('PJ - P'!M89="","",'PJ - P'!M89)</f>
        <v/>
      </c>
      <c r="H110" s="89"/>
      <c r="I110" s="174" t="str">
        <f>IF('PJ - P'!O89="","",'PJ - P'!O89)</f>
        <v/>
      </c>
    </row>
    <row r="111" spans="2:9" ht="18" customHeight="1" x14ac:dyDescent="0.2">
      <c r="B111" s="168" t="str">
        <f>IF(AND('PJ - P'!$C90="",'PJ - P'!$D90=""),"",'PJ - P'!V90)</f>
        <v/>
      </c>
      <c r="C111" s="75" t="str">
        <f>IF(AND('PJ - P'!$C90="",'PJ - P'!$D90=""),"",'PJ - P'!B90)</f>
        <v/>
      </c>
      <c r="D111" s="76" t="str">
        <f>IF('PJ - P'!C90="","",'PJ - P'!C90)</f>
        <v/>
      </c>
      <c r="E111" s="76" t="str">
        <f>IF('PJ - P'!D90="","",'PJ - P'!D90)</f>
        <v/>
      </c>
      <c r="F111" s="80" t="str">
        <f>IF('PJ - P'!H90="","",'PJ - P'!H90)</f>
        <v/>
      </c>
      <c r="G111" s="80" t="str">
        <f>IF('PJ - P'!M90="","",'PJ - P'!M90)</f>
        <v/>
      </c>
      <c r="H111" s="80"/>
      <c r="I111" s="173" t="str">
        <f>IF('PJ - P'!O90="","",'PJ - P'!O90)</f>
        <v/>
      </c>
    </row>
    <row r="112" spans="2:9" ht="18" customHeight="1" x14ac:dyDescent="0.2">
      <c r="B112" s="169" t="str">
        <f>IF(AND('PJ - P'!$C91="",'PJ - P'!$D91=""),"",'PJ - P'!V91)</f>
        <v/>
      </c>
      <c r="C112" s="84" t="str">
        <f>IF(AND('PJ - P'!$C91="",'PJ - P'!$D91=""),"",'PJ - P'!B91)</f>
        <v/>
      </c>
      <c r="D112" s="85" t="str">
        <f>IF('PJ - P'!C91="","",'PJ - P'!C91)</f>
        <v/>
      </c>
      <c r="E112" s="85" t="str">
        <f>IF('PJ - P'!D91="","",'PJ - P'!D91)</f>
        <v/>
      </c>
      <c r="F112" s="89" t="str">
        <f>IF('PJ - P'!H91="","",'PJ - P'!H91)</f>
        <v/>
      </c>
      <c r="G112" s="89" t="str">
        <f>IF('PJ - P'!M91="","",'PJ - P'!M91)</f>
        <v/>
      </c>
      <c r="H112" s="89"/>
      <c r="I112" s="174" t="str">
        <f>IF('PJ - P'!O91="","",'PJ - P'!O91)</f>
        <v/>
      </c>
    </row>
    <row r="113" spans="2:9" ht="18" customHeight="1" x14ac:dyDescent="0.2">
      <c r="B113" s="168" t="str">
        <f>IF(AND('PJ - P'!$C92="",'PJ - P'!$D92=""),"",'PJ - P'!V92)</f>
        <v/>
      </c>
      <c r="C113" s="75" t="str">
        <f>IF(AND('PJ - P'!$C92="",'PJ - P'!$D92=""),"",'PJ - P'!B92)</f>
        <v/>
      </c>
      <c r="D113" s="76" t="str">
        <f>IF('PJ - P'!C92="","",'PJ - P'!C92)</f>
        <v/>
      </c>
      <c r="E113" s="76" t="str">
        <f>IF('PJ - P'!D92="","",'PJ - P'!D92)</f>
        <v/>
      </c>
      <c r="F113" s="80" t="str">
        <f>IF('PJ - P'!H92="","",'PJ - P'!H92)</f>
        <v/>
      </c>
      <c r="G113" s="80" t="str">
        <f>IF('PJ - P'!M92="","",'PJ - P'!M92)</f>
        <v/>
      </c>
      <c r="H113" s="80"/>
      <c r="I113" s="173" t="str">
        <f>IF('PJ - P'!O92="","",'PJ - P'!O92)</f>
        <v/>
      </c>
    </row>
    <row r="114" spans="2:9" ht="18" customHeight="1" x14ac:dyDescent="0.2">
      <c r="B114" s="169" t="str">
        <f>IF(AND('PJ - P'!$C93="",'PJ - P'!$D93=""),"",'PJ - P'!V93)</f>
        <v/>
      </c>
      <c r="C114" s="84" t="str">
        <f>IF(AND('PJ - P'!$C93="",'PJ - P'!$D93=""),"",'PJ - P'!B93)</f>
        <v/>
      </c>
      <c r="D114" s="85" t="str">
        <f>IF('PJ - P'!C93="","",'PJ - P'!C93)</f>
        <v/>
      </c>
      <c r="E114" s="85" t="str">
        <f>IF('PJ - P'!D93="","",'PJ - P'!D93)</f>
        <v/>
      </c>
      <c r="F114" s="89" t="str">
        <f>IF('PJ - P'!H93="","",'PJ - P'!H93)</f>
        <v/>
      </c>
      <c r="G114" s="89" t="str">
        <f>IF('PJ - P'!M93="","",'PJ - P'!M93)</f>
        <v/>
      </c>
      <c r="H114" s="89"/>
      <c r="I114" s="174" t="str">
        <f>IF('PJ - P'!O93="","",'PJ - P'!O93)</f>
        <v/>
      </c>
    </row>
    <row r="115" spans="2:9" ht="18" customHeight="1" x14ac:dyDescent="0.2">
      <c r="B115" s="168" t="str">
        <f>IF(AND('PJ - P'!$C94="",'PJ - P'!$D94=""),"",'PJ - P'!V94)</f>
        <v/>
      </c>
      <c r="C115" s="75" t="str">
        <f>IF(AND('PJ - P'!$C94="",'PJ - P'!$D94=""),"",'PJ - P'!B94)</f>
        <v/>
      </c>
      <c r="D115" s="76" t="str">
        <f>IF('PJ - P'!C94="","",'PJ - P'!C94)</f>
        <v/>
      </c>
      <c r="E115" s="76" t="str">
        <f>IF('PJ - P'!D94="","",'PJ - P'!D94)</f>
        <v/>
      </c>
      <c r="F115" s="80" t="str">
        <f>IF('PJ - P'!H94="","",'PJ - P'!H94)</f>
        <v/>
      </c>
      <c r="G115" s="80" t="str">
        <f>IF('PJ - P'!M94="","",'PJ - P'!M94)</f>
        <v/>
      </c>
      <c r="H115" s="80"/>
      <c r="I115" s="173" t="str">
        <f>IF('PJ - P'!O94="","",'PJ - P'!O94)</f>
        <v/>
      </c>
    </row>
    <row r="116" spans="2:9" ht="18" customHeight="1" x14ac:dyDescent="0.2">
      <c r="B116" s="169" t="str">
        <f>IF(AND('PJ - P'!$C95="",'PJ - P'!$D95=""),"",'PJ - P'!V95)</f>
        <v/>
      </c>
      <c r="C116" s="84" t="str">
        <f>IF(AND('PJ - P'!$C95="",'PJ - P'!$D95=""),"",'PJ - P'!B95)</f>
        <v/>
      </c>
      <c r="D116" s="85" t="str">
        <f>IF('PJ - P'!C95="","",'PJ - P'!C95)</f>
        <v/>
      </c>
      <c r="E116" s="85" t="str">
        <f>IF('PJ - P'!D95="","",'PJ - P'!D95)</f>
        <v/>
      </c>
      <c r="F116" s="89" t="str">
        <f>IF('PJ - P'!H95="","",'PJ - P'!H95)</f>
        <v/>
      </c>
      <c r="G116" s="89" t="str">
        <f>IF('PJ - P'!M95="","",'PJ - P'!M95)</f>
        <v/>
      </c>
      <c r="H116" s="89"/>
      <c r="I116" s="174" t="str">
        <f>IF('PJ - P'!O95="","",'PJ - P'!O95)</f>
        <v/>
      </c>
    </row>
    <row r="117" spans="2:9" ht="18" customHeight="1" x14ac:dyDescent="0.2">
      <c r="B117" s="168" t="str">
        <f>IF(AND('PJ - P'!$C96="",'PJ - P'!$D96=""),"",'PJ - P'!V96)</f>
        <v/>
      </c>
      <c r="C117" s="75" t="str">
        <f>IF(AND('PJ - P'!$C96="",'PJ - P'!$D96=""),"",'PJ - P'!B96)</f>
        <v/>
      </c>
      <c r="D117" s="76" t="str">
        <f>IF('PJ - P'!C96="","",'PJ - P'!C96)</f>
        <v/>
      </c>
      <c r="E117" s="76" t="str">
        <f>IF('PJ - P'!D96="","",'PJ - P'!D96)</f>
        <v/>
      </c>
      <c r="F117" s="80" t="str">
        <f>IF('PJ - P'!H96="","",'PJ - P'!H96)</f>
        <v/>
      </c>
      <c r="G117" s="80" t="str">
        <f>IF('PJ - P'!M96="","",'PJ - P'!M96)</f>
        <v/>
      </c>
      <c r="H117" s="80"/>
      <c r="I117" s="173" t="str">
        <f>IF('PJ - P'!O96="","",'PJ - P'!O96)</f>
        <v/>
      </c>
    </row>
    <row r="118" spans="2:9" ht="18" customHeight="1" x14ac:dyDescent="0.2">
      <c r="B118" s="169" t="str">
        <f>IF(AND('PJ - P'!$C97="",'PJ - P'!$D97=""),"",'PJ - P'!V97)</f>
        <v/>
      </c>
      <c r="C118" s="84" t="str">
        <f>IF(AND('PJ - P'!$C97="",'PJ - P'!$D97=""),"",'PJ - P'!B97)</f>
        <v/>
      </c>
      <c r="D118" s="85" t="str">
        <f>IF('PJ - P'!C97="","",'PJ - P'!C97)</f>
        <v/>
      </c>
      <c r="E118" s="85" t="str">
        <f>IF('PJ - P'!D97="","",'PJ - P'!D97)</f>
        <v/>
      </c>
      <c r="F118" s="89" t="str">
        <f>IF('PJ - P'!H97="","",'PJ - P'!H97)</f>
        <v/>
      </c>
      <c r="G118" s="89" t="str">
        <f>IF('PJ - P'!M97="","",'PJ - P'!M97)</f>
        <v/>
      </c>
      <c r="H118" s="89"/>
      <c r="I118" s="174" t="str">
        <f>IF('PJ - P'!O97="","",'PJ - P'!O97)</f>
        <v/>
      </c>
    </row>
    <row r="119" spans="2:9" ht="18" customHeight="1" x14ac:dyDescent="0.2">
      <c r="B119" s="168" t="str">
        <f>IF(AND('PJ - P'!$C98="",'PJ - P'!$D98=""),"",'PJ - P'!V98)</f>
        <v/>
      </c>
      <c r="C119" s="75" t="str">
        <f>IF(AND('PJ - P'!$C98="",'PJ - P'!$D98=""),"",'PJ - P'!B98)</f>
        <v/>
      </c>
      <c r="D119" s="76" t="str">
        <f>IF('PJ - P'!C98="","",'PJ - P'!C98)</f>
        <v/>
      </c>
      <c r="E119" s="76" t="str">
        <f>IF('PJ - P'!D98="","",'PJ - P'!D98)</f>
        <v/>
      </c>
      <c r="F119" s="80" t="str">
        <f>IF('PJ - P'!H98="","",'PJ - P'!H98)</f>
        <v/>
      </c>
      <c r="G119" s="80" t="str">
        <f>IF('PJ - P'!M98="","",'PJ - P'!M98)</f>
        <v/>
      </c>
      <c r="H119" s="80"/>
      <c r="I119" s="173" t="str">
        <f>IF('PJ - P'!O98="","",'PJ - P'!O98)</f>
        <v/>
      </c>
    </row>
    <row r="120" spans="2:9" ht="18" customHeight="1" x14ac:dyDescent="0.2">
      <c r="B120" s="169" t="str">
        <f>IF(AND('PJ - P'!$C99="",'PJ - P'!$D99=""),"",'PJ - P'!V99)</f>
        <v/>
      </c>
      <c r="C120" s="84" t="str">
        <f>IF(AND('PJ - P'!$C99="",'PJ - P'!$D99=""),"",'PJ - P'!B99)</f>
        <v/>
      </c>
      <c r="D120" s="85" t="str">
        <f>IF('PJ - P'!C99="","",'PJ - P'!C99)</f>
        <v/>
      </c>
      <c r="E120" s="85" t="str">
        <f>IF('PJ - P'!D99="","",'PJ - P'!D99)</f>
        <v/>
      </c>
      <c r="F120" s="89" t="str">
        <f>IF('PJ - P'!H99="","",'PJ - P'!H99)</f>
        <v/>
      </c>
      <c r="G120" s="89" t="str">
        <f>IF('PJ - P'!M99="","",'PJ - P'!M99)</f>
        <v/>
      </c>
      <c r="H120" s="89"/>
      <c r="I120" s="174" t="str">
        <f>IF('PJ - P'!O99="","",'PJ - P'!O99)</f>
        <v/>
      </c>
    </row>
    <row r="121" spans="2:9" ht="18" customHeight="1" x14ac:dyDescent="0.2">
      <c r="B121" s="168" t="str">
        <f>IF(AND('PJ - P'!$C100="",'PJ - P'!$D100=""),"",'PJ - P'!V100)</f>
        <v/>
      </c>
      <c r="C121" s="75" t="str">
        <f>IF(AND('PJ - P'!$C100="",'PJ - P'!$D100=""),"",'PJ - P'!B100)</f>
        <v/>
      </c>
      <c r="D121" s="76" t="str">
        <f>IF('PJ - P'!C100="","",'PJ - P'!C100)</f>
        <v/>
      </c>
      <c r="E121" s="76" t="str">
        <f>IF('PJ - P'!D100="","",'PJ - P'!D100)</f>
        <v/>
      </c>
      <c r="F121" s="80" t="str">
        <f>IF('PJ - P'!H100="","",'PJ - P'!H100)</f>
        <v/>
      </c>
      <c r="G121" s="80" t="str">
        <f>IF('PJ - P'!M100="","",'PJ - P'!M100)</f>
        <v/>
      </c>
      <c r="H121" s="80"/>
      <c r="I121" s="173" t="str">
        <f>IF('PJ - P'!O100="","",'PJ - P'!O100)</f>
        <v/>
      </c>
    </row>
    <row r="122" spans="2:9" ht="18" customHeight="1" x14ac:dyDescent="0.2">
      <c r="B122" s="169" t="str">
        <f>IF(AND('PJ - P'!$C101="",'PJ - P'!$D101=""),"",'PJ - P'!V101)</f>
        <v/>
      </c>
      <c r="C122" s="84" t="str">
        <f>IF(AND('PJ - P'!$C101="",'PJ - P'!$D101=""),"",'PJ - P'!B101)</f>
        <v/>
      </c>
      <c r="D122" s="85" t="str">
        <f>IF('PJ - P'!C101="","",'PJ - P'!C101)</f>
        <v/>
      </c>
      <c r="E122" s="85" t="str">
        <f>IF('PJ - P'!D101="","",'PJ - P'!D101)</f>
        <v/>
      </c>
      <c r="F122" s="89" t="str">
        <f>IF('PJ - P'!H101="","",'PJ - P'!H101)</f>
        <v/>
      </c>
      <c r="G122" s="89" t="str">
        <f>IF('PJ - P'!M101="","",'PJ - P'!M101)</f>
        <v/>
      </c>
      <c r="H122" s="89"/>
      <c r="I122" s="174" t="str">
        <f>IF('PJ - P'!O101="","",'PJ - P'!O101)</f>
        <v/>
      </c>
    </row>
    <row r="123" spans="2:9" ht="18" customHeight="1" x14ac:dyDescent="0.2">
      <c r="B123" s="168" t="str">
        <f>IF(AND('PJ - P'!$C102="",'PJ - P'!$D102=""),"",'PJ - P'!V102)</f>
        <v/>
      </c>
      <c r="C123" s="75" t="str">
        <f>IF(AND('PJ - P'!$C102="",'PJ - P'!$D102=""),"",'PJ - P'!B102)</f>
        <v/>
      </c>
      <c r="D123" s="76" t="str">
        <f>IF('PJ - P'!C102="","",'PJ - P'!C102)</f>
        <v/>
      </c>
      <c r="E123" s="76" t="str">
        <f>IF('PJ - P'!D102="","",'PJ - P'!D102)</f>
        <v/>
      </c>
      <c r="F123" s="80" t="str">
        <f>IF('PJ - P'!H102="","",'PJ - P'!H102)</f>
        <v/>
      </c>
      <c r="G123" s="80" t="str">
        <f>IF('PJ - P'!M102="","",'PJ - P'!M102)</f>
        <v/>
      </c>
      <c r="H123" s="80"/>
      <c r="I123" s="173" t="str">
        <f>IF('PJ - P'!O102="","",'PJ - P'!O102)</f>
        <v/>
      </c>
    </row>
    <row r="124" spans="2:9" ht="18" customHeight="1" x14ac:dyDescent="0.2">
      <c r="B124" s="169" t="str">
        <f>IF(AND('PJ - P'!$C103="",'PJ - P'!$D103=""),"",'PJ - P'!V103)</f>
        <v/>
      </c>
      <c r="C124" s="84" t="str">
        <f>IF(AND('PJ - P'!$C103="",'PJ - P'!$D103=""),"",'PJ - P'!B103)</f>
        <v/>
      </c>
      <c r="D124" s="85" t="str">
        <f>IF('PJ - P'!C103="","",'PJ - P'!C103)</f>
        <v/>
      </c>
      <c r="E124" s="85" t="str">
        <f>IF('PJ - P'!D103="","",'PJ - P'!D103)</f>
        <v/>
      </c>
      <c r="F124" s="89" t="str">
        <f>IF('PJ - P'!H103="","",'PJ - P'!H103)</f>
        <v/>
      </c>
      <c r="G124" s="89" t="str">
        <f>IF('PJ - P'!M103="","",'PJ - P'!M103)</f>
        <v/>
      </c>
      <c r="H124" s="89"/>
      <c r="I124" s="174" t="str">
        <f>IF('PJ - P'!O103="","",'PJ - P'!O103)</f>
        <v/>
      </c>
    </row>
    <row r="125" spans="2:9" ht="18" customHeight="1" x14ac:dyDescent="0.2">
      <c r="B125" s="168" t="str">
        <f>IF(AND('PJ - P'!$C104="",'PJ - P'!$D104=""),"",'PJ - P'!V104)</f>
        <v/>
      </c>
      <c r="C125" s="75" t="str">
        <f>IF(AND('PJ - P'!$C104="",'PJ - P'!$D104=""),"",'PJ - P'!B104)</f>
        <v/>
      </c>
      <c r="D125" s="76" t="str">
        <f>IF('PJ - P'!C104="","",'PJ - P'!C104)</f>
        <v/>
      </c>
      <c r="E125" s="76" t="str">
        <f>IF('PJ - P'!D104="","",'PJ - P'!D104)</f>
        <v/>
      </c>
      <c r="F125" s="80" t="str">
        <f>IF('PJ - P'!H104="","",'PJ - P'!H104)</f>
        <v/>
      </c>
      <c r="G125" s="80" t="str">
        <f>IF('PJ - P'!M104="","",'PJ - P'!M104)</f>
        <v/>
      </c>
      <c r="H125" s="80"/>
      <c r="I125" s="173" t="str">
        <f>IF('PJ - P'!O104="","",'PJ - P'!O104)</f>
        <v/>
      </c>
    </row>
    <row r="126" spans="2:9" ht="18" customHeight="1" x14ac:dyDescent="0.2">
      <c r="B126" s="169" t="str">
        <f>IF(AND('PJ - P'!$C105="",'PJ - P'!$D105=""),"",'PJ - P'!V105)</f>
        <v/>
      </c>
      <c r="C126" s="84" t="str">
        <f>IF(AND('PJ - P'!$C105="",'PJ - P'!$D105=""),"",'PJ - P'!B105)</f>
        <v/>
      </c>
      <c r="D126" s="85" t="str">
        <f>IF('PJ - P'!C105="","",'PJ - P'!C105)</f>
        <v/>
      </c>
      <c r="E126" s="85" t="str">
        <f>IF('PJ - P'!D105="","",'PJ - P'!D105)</f>
        <v/>
      </c>
      <c r="F126" s="89" t="str">
        <f>IF('PJ - P'!H105="","",'PJ - P'!H105)</f>
        <v/>
      </c>
      <c r="G126" s="89" t="str">
        <f>IF('PJ - P'!M105="","",'PJ - P'!M105)</f>
        <v/>
      </c>
      <c r="H126" s="89"/>
      <c r="I126" s="174" t="str">
        <f>IF('PJ - P'!O105="","",'PJ - P'!O105)</f>
        <v/>
      </c>
    </row>
    <row r="127" spans="2:9" ht="18" customHeight="1" x14ac:dyDescent="0.2">
      <c r="B127" s="168" t="str">
        <f>IF(AND('PJ - P'!$C106="",'PJ - P'!$D106=""),"",'PJ - P'!V106)</f>
        <v/>
      </c>
      <c r="C127" s="75" t="str">
        <f>IF(AND('PJ - P'!$C106="",'PJ - P'!$D106=""),"",'PJ - P'!B106)</f>
        <v/>
      </c>
      <c r="D127" s="76" t="str">
        <f>IF('PJ - P'!C106="","",'PJ - P'!C106)</f>
        <v/>
      </c>
      <c r="E127" s="76" t="str">
        <f>IF('PJ - P'!D106="","",'PJ - P'!D106)</f>
        <v/>
      </c>
      <c r="F127" s="80" t="str">
        <f>IF('PJ - P'!H106="","",'PJ - P'!H106)</f>
        <v/>
      </c>
      <c r="G127" s="80" t="str">
        <f>IF('PJ - P'!M106="","",'PJ - P'!M106)</f>
        <v/>
      </c>
      <c r="H127" s="80"/>
      <c r="I127" s="173" t="str">
        <f>IF('PJ - P'!O106="","",'PJ - P'!O106)</f>
        <v/>
      </c>
    </row>
    <row r="128" spans="2:9" ht="18" customHeight="1" x14ac:dyDescent="0.2">
      <c r="B128" s="170" t="str">
        <f>IF(AND('PJ - P'!$C107="",'PJ - P'!$D107=""),"",'PJ - P'!V107)</f>
        <v/>
      </c>
      <c r="C128" s="126" t="str">
        <f>IF(AND('PJ - P'!$C107="",'PJ - P'!$D107=""),"",'PJ - P'!B107)</f>
        <v/>
      </c>
      <c r="D128" s="127" t="str">
        <f>IF('PJ - P'!C107="","",'PJ - P'!C107)</f>
        <v/>
      </c>
      <c r="E128" s="127" t="str">
        <f>IF('PJ - P'!D107="","",'PJ - P'!D107)</f>
        <v/>
      </c>
      <c r="F128" s="131" t="str">
        <f>IF('PJ - P'!H107="","",'PJ - P'!H107)</f>
        <v/>
      </c>
      <c r="G128" s="131" t="str">
        <f>IF('PJ - P'!M107="","",'PJ - P'!M107)</f>
        <v/>
      </c>
      <c r="H128" s="131"/>
      <c r="I128" s="175" t="str">
        <f>IF('PJ - P'!O107="","",'PJ - P'!O107)</f>
        <v/>
      </c>
    </row>
    <row r="129" spans="2:11" ht="18" customHeight="1" thickBot="1" x14ac:dyDescent="0.25">
      <c r="B129" s="171" t="str">
        <f>IF(AND('PJ - P'!$C108="",'PJ - P'!$D108=""),"",'PJ - P'!V108)</f>
        <v/>
      </c>
      <c r="C129" s="165" t="str">
        <f>IF(AND('PJ - P'!$C108="",'PJ - P'!$D108=""),"",'PJ - P'!B108)</f>
        <v/>
      </c>
      <c r="D129" s="166" t="str">
        <f>IF('PJ - P'!C108="","",'PJ - P'!C108)</f>
        <v/>
      </c>
      <c r="E129" s="166" t="str">
        <f>IF('PJ - P'!D108="","",'PJ - P'!D108)</f>
        <v/>
      </c>
      <c r="F129" s="167" t="str">
        <f>IF('PJ - P'!H108="","",'PJ - P'!H108)</f>
        <v/>
      </c>
      <c r="G129" s="167" t="str">
        <f>IF('PJ - P'!M108="","",'PJ - P'!M108)</f>
        <v/>
      </c>
      <c r="H129" s="167"/>
      <c r="I129" s="176" t="str">
        <f>IF('PJ - P'!O108="","",'PJ - P'!O108)</f>
        <v/>
      </c>
    </row>
    <row r="130" spans="2:11" ht="26.25" x14ac:dyDescent="0.2">
      <c r="B130" s="749" t="str">
        <f>B$1</f>
        <v>Běh na 100m s přek. - Pořadí jednotlivců</v>
      </c>
      <c r="C130" s="749"/>
      <c r="D130" s="749"/>
      <c r="E130" s="749"/>
      <c r="F130" s="749"/>
      <c r="G130" s="749"/>
      <c r="H130" s="749"/>
      <c r="I130" s="749"/>
      <c r="J130" s="453"/>
      <c r="K130" s="453"/>
    </row>
    <row r="131" spans="2:11" s="34" customFormat="1" ht="15" customHeight="1" x14ac:dyDescent="0.2">
      <c r="B131" s="102"/>
      <c r="C131" s="102"/>
      <c r="D131" s="102"/>
      <c r="E131" s="102"/>
      <c r="F131" s="103"/>
      <c r="G131" s="103"/>
      <c r="H131" s="161"/>
      <c r="I131" s="103"/>
      <c r="J131" s="102"/>
      <c r="K131" s="102"/>
    </row>
    <row r="132" spans="2:11" s="207" customFormat="1" ht="18" x14ac:dyDescent="0.2">
      <c r="B132" s="757" t="str">
        <f>B$3</f>
        <v>Okresní kolo v PS</v>
      </c>
      <c r="C132" s="757"/>
      <c r="D132" s="757"/>
      <c r="E132" s="757" t="str">
        <f>E$3</f>
        <v>30.7. 2016 Pardubice - Polabiny</v>
      </c>
      <c r="F132" s="757"/>
      <c r="G132" s="757"/>
      <c r="H132" s="757"/>
      <c r="I132" s="757"/>
      <c r="J132" s="208"/>
      <c r="K132" s="208"/>
    </row>
    <row r="133" spans="2:11" s="34" customFormat="1" ht="15" customHeight="1" thickBot="1" x14ac:dyDescent="0.25">
      <c r="B133" s="102"/>
      <c r="C133" s="102"/>
      <c r="D133" s="102"/>
      <c r="E133" s="102"/>
      <c r="F133" s="103"/>
      <c r="G133" s="103"/>
      <c r="H133" s="161"/>
      <c r="I133" s="103"/>
      <c r="J133" s="102"/>
      <c r="K133" s="102"/>
    </row>
    <row r="134" spans="2:11" ht="20.100000000000001" customHeight="1" thickBot="1" x14ac:dyDescent="0.25">
      <c r="B134" s="751" t="str">
        <f>Start!$C$5</f>
        <v>MUŽI</v>
      </c>
      <c r="C134" s="752"/>
      <c r="D134" s="453"/>
      <c r="E134" s="453"/>
      <c r="F134" s="103"/>
      <c r="G134" s="103"/>
      <c r="H134" s="453"/>
      <c r="I134" s="103"/>
      <c r="J134" s="455"/>
      <c r="K134" s="455"/>
    </row>
    <row r="135" spans="2:11" s="34" customFormat="1" ht="18" customHeight="1" x14ac:dyDescent="0.2">
      <c r="B135" s="758" t="s">
        <v>49</v>
      </c>
      <c r="C135" s="753" t="s">
        <v>53</v>
      </c>
      <c r="D135" s="755" t="s">
        <v>22</v>
      </c>
      <c r="E135" s="758" t="s">
        <v>23</v>
      </c>
      <c r="F135" s="760" t="s">
        <v>55</v>
      </c>
      <c r="G135" s="760" t="s">
        <v>56</v>
      </c>
      <c r="H135" s="159"/>
      <c r="I135" s="760" t="s">
        <v>54</v>
      </c>
    </row>
    <row r="136" spans="2:11" s="34" customFormat="1" ht="18" customHeight="1" thickBot="1" x14ac:dyDescent="0.25">
      <c r="B136" s="759"/>
      <c r="C136" s="754"/>
      <c r="D136" s="756"/>
      <c r="E136" s="759"/>
      <c r="F136" s="761"/>
      <c r="G136" s="761"/>
      <c r="H136" s="160"/>
      <c r="I136" s="761"/>
    </row>
    <row r="137" spans="2:11" ht="18" customHeight="1" x14ac:dyDescent="0.2">
      <c r="B137" s="206" t="str">
        <f>IF(AND('PJ - P'!$C109="",'PJ - P'!$D109=""),"",'PJ - P'!V109)</f>
        <v/>
      </c>
      <c r="C137" s="91" t="str">
        <f>IF(AND('PJ - P'!$C109="",'PJ - P'!$D109=""),"",'PJ - P'!B109)</f>
        <v/>
      </c>
      <c r="D137" s="92" t="str">
        <f>IF('PJ - P'!C109="","",'PJ - P'!C109)</f>
        <v/>
      </c>
      <c r="E137" s="92" t="str">
        <f>IF('PJ - P'!D109="","",'PJ - P'!D109)</f>
        <v/>
      </c>
      <c r="F137" s="93" t="str">
        <f>IF('PJ - P'!H109="","",'PJ - P'!H109)</f>
        <v/>
      </c>
      <c r="G137" s="93" t="str">
        <f>IF('PJ - P'!M109="","",'PJ - P'!M109)</f>
        <v/>
      </c>
      <c r="H137" s="93"/>
      <c r="I137" s="172" t="str">
        <f>IF('PJ - P'!O109="","",'PJ - P'!O109)</f>
        <v/>
      </c>
    </row>
    <row r="138" spans="2:11" ht="18" customHeight="1" x14ac:dyDescent="0.2">
      <c r="B138" s="168" t="str">
        <f>IF(AND('PJ - P'!$C110="",'PJ - P'!$D110=""),"",'PJ - P'!V110)</f>
        <v/>
      </c>
      <c r="C138" s="75" t="str">
        <f>IF(AND('PJ - P'!$C110="",'PJ - P'!$D110=""),"",'PJ - P'!B110)</f>
        <v/>
      </c>
      <c r="D138" s="76" t="str">
        <f>IF('PJ - P'!C110="","",'PJ - P'!C110)</f>
        <v/>
      </c>
      <c r="E138" s="76" t="str">
        <f>IF('PJ - P'!D110="","",'PJ - P'!D110)</f>
        <v/>
      </c>
      <c r="F138" s="80" t="str">
        <f>IF('PJ - P'!H110="","",'PJ - P'!H110)</f>
        <v/>
      </c>
      <c r="G138" s="80" t="str">
        <f>IF('PJ - P'!M110="","",'PJ - P'!M110)</f>
        <v/>
      </c>
      <c r="H138" s="80"/>
      <c r="I138" s="173" t="str">
        <f>IF('PJ - P'!O110="","",'PJ - P'!O110)</f>
        <v/>
      </c>
    </row>
    <row r="139" spans="2:11" ht="18" customHeight="1" x14ac:dyDescent="0.2">
      <c r="B139" s="169" t="str">
        <f>IF(AND('PJ - P'!$C111="",'PJ - P'!$D111=""),"",'PJ - P'!V111)</f>
        <v/>
      </c>
      <c r="C139" s="84" t="str">
        <f>IF(AND('PJ - P'!$C111="",'PJ - P'!$D111=""),"",'PJ - P'!B111)</f>
        <v/>
      </c>
      <c r="D139" s="85" t="str">
        <f>IF('PJ - P'!C111="","",'PJ - P'!C111)</f>
        <v/>
      </c>
      <c r="E139" s="85" t="str">
        <f>IF('PJ - P'!D111="","",'PJ - P'!D111)</f>
        <v/>
      </c>
      <c r="F139" s="89" t="str">
        <f>IF('PJ - P'!H111="","",'PJ - P'!H111)</f>
        <v/>
      </c>
      <c r="G139" s="89" t="str">
        <f>IF('PJ - P'!M111="","",'PJ - P'!M111)</f>
        <v/>
      </c>
      <c r="H139" s="89"/>
      <c r="I139" s="174" t="str">
        <f>IF('PJ - P'!O111="","",'PJ - P'!O111)</f>
        <v/>
      </c>
    </row>
    <row r="140" spans="2:11" ht="18" customHeight="1" x14ac:dyDescent="0.2">
      <c r="B140" s="168" t="str">
        <f>IF(AND('PJ - P'!$C112="",'PJ - P'!$D112=""),"",'PJ - P'!V112)</f>
        <v/>
      </c>
      <c r="C140" s="75" t="str">
        <f>IF(AND('PJ - P'!$C112="",'PJ - P'!$D112=""),"",'PJ - P'!B112)</f>
        <v/>
      </c>
      <c r="D140" s="76" t="str">
        <f>IF('PJ - P'!C112="","",'PJ - P'!C112)</f>
        <v/>
      </c>
      <c r="E140" s="76" t="str">
        <f>IF('PJ - P'!D112="","",'PJ - P'!D112)</f>
        <v/>
      </c>
      <c r="F140" s="80" t="str">
        <f>IF('PJ - P'!H112="","",'PJ - P'!H112)</f>
        <v/>
      </c>
      <c r="G140" s="80" t="str">
        <f>IF('PJ - P'!M112="","",'PJ - P'!M112)</f>
        <v/>
      </c>
      <c r="H140" s="80"/>
      <c r="I140" s="173" t="str">
        <f>IF('PJ - P'!O112="","",'PJ - P'!O112)</f>
        <v/>
      </c>
    </row>
    <row r="141" spans="2:11" ht="18" customHeight="1" x14ac:dyDescent="0.2">
      <c r="B141" s="169" t="str">
        <f>IF(AND('PJ - P'!$C113="",'PJ - P'!$D113=""),"",'PJ - P'!V113)</f>
        <v/>
      </c>
      <c r="C141" s="84" t="str">
        <f>IF(AND('PJ - P'!$C113="",'PJ - P'!$D113=""),"",'PJ - P'!B113)</f>
        <v/>
      </c>
      <c r="D141" s="85" t="str">
        <f>IF('PJ - P'!C113="","",'PJ - P'!C113)</f>
        <v/>
      </c>
      <c r="E141" s="85" t="str">
        <f>IF('PJ - P'!D113="","",'PJ - P'!D113)</f>
        <v/>
      </c>
      <c r="F141" s="89" t="str">
        <f>IF('PJ - P'!H113="","",'PJ - P'!H113)</f>
        <v/>
      </c>
      <c r="G141" s="89" t="str">
        <f>IF('PJ - P'!M113="","",'PJ - P'!M113)</f>
        <v/>
      </c>
      <c r="H141" s="89"/>
      <c r="I141" s="174" t="str">
        <f>IF('PJ - P'!O113="","",'PJ - P'!O113)</f>
        <v/>
      </c>
    </row>
    <row r="142" spans="2:11" ht="18" customHeight="1" x14ac:dyDescent="0.2">
      <c r="B142" s="168" t="str">
        <f>IF(AND('PJ - P'!$C114="",'PJ - P'!$D114=""),"",'PJ - P'!V114)</f>
        <v/>
      </c>
      <c r="C142" s="75" t="str">
        <f>IF(AND('PJ - P'!$C114="",'PJ - P'!$D114=""),"",'PJ - P'!B114)</f>
        <v/>
      </c>
      <c r="D142" s="76" t="str">
        <f>IF('PJ - P'!C114="","",'PJ - P'!C114)</f>
        <v/>
      </c>
      <c r="E142" s="76" t="str">
        <f>IF('PJ - P'!D114="","",'PJ - P'!D114)</f>
        <v/>
      </c>
      <c r="F142" s="80" t="str">
        <f>IF('PJ - P'!H114="","",'PJ - P'!H114)</f>
        <v/>
      </c>
      <c r="G142" s="80" t="str">
        <f>IF('PJ - P'!M114="","",'PJ - P'!M114)</f>
        <v/>
      </c>
      <c r="H142" s="80"/>
      <c r="I142" s="173" t="str">
        <f>IF('PJ - P'!O114="","",'PJ - P'!O114)</f>
        <v/>
      </c>
    </row>
    <row r="143" spans="2:11" ht="18" customHeight="1" x14ac:dyDescent="0.2">
      <c r="B143" s="169" t="str">
        <f>IF(AND('PJ - P'!$C115="",'PJ - P'!$D115=""),"",'PJ - P'!V115)</f>
        <v/>
      </c>
      <c r="C143" s="84" t="str">
        <f>IF(AND('PJ - P'!$C115="",'PJ - P'!$D115=""),"",'PJ - P'!B115)</f>
        <v/>
      </c>
      <c r="D143" s="85" t="str">
        <f>IF('PJ - P'!C115="","",'PJ - P'!C115)</f>
        <v/>
      </c>
      <c r="E143" s="85" t="str">
        <f>IF('PJ - P'!D115="","",'PJ - P'!D115)</f>
        <v/>
      </c>
      <c r="F143" s="89" t="str">
        <f>IF('PJ - P'!H115="","",'PJ - P'!H115)</f>
        <v/>
      </c>
      <c r="G143" s="89" t="str">
        <f>IF('PJ - P'!M115="","",'PJ - P'!M115)</f>
        <v/>
      </c>
      <c r="H143" s="89"/>
      <c r="I143" s="174" t="str">
        <f>IF('PJ - P'!O115="","",'PJ - P'!O115)</f>
        <v/>
      </c>
    </row>
    <row r="144" spans="2:11" ht="18" customHeight="1" x14ac:dyDescent="0.2">
      <c r="B144" s="168" t="str">
        <f>IF(AND('PJ - P'!$C116="",'PJ - P'!$D116=""),"",'PJ - P'!V116)</f>
        <v/>
      </c>
      <c r="C144" s="75" t="str">
        <f>IF(AND('PJ - P'!$C116="",'PJ - P'!$D116=""),"",'PJ - P'!B116)</f>
        <v/>
      </c>
      <c r="D144" s="76" t="str">
        <f>IF('PJ - P'!C116="","",'PJ - P'!C116)</f>
        <v/>
      </c>
      <c r="E144" s="76" t="str">
        <f>IF('PJ - P'!D116="","",'PJ - P'!D116)</f>
        <v/>
      </c>
      <c r="F144" s="80" t="str">
        <f>IF('PJ - P'!H116="","",'PJ - P'!H116)</f>
        <v/>
      </c>
      <c r="G144" s="80" t="str">
        <f>IF('PJ - P'!M116="","",'PJ - P'!M116)</f>
        <v/>
      </c>
      <c r="H144" s="80"/>
      <c r="I144" s="173" t="str">
        <f>IF('PJ - P'!O116="","",'PJ - P'!O116)</f>
        <v/>
      </c>
    </row>
    <row r="145" spans="2:9" ht="18" customHeight="1" x14ac:dyDescent="0.2">
      <c r="B145" s="169" t="str">
        <f>IF(AND('PJ - P'!$C117="",'PJ - P'!$D117=""),"",'PJ - P'!V117)</f>
        <v/>
      </c>
      <c r="C145" s="84" t="str">
        <f>IF(AND('PJ - P'!$C117="",'PJ - P'!$D117=""),"",'PJ - P'!B117)</f>
        <v/>
      </c>
      <c r="D145" s="85" t="str">
        <f>IF('PJ - P'!C117="","",'PJ - P'!C117)</f>
        <v/>
      </c>
      <c r="E145" s="85" t="str">
        <f>IF('PJ - P'!D117="","",'PJ - P'!D117)</f>
        <v/>
      </c>
      <c r="F145" s="89" t="str">
        <f>IF('PJ - P'!H117="","",'PJ - P'!H117)</f>
        <v/>
      </c>
      <c r="G145" s="89" t="str">
        <f>IF('PJ - P'!M117="","",'PJ - P'!M117)</f>
        <v/>
      </c>
      <c r="H145" s="89"/>
      <c r="I145" s="174" t="str">
        <f>IF('PJ - P'!O117="","",'PJ - P'!O117)</f>
        <v/>
      </c>
    </row>
    <row r="146" spans="2:9" ht="18" customHeight="1" x14ac:dyDescent="0.2">
      <c r="B146" s="168" t="str">
        <f>IF(AND('PJ - P'!$C118="",'PJ - P'!$D118=""),"",'PJ - P'!V118)</f>
        <v/>
      </c>
      <c r="C146" s="75" t="str">
        <f>IF(AND('PJ - P'!$C118="",'PJ - P'!$D118=""),"",'PJ - P'!B118)</f>
        <v/>
      </c>
      <c r="D146" s="76" t="str">
        <f>IF('PJ - P'!C118="","",'PJ - P'!C118)</f>
        <v/>
      </c>
      <c r="E146" s="76" t="str">
        <f>IF('PJ - P'!D118="","",'PJ - P'!D118)</f>
        <v/>
      </c>
      <c r="F146" s="80" t="str">
        <f>IF('PJ - P'!H118="","",'PJ - P'!H118)</f>
        <v/>
      </c>
      <c r="G146" s="80" t="str">
        <f>IF('PJ - P'!M118="","",'PJ - P'!M118)</f>
        <v/>
      </c>
      <c r="H146" s="80"/>
      <c r="I146" s="173" t="str">
        <f>IF('PJ - P'!O118="","",'PJ - P'!O118)</f>
        <v/>
      </c>
    </row>
    <row r="147" spans="2:9" ht="18" customHeight="1" x14ac:dyDescent="0.2">
      <c r="B147" s="169" t="str">
        <f>IF(AND('PJ - P'!$C119="",'PJ - P'!$D119=""),"",'PJ - P'!V119)</f>
        <v/>
      </c>
      <c r="C147" s="84" t="str">
        <f>IF(AND('PJ - P'!$C119="",'PJ - P'!$D119=""),"",'PJ - P'!B119)</f>
        <v/>
      </c>
      <c r="D147" s="85" t="str">
        <f>IF('PJ - P'!C119="","",'PJ - P'!C119)</f>
        <v/>
      </c>
      <c r="E147" s="85" t="str">
        <f>IF('PJ - P'!D119="","",'PJ - P'!D119)</f>
        <v/>
      </c>
      <c r="F147" s="89" t="str">
        <f>IF('PJ - P'!H119="","",'PJ - P'!H119)</f>
        <v/>
      </c>
      <c r="G147" s="89" t="str">
        <f>IF('PJ - P'!M119="","",'PJ - P'!M119)</f>
        <v/>
      </c>
      <c r="H147" s="89"/>
      <c r="I147" s="174" t="str">
        <f>IF('PJ - P'!O119="","",'PJ - P'!O119)</f>
        <v/>
      </c>
    </row>
    <row r="148" spans="2:9" ht="18" customHeight="1" x14ac:dyDescent="0.2">
      <c r="B148" s="168" t="str">
        <f>IF(AND('PJ - P'!$C120="",'PJ - P'!$D120=""),"",'PJ - P'!V120)</f>
        <v/>
      </c>
      <c r="C148" s="75" t="str">
        <f>IF(AND('PJ - P'!$C120="",'PJ - P'!$D120=""),"",'PJ - P'!B120)</f>
        <v/>
      </c>
      <c r="D148" s="76" t="str">
        <f>IF('PJ - P'!C120="","",'PJ - P'!C120)</f>
        <v/>
      </c>
      <c r="E148" s="76" t="str">
        <f>IF('PJ - P'!D120="","",'PJ - P'!D120)</f>
        <v/>
      </c>
      <c r="F148" s="80" t="str">
        <f>IF('PJ - P'!H120="","",'PJ - P'!H120)</f>
        <v/>
      </c>
      <c r="G148" s="80" t="str">
        <f>IF('PJ - P'!M120="","",'PJ - P'!M120)</f>
        <v/>
      </c>
      <c r="H148" s="80"/>
      <c r="I148" s="173" t="str">
        <f>IF('PJ - P'!O120="","",'PJ - P'!O120)</f>
        <v/>
      </c>
    </row>
    <row r="149" spans="2:9" ht="18" customHeight="1" x14ac:dyDescent="0.2">
      <c r="B149" s="169" t="str">
        <f>IF(AND('PJ - P'!$C121="",'PJ - P'!$D121=""),"",'PJ - P'!V121)</f>
        <v/>
      </c>
      <c r="C149" s="84" t="str">
        <f>IF(AND('PJ - P'!$C121="",'PJ - P'!$D121=""),"",'PJ - P'!B121)</f>
        <v/>
      </c>
      <c r="D149" s="85" t="str">
        <f>IF('PJ - P'!C121="","",'PJ - P'!C121)</f>
        <v/>
      </c>
      <c r="E149" s="85" t="str">
        <f>IF('PJ - P'!D121="","",'PJ - P'!D121)</f>
        <v/>
      </c>
      <c r="F149" s="89" t="str">
        <f>IF('PJ - P'!H121="","",'PJ - P'!H121)</f>
        <v/>
      </c>
      <c r="G149" s="89" t="str">
        <f>IF('PJ - P'!M121="","",'PJ - P'!M121)</f>
        <v/>
      </c>
      <c r="H149" s="89"/>
      <c r="I149" s="174" t="str">
        <f>IF('PJ - P'!O121="","",'PJ - P'!O121)</f>
        <v/>
      </c>
    </row>
    <row r="150" spans="2:9" ht="18" customHeight="1" x14ac:dyDescent="0.2">
      <c r="B150" s="168" t="str">
        <f>IF(AND('PJ - P'!$C122="",'PJ - P'!$D122=""),"",'PJ - P'!V122)</f>
        <v/>
      </c>
      <c r="C150" s="75" t="str">
        <f>IF(AND('PJ - P'!$C122="",'PJ - P'!$D122=""),"",'PJ - P'!B122)</f>
        <v/>
      </c>
      <c r="D150" s="76" t="str">
        <f>IF('PJ - P'!C122="","",'PJ - P'!C122)</f>
        <v/>
      </c>
      <c r="E150" s="76" t="str">
        <f>IF('PJ - P'!D122="","",'PJ - P'!D122)</f>
        <v/>
      </c>
      <c r="F150" s="80" t="str">
        <f>IF('PJ - P'!H122="","",'PJ - P'!H122)</f>
        <v/>
      </c>
      <c r="G150" s="80" t="str">
        <f>IF('PJ - P'!M122="","",'PJ - P'!M122)</f>
        <v/>
      </c>
      <c r="H150" s="80"/>
      <c r="I150" s="173" t="str">
        <f>IF('PJ - P'!O122="","",'PJ - P'!O122)</f>
        <v/>
      </c>
    </row>
    <row r="151" spans="2:9" ht="18" customHeight="1" x14ac:dyDescent="0.2">
      <c r="B151" s="169" t="str">
        <f>IF(AND('PJ - P'!$C123="",'PJ - P'!$D123=""),"",'PJ - P'!V123)</f>
        <v/>
      </c>
      <c r="C151" s="84" t="str">
        <f>IF(AND('PJ - P'!$C123="",'PJ - P'!$D123=""),"",'PJ - P'!B123)</f>
        <v/>
      </c>
      <c r="D151" s="85" t="str">
        <f>IF('PJ - P'!C123="","",'PJ - P'!C123)</f>
        <v/>
      </c>
      <c r="E151" s="85" t="str">
        <f>IF('PJ - P'!D123="","",'PJ - P'!D123)</f>
        <v/>
      </c>
      <c r="F151" s="89" t="str">
        <f>IF('PJ - P'!H123="","",'PJ - P'!H123)</f>
        <v/>
      </c>
      <c r="G151" s="89" t="str">
        <f>IF('PJ - P'!M123="","",'PJ - P'!M123)</f>
        <v/>
      </c>
      <c r="H151" s="89"/>
      <c r="I151" s="174" t="str">
        <f>IF('PJ - P'!O123="","",'PJ - P'!O123)</f>
        <v/>
      </c>
    </row>
    <row r="152" spans="2:9" ht="18" customHeight="1" x14ac:dyDescent="0.2">
      <c r="B152" s="168" t="str">
        <f>IF(AND('PJ - P'!$C124="",'PJ - P'!$D124=""),"",'PJ - P'!V124)</f>
        <v/>
      </c>
      <c r="C152" s="75" t="str">
        <f>IF(AND('PJ - P'!$C124="",'PJ - P'!$D124=""),"",'PJ - P'!B124)</f>
        <v/>
      </c>
      <c r="D152" s="76" t="str">
        <f>IF('PJ - P'!C124="","",'PJ - P'!C124)</f>
        <v/>
      </c>
      <c r="E152" s="76" t="str">
        <f>IF('PJ - P'!D124="","",'PJ - P'!D124)</f>
        <v/>
      </c>
      <c r="F152" s="80" t="str">
        <f>IF('PJ - P'!H124="","",'PJ - P'!H124)</f>
        <v/>
      </c>
      <c r="G152" s="80" t="str">
        <f>IF('PJ - P'!M124="","",'PJ - P'!M124)</f>
        <v/>
      </c>
      <c r="H152" s="80"/>
      <c r="I152" s="173" t="str">
        <f>IF('PJ - P'!O124="","",'PJ - P'!O124)</f>
        <v/>
      </c>
    </row>
    <row r="153" spans="2:9" ht="18" customHeight="1" x14ac:dyDescent="0.2">
      <c r="B153" s="169" t="str">
        <f>IF(AND('PJ - P'!$C125="",'PJ - P'!$D125=""),"",'PJ - P'!V125)</f>
        <v/>
      </c>
      <c r="C153" s="84" t="str">
        <f>IF(AND('PJ - P'!$C125="",'PJ - P'!$D125=""),"",'PJ - P'!B125)</f>
        <v/>
      </c>
      <c r="D153" s="85" t="str">
        <f>IF('PJ - P'!C125="","",'PJ - P'!C125)</f>
        <v/>
      </c>
      <c r="E153" s="85" t="str">
        <f>IF('PJ - P'!D125="","",'PJ - P'!D125)</f>
        <v/>
      </c>
      <c r="F153" s="89" t="str">
        <f>IF('PJ - P'!H125="","",'PJ - P'!H125)</f>
        <v/>
      </c>
      <c r="G153" s="89" t="str">
        <f>IF('PJ - P'!M125="","",'PJ - P'!M125)</f>
        <v/>
      </c>
      <c r="H153" s="89"/>
      <c r="I153" s="174" t="str">
        <f>IF('PJ - P'!O125="","",'PJ - P'!O125)</f>
        <v/>
      </c>
    </row>
    <row r="154" spans="2:9" ht="18" customHeight="1" x14ac:dyDescent="0.2">
      <c r="B154" s="168" t="str">
        <f>IF(AND('PJ - P'!$C126="",'PJ - P'!$D126=""),"",'PJ - P'!V126)</f>
        <v/>
      </c>
      <c r="C154" s="75" t="str">
        <f>IF(AND('PJ - P'!$C126="",'PJ - P'!$D126=""),"",'PJ - P'!B126)</f>
        <v/>
      </c>
      <c r="D154" s="76" t="str">
        <f>IF('PJ - P'!C126="","",'PJ - P'!C126)</f>
        <v/>
      </c>
      <c r="E154" s="76" t="str">
        <f>IF('PJ - P'!D126="","",'PJ - P'!D126)</f>
        <v/>
      </c>
      <c r="F154" s="80" t="str">
        <f>IF('PJ - P'!H126="","",'PJ - P'!H126)</f>
        <v/>
      </c>
      <c r="G154" s="80" t="str">
        <f>IF('PJ - P'!M126="","",'PJ - P'!M126)</f>
        <v/>
      </c>
      <c r="H154" s="80"/>
      <c r="I154" s="173" t="str">
        <f>IF('PJ - P'!O126="","",'PJ - P'!O126)</f>
        <v/>
      </c>
    </row>
    <row r="155" spans="2:9" ht="18" customHeight="1" x14ac:dyDescent="0.2">
      <c r="B155" s="169" t="str">
        <f>IF(AND('PJ - P'!$C127="",'PJ - P'!$D127=""),"",'PJ - P'!V127)</f>
        <v/>
      </c>
      <c r="C155" s="84" t="str">
        <f>IF(AND('PJ - P'!$C127="",'PJ - P'!$D127=""),"",'PJ - P'!B127)</f>
        <v/>
      </c>
      <c r="D155" s="85" t="str">
        <f>IF('PJ - P'!C127="","",'PJ - P'!C127)</f>
        <v/>
      </c>
      <c r="E155" s="85" t="str">
        <f>IF('PJ - P'!D127="","",'PJ - P'!D127)</f>
        <v/>
      </c>
      <c r="F155" s="89" t="str">
        <f>IF('PJ - P'!H127="","",'PJ - P'!H127)</f>
        <v/>
      </c>
      <c r="G155" s="89" t="str">
        <f>IF('PJ - P'!M127="","",'PJ - P'!M127)</f>
        <v/>
      </c>
      <c r="H155" s="89"/>
      <c r="I155" s="174" t="str">
        <f>IF('PJ - P'!O127="","",'PJ - P'!O127)</f>
        <v/>
      </c>
    </row>
    <row r="156" spans="2:9" ht="18" customHeight="1" x14ac:dyDescent="0.2">
      <c r="B156" s="168" t="str">
        <f>IF(AND('PJ - P'!$C128="",'PJ - P'!$D128=""),"",'PJ - P'!V128)</f>
        <v/>
      </c>
      <c r="C156" s="75" t="str">
        <f>IF(AND('PJ - P'!$C128="",'PJ - P'!$D128=""),"",'PJ - P'!B128)</f>
        <v/>
      </c>
      <c r="D156" s="76" t="str">
        <f>IF('PJ - P'!C128="","",'PJ - P'!C128)</f>
        <v/>
      </c>
      <c r="E156" s="76" t="str">
        <f>IF('PJ - P'!D128="","",'PJ - P'!D128)</f>
        <v/>
      </c>
      <c r="F156" s="80" t="str">
        <f>IF('PJ - P'!H128="","",'PJ - P'!H128)</f>
        <v/>
      </c>
      <c r="G156" s="80" t="str">
        <f>IF('PJ - P'!M128="","",'PJ - P'!M128)</f>
        <v/>
      </c>
      <c r="H156" s="80"/>
      <c r="I156" s="173" t="str">
        <f>IF('PJ - P'!O128="","",'PJ - P'!O128)</f>
        <v/>
      </c>
    </row>
    <row r="157" spans="2:9" ht="18" customHeight="1" x14ac:dyDescent="0.2">
      <c r="B157" s="169" t="str">
        <f>IF(AND('PJ - P'!$C129="",'PJ - P'!$D129=""),"",'PJ - P'!V129)</f>
        <v/>
      </c>
      <c r="C157" s="84" t="str">
        <f>IF(AND('PJ - P'!$C129="",'PJ - P'!$D129=""),"",'PJ - P'!B129)</f>
        <v/>
      </c>
      <c r="D157" s="85" t="str">
        <f>IF('PJ - P'!C129="","",'PJ - P'!C129)</f>
        <v/>
      </c>
      <c r="E157" s="85" t="str">
        <f>IF('PJ - P'!D129="","",'PJ - P'!D129)</f>
        <v/>
      </c>
      <c r="F157" s="89" t="str">
        <f>IF('PJ - P'!H129="","",'PJ - P'!H129)</f>
        <v/>
      </c>
      <c r="G157" s="89" t="str">
        <f>IF('PJ - P'!M129="","",'PJ - P'!M129)</f>
        <v/>
      </c>
      <c r="H157" s="89"/>
      <c r="I157" s="174" t="str">
        <f>IF('PJ - P'!O129="","",'PJ - P'!O129)</f>
        <v/>
      </c>
    </row>
    <row r="158" spans="2:9" ht="18" customHeight="1" x14ac:dyDescent="0.2">
      <c r="B158" s="168" t="str">
        <f>IF(AND('PJ - P'!$C130="",'PJ - P'!$D130=""),"",'PJ - P'!V130)</f>
        <v/>
      </c>
      <c r="C158" s="75" t="str">
        <f>IF(AND('PJ - P'!$C130="",'PJ - P'!$D130=""),"",'PJ - P'!B130)</f>
        <v/>
      </c>
      <c r="D158" s="76" t="str">
        <f>IF('PJ - P'!C130="","",'PJ - P'!C130)</f>
        <v/>
      </c>
      <c r="E158" s="76" t="str">
        <f>IF('PJ - P'!D130="","",'PJ - P'!D130)</f>
        <v/>
      </c>
      <c r="F158" s="80" t="str">
        <f>IF('PJ - P'!H130="","",'PJ - P'!H130)</f>
        <v/>
      </c>
      <c r="G158" s="80" t="str">
        <f>IF('PJ - P'!M130="","",'PJ - P'!M130)</f>
        <v/>
      </c>
      <c r="H158" s="80"/>
      <c r="I158" s="173" t="str">
        <f>IF('PJ - P'!O130="","",'PJ - P'!O130)</f>
        <v/>
      </c>
    </row>
    <row r="159" spans="2:9" ht="18" customHeight="1" x14ac:dyDescent="0.2">
      <c r="B159" s="169" t="str">
        <f>IF(AND('PJ - P'!$C131="",'PJ - P'!$D131=""),"",'PJ - P'!V131)</f>
        <v/>
      </c>
      <c r="C159" s="84" t="str">
        <f>IF(AND('PJ - P'!$C131="",'PJ - P'!$D131=""),"",'PJ - P'!B131)</f>
        <v/>
      </c>
      <c r="D159" s="85" t="str">
        <f>IF('PJ - P'!C131="","",'PJ - P'!C131)</f>
        <v/>
      </c>
      <c r="E159" s="85" t="str">
        <f>IF('PJ - P'!D131="","",'PJ - P'!D131)</f>
        <v/>
      </c>
      <c r="F159" s="89" t="str">
        <f>IF('PJ - P'!H131="","",'PJ - P'!H131)</f>
        <v/>
      </c>
      <c r="G159" s="89" t="str">
        <f>IF('PJ - P'!M131="","",'PJ - P'!M131)</f>
        <v/>
      </c>
      <c r="H159" s="89"/>
      <c r="I159" s="174" t="str">
        <f>IF('PJ - P'!O131="","",'PJ - P'!O131)</f>
        <v/>
      </c>
    </row>
    <row r="160" spans="2:9" ht="18" customHeight="1" x14ac:dyDescent="0.2">
      <c r="B160" s="168" t="str">
        <f>IF(AND('PJ - P'!$C132="",'PJ - P'!$D132=""),"",'PJ - P'!V132)</f>
        <v/>
      </c>
      <c r="C160" s="75" t="str">
        <f>IF(AND('PJ - P'!$C132="",'PJ - P'!$D132=""),"",'PJ - P'!B132)</f>
        <v/>
      </c>
      <c r="D160" s="76" t="str">
        <f>IF('PJ - P'!C132="","",'PJ - P'!C132)</f>
        <v/>
      </c>
      <c r="E160" s="76" t="str">
        <f>IF('PJ - P'!D132="","",'PJ - P'!D132)</f>
        <v/>
      </c>
      <c r="F160" s="80" t="str">
        <f>IF('PJ - P'!H132="","",'PJ - P'!H132)</f>
        <v/>
      </c>
      <c r="G160" s="80" t="str">
        <f>IF('PJ - P'!M132="","",'PJ - P'!M132)</f>
        <v/>
      </c>
      <c r="H160" s="80"/>
      <c r="I160" s="173" t="str">
        <f>IF('PJ - P'!O132="","",'PJ - P'!O132)</f>
        <v/>
      </c>
    </row>
    <row r="161" spans="2:11" ht="18" customHeight="1" x14ac:dyDescent="0.2">
      <c r="B161" s="169" t="str">
        <f>IF(AND('PJ - P'!$C133="",'PJ - P'!$D133=""),"",'PJ - P'!V133)</f>
        <v/>
      </c>
      <c r="C161" s="84" t="str">
        <f>IF(AND('PJ - P'!$C133="",'PJ - P'!$D133=""),"",'PJ - P'!B133)</f>
        <v/>
      </c>
      <c r="D161" s="85" t="str">
        <f>IF('PJ - P'!C133="","",'PJ - P'!C133)</f>
        <v/>
      </c>
      <c r="E161" s="85" t="str">
        <f>IF('PJ - P'!D133="","",'PJ - P'!D133)</f>
        <v/>
      </c>
      <c r="F161" s="89" t="str">
        <f>IF('PJ - P'!H133="","",'PJ - P'!H133)</f>
        <v/>
      </c>
      <c r="G161" s="89" t="str">
        <f>IF('PJ - P'!M133="","",'PJ - P'!M133)</f>
        <v/>
      </c>
      <c r="H161" s="89"/>
      <c r="I161" s="174" t="str">
        <f>IF('PJ - P'!O133="","",'PJ - P'!O133)</f>
        <v/>
      </c>
    </row>
    <row r="162" spans="2:11" ht="18" customHeight="1" x14ac:dyDescent="0.2">
      <c r="B162" s="168" t="str">
        <f>IF(AND('PJ - P'!$C134="",'PJ - P'!$D134=""),"",'PJ - P'!V134)</f>
        <v/>
      </c>
      <c r="C162" s="75" t="str">
        <f>IF(AND('PJ - P'!$C134="",'PJ - P'!$D134=""),"",'PJ - P'!B134)</f>
        <v/>
      </c>
      <c r="D162" s="76" t="str">
        <f>IF('PJ - P'!C134="","",'PJ - P'!C134)</f>
        <v/>
      </c>
      <c r="E162" s="76" t="str">
        <f>IF('PJ - P'!D134="","",'PJ - P'!D134)</f>
        <v/>
      </c>
      <c r="F162" s="80" t="str">
        <f>IF('PJ - P'!H134="","",'PJ - P'!H134)</f>
        <v/>
      </c>
      <c r="G162" s="80" t="str">
        <f>IF('PJ - P'!M134="","",'PJ - P'!M134)</f>
        <v/>
      </c>
      <c r="H162" s="80"/>
      <c r="I162" s="173" t="str">
        <f>IF('PJ - P'!O134="","",'PJ - P'!O134)</f>
        <v/>
      </c>
    </row>
    <row r="163" spans="2:11" ht="18" customHeight="1" x14ac:dyDescent="0.2">
      <c r="B163" s="169" t="str">
        <f>IF(AND('PJ - P'!$C135="",'PJ - P'!$D135=""),"",'PJ - P'!V135)</f>
        <v/>
      </c>
      <c r="C163" s="84" t="str">
        <f>IF(AND('PJ - P'!$C135="",'PJ - P'!$D135=""),"",'PJ - P'!B135)</f>
        <v/>
      </c>
      <c r="D163" s="85" t="str">
        <f>IF('PJ - P'!C135="","",'PJ - P'!C135)</f>
        <v/>
      </c>
      <c r="E163" s="85" t="str">
        <f>IF('PJ - P'!D135="","",'PJ - P'!D135)</f>
        <v/>
      </c>
      <c r="F163" s="89" t="str">
        <f>IF('PJ - P'!H135="","",'PJ - P'!H135)</f>
        <v/>
      </c>
      <c r="G163" s="89" t="str">
        <f>IF('PJ - P'!M135="","",'PJ - P'!M135)</f>
        <v/>
      </c>
      <c r="H163" s="89"/>
      <c r="I163" s="174" t="str">
        <f>IF('PJ - P'!O135="","",'PJ - P'!O135)</f>
        <v/>
      </c>
    </row>
    <row r="164" spans="2:11" ht="18" customHeight="1" x14ac:dyDescent="0.2">
      <c r="B164" s="168" t="str">
        <f>IF(AND('PJ - P'!$C136="",'PJ - P'!$D136=""),"",'PJ - P'!V136)</f>
        <v/>
      </c>
      <c r="C164" s="75" t="str">
        <f>IF(AND('PJ - P'!$C136="",'PJ - P'!$D136=""),"",'PJ - P'!B136)</f>
        <v/>
      </c>
      <c r="D164" s="76" t="str">
        <f>IF('PJ - P'!C136="","",'PJ - P'!C136)</f>
        <v/>
      </c>
      <c r="E164" s="76" t="str">
        <f>IF('PJ - P'!D136="","",'PJ - P'!D136)</f>
        <v/>
      </c>
      <c r="F164" s="80" t="str">
        <f>IF('PJ - P'!H136="","",'PJ - P'!H136)</f>
        <v/>
      </c>
      <c r="G164" s="80" t="str">
        <f>IF('PJ - P'!M136="","",'PJ - P'!M136)</f>
        <v/>
      </c>
      <c r="H164" s="80"/>
      <c r="I164" s="173" t="str">
        <f>IF('PJ - P'!O136="","",'PJ - P'!O136)</f>
        <v/>
      </c>
    </row>
    <row r="165" spans="2:11" ht="18" customHeight="1" x14ac:dyDescent="0.2">
      <c r="B165" s="169" t="str">
        <f>IF(AND('PJ - P'!$C137="",'PJ - P'!$D137=""),"",'PJ - P'!V137)</f>
        <v/>
      </c>
      <c r="C165" s="84" t="str">
        <f>IF(AND('PJ - P'!$C137="",'PJ - P'!$D137=""),"",'PJ - P'!B137)</f>
        <v/>
      </c>
      <c r="D165" s="85" t="str">
        <f>IF('PJ - P'!C137="","",'PJ - P'!C137)</f>
        <v/>
      </c>
      <c r="E165" s="85" t="str">
        <f>IF('PJ - P'!D137="","",'PJ - P'!D137)</f>
        <v/>
      </c>
      <c r="F165" s="89" t="str">
        <f>IF('PJ - P'!H137="","",'PJ - P'!H137)</f>
        <v/>
      </c>
      <c r="G165" s="89" t="str">
        <f>IF('PJ - P'!M137="","",'PJ - P'!M137)</f>
        <v/>
      </c>
      <c r="H165" s="89"/>
      <c r="I165" s="174" t="str">
        <f>IF('PJ - P'!O137="","",'PJ - P'!O137)</f>
        <v/>
      </c>
    </row>
    <row r="166" spans="2:11" ht="18" customHeight="1" x14ac:dyDescent="0.2">
      <c r="B166" s="168" t="str">
        <f>IF(AND('PJ - P'!$C138="",'PJ - P'!$D138=""),"",'PJ - P'!V138)</f>
        <v/>
      </c>
      <c r="C166" s="75" t="str">
        <f>IF(AND('PJ - P'!$C138="",'PJ - P'!$D138=""),"",'PJ - P'!B138)</f>
        <v/>
      </c>
      <c r="D166" s="76" t="str">
        <f>IF('PJ - P'!C138="","",'PJ - P'!C138)</f>
        <v/>
      </c>
      <c r="E166" s="76" t="str">
        <f>IF('PJ - P'!D138="","",'PJ - P'!D138)</f>
        <v/>
      </c>
      <c r="F166" s="80" t="str">
        <f>IF('PJ - P'!H138="","",'PJ - P'!H138)</f>
        <v/>
      </c>
      <c r="G166" s="80" t="str">
        <f>IF('PJ - P'!M138="","",'PJ - P'!M138)</f>
        <v/>
      </c>
      <c r="H166" s="80"/>
      <c r="I166" s="173" t="str">
        <f>IF('PJ - P'!O138="","",'PJ - P'!O138)</f>
        <v/>
      </c>
    </row>
    <row r="167" spans="2:11" ht="18" customHeight="1" x14ac:dyDescent="0.2">
      <c r="B167" s="169" t="str">
        <f>IF(AND('PJ - P'!$C139="",'PJ - P'!$D139=""),"",'PJ - P'!V139)</f>
        <v/>
      </c>
      <c r="C167" s="84" t="str">
        <f>IF(AND('PJ - P'!$C139="",'PJ - P'!$D139=""),"",'PJ - P'!B139)</f>
        <v/>
      </c>
      <c r="D167" s="85" t="str">
        <f>IF('PJ - P'!C139="","",'PJ - P'!C139)</f>
        <v/>
      </c>
      <c r="E167" s="85" t="str">
        <f>IF('PJ - P'!D139="","",'PJ - P'!D139)</f>
        <v/>
      </c>
      <c r="F167" s="89" t="str">
        <f>IF('PJ - P'!H139="","",'PJ - P'!H139)</f>
        <v/>
      </c>
      <c r="G167" s="89" t="str">
        <f>IF('PJ - P'!M139="","",'PJ - P'!M139)</f>
        <v/>
      </c>
      <c r="H167" s="89"/>
      <c r="I167" s="174" t="str">
        <f>IF('PJ - P'!O139="","",'PJ - P'!O139)</f>
        <v/>
      </c>
    </row>
    <row r="168" spans="2:11" ht="18" customHeight="1" x14ac:dyDescent="0.2">
      <c r="B168" s="168" t="str">
        <f>IF(AND('PJ - P'!$C140="",'PJ - P'!$D140=""),"",'PJ - P'!V140)</f>
        <v/>
      </c>
      <c r="C168" s="75" t="str">
        <f>IF(AND('PJ - P'!$C140="",'PJ - P'!$D140=""),"",'PJ - P'!B140)</f>
        <v/>
      </c>
      <c r="D168" s="76" t="str">
        <f>IF('PJ - P'!C140="","",'PJ - P'!C140)</f>
        <v/>
      </c>
      <c r="E168" s="76" t="str">
        <f>IF('PJ - P'!D140="","",'PJ - P'!D140)</f>
        <v/>
      </c>
      <c r="F168" s="80" t="str">
        <f>IF('PJ - P'!H140="","",'PJ - P'!H140)</f>
        <v/>
      </c>
      <c r="G168" s="80" t="str">
        <f>IF('PJ - P'!M140="","",'PJ - P'!M140)</f>
        <v/>
      </c>
      <c r="H168" s="80"/>
      <c r="I168" s="173" t="str">
        <f>IF('PJ - P'!O140="","",'PJ - P'!O140)</f>
        <v/>
      </c>
    </row>
    <row r="169" spans="2:11" ht="18" customHeight="1" x14ac:dyDescent="0.2">
      <c r="B169" s="169" t="str">
        <f>IF(AND('PJ - P'!$C141="",'PJ - P'!$D141=""),"",'PJ - P'!V141)</f>
        <v/>
      </c>
      <c r="C169" s="84" t="str">
        <f>IF(AND('PJ - P'!$C141="",'PJ - P'!$D141=""),"",'PJ - P'!B141)</f>
        <v/>
      </c>
      <c r="D169" s="85" t="str">
        <f>IF('PJ - P'!C141="","",'PJ - P'!C141)</f>
        <v/>
      </c>
      <c r="E169" s="85" t="str">
        <f>IF('PJ - P'!D141="","",'PJ - P'!D141)</f>
        <v/>
      </c>
      <c r="F169" s="89" t="str">
        <f>IF('PJ - P'!H141="","",'PJ - P'!H141)</f>
        <v/>
      </c>
      <c r="G169" s="89" t="str">
        <f>IF('PJ - P'!M141="","",'PJ - P'!M141)</f>
        <v/>
      </c>
      <c r="H169" s="89"/>
      <c r="I169" s="174" t="str">
        <f>IF('PJ - P'!O141="","",'PJ - P'!O141)</f>
        <v/>
      </c>
    </row>
    <row r="170" spans="2:11" ht="18" customHeight="1" x14ac:dyDescent="0.2">
      <c r="B170" s="168" t="str">
        <f>IF(AND('PJ - P'!$C142="",'PJ - P'!$D142=""),"",'PJ - P'!V142)</f>
        <v/>
      </c>
      <c r="C170" s="75" t="str">
        <f>IF(AND('PJ - P'!$C142="",'PJ - P'!$D142=""),"",'PJ - P'!B142)</f>
        <v/>
      </c>
      <c r="D170" s="76" t="str">
        <f>IF('PJ - P'!C142="","",'PJ - P'!C142)</f>
        <v/>
      </c>
      <c r="E170" s="76" t="str">
        <f>IF('PJ - P'!D142="","",'PJ - P'!D142)</f>
        <v/>
      </c>
      <c r="F170" s="80" t="str">
        <f>IF('PJ - P'!H142="","",'PJ - P'!H142)</f>
        <v/>
      </c>
      <c r="G170" s="80" t="str">
        <f>IF('PJ - P'!M142="","",'PJ - P'!M142)</f>
        <v/>
      </c>
      <c r="H170" s="80"/>
      <c r="I170" s="173" t="str">
        <f>IF('PJ - P'!O142="","",'PJ - P'!O142)</f>
        <v/>
      </c>
    </row>
    <row r="171" spans="2:11" ht="18" customHeight="1" x14ac:dyDescent="0.2">
      <c r="B171" s="170" t="str">
        <f>IF(AND('PJ - P'!$C143="",'PJ - P'!$D143=""),"",'PJ - P'!V143)</f>
        <v/>
      </c>
      <c r="C171" s="126" t="str">
        <f>IF(AND('PJ - P'!$C143="",'PJ - P'!$D143=""),"",'PJ - P'!B143)</f>
        <v/>
      </c>
      <c r="D171" s="127" t="str">
        <f>IF('PJ - P'!C143="","",'PJ - P'!C143)</f>
        <v/>
      </c>
      <c r="E171" s="127" t="str">
        <f>IF('PJ - P'!D143="","",'PJ - P'!D143)</f>
        <v/>
      </c>
      <c r="F171" s="131" t="str">
        <f>IF('PJ - P'!H143="","",'PJ - P'!H143)</f>
        <v/>
      </c>
      <c r="G171" s="131" t="str">
        <f>IF('PJ - P'!M143="","",'PJ - P'!M143)</f>
        <v/>
      </c>
      <c r="H171" s="131"/>
      <c r="I171" s="175" t="str">
        <f>IF('PJ - P'!O143="","",'PJ - P'!O143)</f>
        <v/>
      </c>
    </row>
    <row r="172" spans="2:11" ht="18" customHeight="1" thickBot="1" x14ac:dyDescent="0.25">
      <c r="B172" s="171" t="str">
        <f>IF(AND('PJ - P'!$C144="",'PJ - P'!$D144=""),"",'PJ - P'!V144)</f>
        <v/>
      </c>
      <c r="C172" s="165" t="str">
        <f>IF(AND('PJ - P'!$C144="",'PJ - P'!$D144=""),"",'PJ - P'!B144)</f>
        <v/>
      </c>
      <c r="D172" s="166" t="str">
        <f>IF('PJ - P'!C144="","",'PJ - P'!C144)</f>
        <v/>
      </c>
      <c r="E172" s="166" t="str">
        <f>IF('PJ - P'!D144="","",'PJ - P'!D144)</f>
        <v/>
      </c>
      <c r="F172" s="167" t="str">
        <f>IF('PJ - P'!H144="","",'PJ - P'!H144)</f>
        <v/>
      </c>
      <c r="G172" s="167" t="str">
        <f>IF('PJ - P'!M144="","",'PJ - P'!M144)</f>
        <v/>
      </c>
      <c r="H172" s="167"/>
      <c r="I172" s="176" t="str">
        <f>IF('PJ - P'!O144="","",'PJ - P'!O144)</f>
        <v/>
      </c>
    </row>
    <row r="173" spans="2:11" ht="26.25" x14ac:dyDescent="0.2">
      <c r="B173" s="749" t="str">
        <f>B$1</f>
        <v>Běh na 100m s přek. - Pořadí jednotlivců</v>
      </c>
      <c r="C173" s="749"/>
      <c r="D173" s="749"/>
      <c r="E173" s="749"/>
      <c r="F173" s="749"/>
      <c r="G173" s="749"/>
      <c r="H173" s="749"/>
      <c r="I173" s="749"/>
      <c r="J173" s="453"/>
      <c r="K173" s="453"/>
    </row>
    <row r="174" spans="2:11" s="34" customFormat="1" ht="15" customHeight="1" x14ac:dyDescent="0.2">
      <c r="B174" s="102"/>
      <c r="C174" s="102"/>
      <c r="D174" s="102"/>
      <c r="E174" s="102"/>
      <c r="F174" s="103"/>
      <c r="G174" s="103"/>
      <c r="H174" s="161"/>
      <c r="I174" s="103"/>
      <c r="J174" s="102"/>
      <c r="K174" s="102"/>
    </row>
    <row r="175" spans="2:11" s="207" customFormat="1" ht="18" x14ac:dyDescent="0.2">
      <c r="B175" s="757" t="str">
        <f>B$3</f>
        <v>Okresní kolo v PS</v>
      </c>
      <c r="C175" s="757"/>
      <c r="D175" s="757"/>
      <c r="E175" s="757" t="str">
        <f>E$3</f>
        <v>30.7. 2016 Pardubice - Polabiny</v>
      </c>
      <c r="F175" s="757"/>
      <c r="G175" s="757"/>
      <c r="H175" s="757"/>
      <c r="I175" s="757"/>
      <c r="J175" s="208"/>
      <c r="K175" s="208"/>
    </row>
    <row r="176" spans="2:11" s="34" customFormat="1" ht="15" customHeight="1" thickBot="1" x14ac:dyDescent="0.25">
      <c r="B176" s="102"/>
      <c r="C176" s="102"/>
      <c r="D176" s="102"/>
      <c r="E176" s="102"/>
      <c r="F176" s="103"/>
      <c r="G176" s="103"/>
      <c r="H176" s="161"/>
      <c r="I176" s="103"/>
      <c r="J176" s="102"/>
      <c r="K176" s="102"/>
    </row>
    <row r="177" spans="2:11" ht="20.100000000000001" customHeight="1" thickBot="1" x14ac:dyDescent="0.25">
      <c r="B177" s="751" t="str">
        <f>Start!$C$5</f>
        <v>MUŽI</v>
      </c>
      <c r="C177" s="752"/>
      <c r="D177" s="453"/>
      <c r="E177" s="453"/>
      <c r="F177" s="103"/>
      <c r="G177" s="103"/>
      <c r="H177" s="453"/>
      <c r="I177" s="103"/>
      <c r="J177" s="455"/>
      <c r="K177" s="455"/>
    </row>
    <row r="178" spans="2:11" s="34" customFormat="1" ht="18" customHeight="1" x14ac:dyDescent="0.2">
      <c r="B178" s="758" t="s">
        <v>49</v>
      </c>
      <c r="C178" s="753" t="s">
        <v>53</v>
      </c>
      <c r="D178" s="755" t="s">
        <v>22</v>
      </c>
      <c r="E178" s="758" t="s">
        <v>23</v>
      </c>
      <c r="F178" s="760" t="s">
        <v>55</v>
      </c>
      <c r="G178" s="760" t="s">
        <v>56</v>
      </c>
      <c r="H178" s="159"/>
      <c r="I178" s="760" t="s">
        <v>54</v>
      </c>
    </row>
    <row r="179" spans="2:11" s="34" customFormat="1" ht="18" customHeight="1" thickBot="1" x14ac:dyDescent="0.25">
      <c r="B179" s="759"/>
      <c r="C179" s="754"/>
      <c r="D179" s="756"/>
      <c r="E179" s="759"/>
      <c r="F179" s="761"/>
      <c r="G179" s="761"/>
      <c r="H179" s="160"/>
      <c r="I179" s="761"/>
    </row>
    <row r="180" spans="2:11" ht="18" customHeight="1" x14ac:dyDescent="0.2">
      <c r="B180" s="206" t="str">
        <f>IF(AND('PJ - P'!$C145="",'PJ - P'!$D145=""),"",'PJ - P'!V145)</f>
        <v/>
      </c>
      <c r="C180" s="91" t="str">
        <f>IF(AND('PJ - P'!$C145="",'PJ - P'!$D145=""),"",'PJ - P'!B145)</f>
        <v/>
      </c>
      <c r="D180" s="92" t="str">
        <f>IF('PJ - P'!C145="","",'PJ - P'!C145)</f>
        <v/>
      </c>
      <c r="E180" s="92" t="str">
        <f>IF('PJ - P'!D145="","",'PJ - P'!D145)</f>
        <v/>
      </c>
      <c r="F180" s="93" t="str">
        <f>IF('PJ - P'!H145="","",'PJ - P'!H145)</f>
        <v/>
      </c>
      <c r="G180" s="93" t="str">
        <f>IF('PJ - P'!M145="","",'PJ - P'!M145)</f>
        <v/>
      </c>
      <c r="H180" s="93"/>
      <c r="I180" s="172" t="str">
        <f>IF('PJ - P'!O145="","",'PJ - P'!O145)</f>
        <v/>
      </c>
    </row>
    <row r="181" spans="2:11" ht="18" customHeight="1" x14ac:dyDescent="0.2">
      <c r="B181" s="168" t="str">
        <f>IF(AND('PJ - P'!$C146="",'PJ - P'!$D146=""),"",'PJ - P'!V146)</f>
        <v/>
      </c>
      <c r="C181" s="75" t="str">
        <f>IF(AND('PJ - P'!$C146="",'PJ - P'!$D146=""),"",'PJ - P'!B146)</f>
        <v/>
      </c>
      <c r="D181" s="76" t="str">
        <f>IF('PJ - P'!C146="","",'PJ - P'!C146)</f>
        <v/>
      </c>
      <c r="E181" s="76" t="str">
        <f>IF('PJ - P'!D146="","",'PJ - P'!D146)</f>
        <v/>
      </c>
      <c r="F181" s="80" t="str">
        <f>IF('PJ - P'!H146="","",'PJ - P'!H146)</f>
        <v/>
      </c>
      <c r="G181" s="80" t="str">
        <f>IF('PJ - P'!M146="","",'PJ - P'!M146)</f>
        <v/>
      </c>
      <c r="H181" s="80"/>
      <c r="I181" s="173" t="str">
        <f>IF('PJ - P'!O146="","",'PJ - P'!O146)</f>
        <v/>
      </c>
    </row>
    <row r="182" spans="2:11" ht="18" customHeight="1" x14ac:dyDescent="0.2">
      <c r="B182" s="169" t="str">
        <f>IF(AND('PJ - P'!$C147="",'PJ - P'!$D147=""),"",'PJ - P'!V147)</f>
        <v/>
      </c>
      <c r="C182" s="84" t="str">
        <f>IF(AND('PJ - P'!$C147="",'PJ - P'!$D147=""),"",'PJ - P'!B147)</f>
        <v/>
      </c>
      <c r="D182" s="85" t="str">
        <f>IF('PJ - P'!C147="","",'PJ - P'!C147)</f>
        <v/>
      </c>
      <c r="E182" s="85" t="str">
        <f>IF('PJ - P'!D147="","",'PJ - P'!D147)</f>
        <v/>
      </c>
      <c r="F182" s="89" t="str">
        <f>IF('PJ - P'!H147="","",'PJ - P'!H147)</f>
        <v/>
      </c>
      <c r="G182" s="89" t="str">
        <f>IF('PJ - P'!M147="","",'PJ - P'!M147)</f>
        <v/>
      </c>
      <c r="H182" s="89"/>
      <c r="I182" s="174" t="str">
        <f>IF('PJ - P'!O147="","",'PJ - P'!O147)</f>
        <v/>
      </c>
    </row>
    <row r="183" spans="2:11" ht="18" customHeight="1" x14ac:dyDescent="0.2">
      <c r="B183" s="168" t="str">
        <f>IF(AND('PJ - P'!$C148="",'PJ - P'!$D148=""),"",'PJ - P'!V148)</f>
        <v/>
      </c>
      <c r="C183" s="75" t="str">
        <f>IF(AND('PJ - P'!$C148="",'PJ - P'!$D148=""),"",'PJ - P'!B148)</f>
        <v/>
      </c>
      <c r="D183" s="76" t="str">
        <f>IF('PJ - P'!C148="","",'PJ - P'!C148)</f>
        <v/>
      </c>
      <c r="E183" s="76" t="str">
        <f>IF('PJ - P'!D148="","",'PJ - P'!D148)</f>
        <v/>
      </c>
      <c r="F183" s="80" t="str">
        <f>IF('PJ - P'!H148="","",'PJ - P'!H148)</f>
        <v/>
      </c>
      <c r="G183" s="80" t="str">
        <f>IF('PJ - P'!M148="","",'PJ - P'!M148)</f>
        <v/>
      </c>
      <c r="H183" s="80"/>
      <c r="I183" s="173" t="str">
        <f>IF('PJ - P'!O148="","",'PJ - P'!O148)</f>
        <v/>
      </c>
    </row>
    <row r="184" spans="2:11" ht="18" customHeight="1" x14ac:dyDescent="0.2">
      <c r="B184" s="169" t="str">
        <f>IF(AND('PJ - P'!$C149="",'PJ - P'!$D149=""),"",'PJ - P'!V149)</f>
        <v/>
      </c>
      <c r="C184" s="84" t="str">
        <f>IF(AND('PJ - P'!$C149="",'PJ - P'!$D149=""),"",'PJ - P'!B149)</f>
        <v/>
      </c>
      <c r="D184" s="85" t="str">
        <f>IF('PJ - P'!C149="","",'PJ - P'!C149)</f>
        <v/>
      </c>
      <c r="E184" s="85" t="str">
        <f>IF('PJ - P'!D149="","",'PJ - P'!D149)</f>
        <v/>
      </c>
      <c r="F184" s="89" t="str">
        <f>IF('PJ - P'!H149="","",'PJ - P'!H149)</f>
        <v/>
      </c>
      <c r="G184" s="89" t="str">
        <f>IF('PJ - P'!M149="","",'PJ - P'!M149)</f>
        <v/>
      </c>
      <c r="H184" s="89"/>
      <c r="I184" s="174" t="str">
        <f>IF('PJ - P'!O149="","",'PJ - P'!O149)</f>
        <v/>
      </c>
    </row>
    <row r="185" spans="2:11" ht="18" customHeight="1" x14ac:dyDescent="0.2">
      <c r="B185" s="168" t="str">
        <f>IF(AND('PJ - P'!$C150="",'PJ - P'!$D150=""),"",'PJ - P'!V150)</f>
        <v/>
      </c>
      <c r="C185" s="75" t="str">
        <f>IF(AND('PJ - P'!$C150="",'PJ - P'!$D150=""),"",'PJ - P'!B150)</f>
        <v/>
      </c>
      <c r="D185" s="76" t="str">
        <f>IF('PJ - P'!C150="","",'PJ - P'!C150)</f>
        <v/>
      </c>
      <c r="E185" s="76" t="str">
        <f>IF('PJ - P'!D150="","",'PJ - P'!D150)</f>
        <v/>
      </c>
      <c r="F185" s="80" t="str">
        <f>IF('PJ - P'!H150="","",'PJ - P'!H150)</f>
        <v/>
      </c>
      <c r="G185" s="80" t="str">
        <f>IF('PJ - P'!M150="","",'PJ - P'!M150)</f>
        <v/>
      </c>
      <c r="H185" s="80"/>
      <c r="I185" s="173" t="str">
        <f>IF('PJ - P'!O150="","",'PJ - P'!O150)</f>
        <v/>
      </c>
    </row>
    <row r="186" spans="2:11" ht="18" customHeight="1" x14ac:dyDescent="0.2">
      <c r="B186" s="169" t="str">
        <f>IF(AND('PJ - P'!$C151="",'PJ - P'!$D151=""),"",'PJ - P'!V151)</f>
        <v/>
      </c>
      <c r="C186" s="84" t="str">
        <f>IF(AND('PJ - P'!$C151="",'PJ - P'!$D151=""),"",'PJ - P'!B151)</f>
        <v/>
      </c>
      <c r="D186" s="85" t="str">
        <f>IF('PJ - P'!C151="","",'PJ - P'!C151)</f>
        <v/>
      </c>
      <c r="E186" s="85" t="str">
        <f>IF('PJ - P'!D151="","",'PJ - P'!D151)</f>
        <v/>
      </c>
      <c r="F186" s="89" t="str">
        <f>IF('PJ - P'!H151="","",'PJ - P'!H151)</f>
        <v/>
      </c>
      <c r="G186" s="89" t="str">
        <f>IF('PJ - P'!M151="","",'PJ - P'!M151)</f>
        <v/>
      </c>
      <c r="H186" s="89"/>
      <c r="I186" s="174" t="str">
        <f>IF('PJ - P'!O151="","",'PJ - P'!O151)</f>
        <v/>
      </c>
    </row>
    <row r="187" spans="2:11" ht="18" customHeight="1" x14ac:dyDescent="0.2">
      <c r="B187" s="168" t="str">
        <f>IF(AND('PJ - P'!$C152="",'PJ - P'!$D152=""),"",'PJ - P'!V152)</f>
        <v/>
      </c>
      <c r="C187" s="75" t="str">
        <f>IF(AND('PJ - P'!$C152="",'PJ - P'!$D152=""),"",'PJ - P'!B152)</f>
        <v/>
      </c>
      <c r="D187" s="76" t="str">
        <f>IF('PJ - P'!C152="","",'PJ - P'!C152)</f>
        <v/>
      </c>
      <c r="E187" s="76" t="str">
        <f>IF('PJ - P'!D152="","",'PJ - P'!D152)</f>
        <v/>
      </c>
      <c r="F187" s="80" t="str">
        <f>IF('PJ - P'!H152="","",'PJ - P'!H152)</f>
        <v/>
      </c>
      <c r="G187" s="80" t="str">
        <f>IF('PJ - P'!M152="","",'PJ - P'!M152)</f>
        <v/>
      </c>
      <c r="H187" s="80"/>
      <c r="I187" s="173" t="str">
        <f>IF('PJ - P'!O152="","",'PJ - P'!O152)</f>
        <v/>
      </c>
    </row>
    <row r="188" spans="2:11" ht="18" customHeight="1" x14ac:dyDescent="0.2">
      <c r="B188" s="169" t="str">
        <f>IF(AND('PJ - P'!$C153="",'PJ - P'!$D153=""),"",'PJ - P'!V153)</f>
        <v/>
      </c>
      <c r="C188" s="84" t="str">
        <f>IF(AND('PJ - P'!$C153="",'PJ - P'!$D153=""),"",'PJ - P'!B153)</f>
        <v/>
      </c>
      <c r="D188" s="85" t="str">
        <f>IF('PJ - P'!C153="","",'PJ - P'!C153)</f>
        <v/>
      </c>
      <c r="E188" s="85" t="str">
        <f>IF('PJ - P'!D153="","",'PJ - P'!D153)</f>
        <v/>
      </c>
      <c r="F188" s="89" t="str">
        <f>IF('PJ - P'!H153="","",'PJ - P'!H153)</f>
        <v/>
      </c>
      <c r="G188" s="89" t="str">
        <f>IF('PJ - P'!M153="","",'PJ - P'!M153)</f>
        <v/>
      </c>
      <c r="H188" s="89"/>
      <c r="I188" s="174" t="str">
        <f>IF('PJ - P'!O153="","",'PJ - P'!O153)</f>
        <v/>
      </c>
    </row>
    <row r="189" spans="2:11" ht="18" customHeight="1" x14ac:dyDescent="0.2">
      <c r="B189" s="168" t="str">
        <f>IF(AND('PJ - P'!$C154="",'PJ - P'!$D154=""),"",'PJ - P'!V154)</f>
        <v/>
      </c>
      <c r="C189" s="75" t="str">
        <f>IF(AND('PJ - P'!$C154="",'PJ - P'!$D154=""),"",'PJ - P'!B154)</f>
        <v/>
      </c>
      <c r="D189" s="76" t="str">
        <f>IF('PJ - P'!C154="","",'PJ - P'!C154)</f>
        <v/>
      </c>
      <c r="E189" s="76" t="str">
        <f>IF('PJ - P'!D154="","",'PJ - P'!D154)</f>
        <v/>
      </c>
      <c r="F189" s="80" t="str">
        <f>IF('PJ - P'!H154="","",'PJ - P'!H154)</f>
        <v/>
      </c>
      <c r="G189" s="80" t="str">
        <f>IF('PJ - P'!M154="","",'PJ - P'!M154)</f>
        <v/>
      </c>
      <c r="H189" s="80"/>
      <c r="I189" s="173" t="str">
        <f>IF('PJ - P'!O154="","",'PJ - P'!O154)</f>
        <v/>
      </c>
    </row>
    <row r="190" spans="2:11" ht="18" customHeight="1" x14ac:dyDescent="0.2">
      <c r="B190" s="169" t="str">
        <f>IF(AND('PJ - P'!$C155="",'PJ - P'!$D155=""),"",'PJ - P'!V155)</f>
        <v/>
      </c>
      <c r="C190" s="84" t="str">
        <f>IF(AND('PJ - P'!$C155="",'PJ - P'!$D155=""),"",'PJ - P'!B155)</f>
        <v/>
      </c>
      <c r="D190" s="85" t="str">
        <f>IF('PJ - P'!C155="","",'PJ - P'!C155)</f>
        <v/>
      </c>
      <c r="E190" s="85" t="str">
        <f>IF('PJ - P'!D155="","",'PJ - P'!D155)</f>
        <v/>
      </c>
      <c r="F190" s="89" t="str">
        <f>IF('PJ - P'!H155="","",'PJ - P'!H155)</f>
        <v/>
      </c>
      <c r="G190" s="89" t="str">
        <f>IF('PJ - P'!M155="","",'PJ - P'!M155)</f>
        <v/>
      </c>
      <c r="H190" s="89"/>
      <c r="I190" s="174" t="str">
        <f>IF('PJ - P'!O155="","",'PJ - P'!O155)</f>
        <v/>
      </c>
    </row>
    <row r="191" spans="2:11" ht="18" customHeight="1" x14ac:dyDescent="0.2">
      <c r="B191" s="168" t="str">
        <f>IF(AND('PJ - P'!$C156="",'PJ - P'!$D156=""),"",'PJ - P'!V156)</f>
        <v/>
      </c>
      <c r="C191" s="75" t="str">
        <f>IF(AND('PJ - P'!$C156="",'PJ - P'!$D156=""),"",'PJ - P'!B156)</f>
        <v/>
      </c>
      <c r="D191" s="76" t="str">
        <f>IF('PJ - P'!C156="","",'PJ - P'!C156)</f>
        <v/>
      </c>
      <c r="E191" s="76" t="str">
        <f>IF('PJ - P'!D156="","",'PJ - P'!D156)</f>
        <v/>
      </c>
      <c r="F191" s="80" t="str">
        <f>IF('PJ - P'!H156="","",'PJ - P'!H156)</f>
        <v/>
      </c>
      <c r="G191" s="80" t="str">
        <f>IF('PJ - P'!M156="","",'PJ - P'!M156)</f>
        <v/>
      </c>
      <c r="H191" s="80"/>
      <c r="I191" s="173" t="str">
        <f>IF('PJ - P'!O156="","",'PJ - P'!O156)</f>
        <v/>
      </c>
    </row>
    <row r="192" spans="2:11" ht="18" customHeight="1" x14ac:dyDescent="0.2">
      <c r="B192" s="169" t="str">
        <f>IF(AND('PJ - P'!$C157="",'PJ - P'!$D157=""),"",'PJ - P'!V157)</f>
        <v/>
      </c>
      <c r="C192" s="84" t="str">
        <f>IF(AND('PJ - P'!$C157="",'PJ - P'!$D157=""),"",'PJ - P'!B157)</f>
        <v/>
      </c>
      <c r="D192" s="85" t="str">
        <f>IF('PJ - P'!C157="","",'PJ - P'!C157)</f>
        <v/>
      </c>
      <c r="E192" s="85" t="str">
        <f>IF('PJ - P'!D157="","",'PJ - P'!D157)</f>
        <v/>
      </c>
      <c r="F192" s="89" t="str">
        <f>IF('PJ - P'!H157="","",'PJ - P'!H157)</f>
        <v/>
      </c>
      <c r="G192" s="89" t="str">
        <f>IF('PJ - P'!M157="","",'PJ - P'!M157)</f>
        <v/>
      </c>
      <c r="H192" s="89"/>
      <c r="I192" s="174" t="str">
        <f>IF('PJ - P'!O157="","",'PJ - P'!O157)</f>
        <v/>
      </c>
    </row>
    <row r="193" spans="2:9" ht="18" customHeight="1" x14ac:dyDescent="0.2">
      <c r="B193" s="168" t="str">
        <f>IF(AND('PJ - P'!$C158="",'PJ - P'!$D158=""),"",'PJ - P'!V158)</f>
        <v/>
      </c>
      <c r="C193" s="75" t="str">
        <f>IF(AND('PJ - P'!$C158="",'PJ - P'!$D158=""),"",'PJ - P'!B158)</f>
        <v/>
      </c>
      <c r="D193" s="76" t="str">
        <f>IF('PJ - P'!C158="","",'PJ - P'!C158)</f>
        <v/>
      </c>
      <c r="E193" s="76" t="str">
        <f>IF('PJ - P'!D158="","",'PJ - P'!D158)</f>
        <v/>
      </c>
      <c r="F193" s="80" t="str">
        <f>IF('PJ - P'!H158="","",'PJ - P'!H158)</f>
        <v/>
      </c>
      <c r="G193" s="80" t="str">
        <f>IF('PJ - P'!M158="","",'PJ - P'!M158)</f>
        <v/>
      </c>
      <c r="H193" s="80"/>
      <c r="I193" s="173" t="str">
        <f>IF('PJ - P'!O158="","",'PJ - P'!O158)</f>
        <v/>
      </c>
    </row>
    <row r="194" spans="2:9" ht="18" customHeight="1" x14ac:dyDescent="0.2">
      <c r="B194" s="169" t="str">
        <f>IF(AND('PJ - P'!$C159="",'PJ - P'!$D159=""),"",'PJ - P'!V159)</f>
        <v/>
      </c>
      <c r="C194" s="84" t="str">
        <f>IF(AND('PJ - P'!$C159="",'PJ - P'!$D159=""),"",'PJ - P'!B159)</f>
        <v/>
      </c>
      <c r="D194" s="85" t="str">
        <f>IF('PJ - P'!C159="","",'PJ - P'!C159)</f>
        <v/>
      </c>
      <c r="E194" s="85" t="str">
        <f>IF('PJ - P'!D159="","",'PJ - P'!D159)</f>
        <v/>
      </c>
      <c r="F194" s="89" t="str">
        <f>IF('PJ - P'!H159="","",'PJ - P'!H159)</f>
        <v/>
      </c>
      <c r="G194" s="89" t="str">
        <f>IF('PJ - P'!M159="","",'PJ - P'!M159)</f>
        <v/>
      </c>
      <c r="H194" s="89"/>
      <c r="I194" s="174" t="str">
        <f>IF('PJ - P'!O159="","",'PJ - P'!O159)</f>
        <v/>
      </c>
    </row>
    <row r="195" spans="2:9" ht="18" customHeight="1" x14ac:dyDescent="0.2">
      <c r="B195" s="168" t="str">
        <f>IF(AND('PJ - P'!$C160="",'PJ - P'!$D160=""),"",'PJ - P'!V160)</f>
        <v/>
      </c>
      <c r="C195" s="75" t="str">
        <f>IF(AND('PJ - P'!$C160="",'PJ - P'!$D160=""),"",'PJ - P'!B160)</f>
        <v/>
      </c>
      <c r="D195" s="76" t="str">
        <f>IF('PJ - P'!C160="","",'PJ - P'!C160)</f>
        <v/>
      </c>
      <c r="E195" s="76" t="str">
        <f>IF('PJ - P'!D160="","",'PJ - P'!D160)</f>
        <v/>
      </c>
      <c r="F195" s="80" t="str">
        <f>IF('PJ - P'!H160="","",'PJ - P'!H160)</f>
        <v/>
      </c>
      <c r="G195" s="80" t="str">
        <f>IF('PJ - P'!M160="","",'PJ - P'!M160)</f>
        <v/>
      </c>
      <c r="H195" s="80"/>
      <c r="I195" s="173" t="str">
        <f>IF('PJ - P'!O160="","",'PJ - P'!O160)</f>
        <v/>
      </c>
    </row>
    <row r="196" spans="2:9" ht="18" customHeight="1" x14ac:dyDescent="0.2">
      <c r="B196" s="169" t="str">
        <f>IF(AND('PJ - P'!$C161="",'PJ - P'!$D161=""),"",'PJ - P'!V161)</f>
        <v/>
      </c>
      <c r="C196" s="84" t="str">
        <f>IF(AND('PJ - P'!$C161="",'PJ - P'!$D161=""),"",'PJ - P'!B161)</f>
        <v/>
      </c>
      <c r="D196" s="85" t="str">
        <f>IF('PJ - P'!C161="","",'PJ - P'!C161)</f>
        <v/>
      </c>
      <c r="E196" s="85" t="str">
        <f>IF('PJ - P'!D161="","",'PJ - P'!D161)</f>
        <v/>
      </c>
      <c r="F196" s="89" t="str">
        <f>IF('PJ - P'!H161="","",'PJ - P'!H161)</f>
        <v/>
      </c>
      <c r="G196" s="89" t="str">
        <f>IF('PJ - P'!M161="","",'PJ - P'!M161)</f>
        <v/>
      </c>
      <c r="H196" s="89"/>
      <c r="I196" s="174" t="str">
        <f>IF('PJ - P'!O161="","",'PJ - P'!O161)</f>
        <v/>
      </c>
    </row>
    <row r="197" spans="2:9" ht="18" customHeight="1" x14ac:dyDescent="0.2">
      <c r="B197" s="168" t="str">
        <f>IF(AND('PJ - P'!$C162="",'PJ - P'!$D162=""),"",'PJ - P'!V162)</f>
        <v/>
      </c>
      <c r="C197" s="75" t="str">
        <f>IF(AND('PJ - P'!$C162="",'PJ - P'!$D162=""),"",'PJ - P'!B162)</f>
        <v/>
      </c>
      <c r="D197" s="76" t="str">
        <f>IF('PJ - P'!C162="","",'PJ - P'!C162)</f>
        <v/>
      </c>
      <c r="E197" s="76" t="str">
        <f>IF('PJ - P'!D162="","",'PJ - P'!D162)</f>
        <v/>
      </c>
      <c r="F197" s="80" t="str">
        <f>IF('PJ - P'!H162="","",'PJ - P'!H162)</f>
        <v/>
      </c>
      <c r="G197" s="80" t="str">
        <f>IF('PJ - P'!M162="","",'PJ - P'!M162)</f>
        <v/>
      </c>
      <c r="H197" s="80"/>
      <c r="I197" s="173" t="str">
        <f>IF('PJ - P'!O162="","",'PJ - P'!O162)</f>
        <v/>
      </c>
    </row>
    <row r="198" spans="2:9" ht="18" customHeight="1" x14ac:dyDescent="0.2">
      <c r="B198" s="169" t="str">
        <f>IF(AND('PJ - P'!$C163="",'PJ - P'!$D163=""),"",'PJ - P'!V163)</f>
        <v/>
      </c>
      <c r="C198" s="84" t="str">
        <f>IF(AND('PJ - P'!$C163="",'PJ - P'!$D163=""),"",'PJ - P'!B163)</f>
        <v/>
      </c>
      <c r="D198" s="85" t="str">
        <f>IF('PJ - P'!C163="","",'PJ - P'!C163)</f>
        <v/>
      </c>
      <c r="E198" s="85" t="str">
        <f>IF('PJ - P'!D163="","",'PJ - P'!D163)</f>
        <v/>
      </c>
      <c r="F198" s="89" t="str">
        <f>IF('PJ - P'!H163="","",'PJ - P'!H163)</f>
        <v/>
      </c>
      <c r="G198" s="89" t="str">
        <f>IF('PJ - P'!M163="","",'PJ - P'!M163)</f>
        <v/>
      </c>
      <c r="H198" s="89"/>
      <c r="I198" s="174" t="str">
        <f>IF('PJ - P'!O163="","",'PJ - P'!O163)</f>
        <v/>
      </c>
    </row>
    <row r="199" spans="2:9" ht="18" customHeight="1" x14ac:dyDescent="0.2">
      <c r="B199" s="168" t="str">
        <f>IF(AND('PJ - P'!$C164="",'PJ - P'!$D164=""),"",'PJ - P'!V164)</f>
        <v/>
      </c>
      <c r="C199" s="75" t="str">
        <f>IF(AND('PJ - P'!$C164="",'PJ - P'!$D164=""),"",'PJ - P'!B164)</f>
        <v/>
      </c>
      <c r="D199" s="76" t="str">
        <f>IF('PJ - P'!C164="","",'PJ - P'!C164)</f>
        <v/>
      </c>
      <c r="E199" s="76" t="str">
        <f>IF('PJ - P'!D164="","",'PJ - P'!D164)</f>
        <v/>
      </c>
      <c r="F199" s="80" t="str">
        <f>IF('PJ - P'!H164="","",'PJ - P'!H164)</f>
        <v/>
      </c>
      <c r="G199" s="80" t="str">
        <f>IF('PJ - P'!M164="","",'PJ - P'!M164)</f>
        <v/>
      </c>
      <c r="H199" s="80"/>
      <c r="I199" s="173" t="str">
        <f>IF('PJ - P'!O164="","",'PJ - P'!O164)</f>
        <v/>
      </c>
    </row>
    <row r="200" spans="2:9" ht="18" customHeight="1" x14ac:dyDescent="0.2">
      <c r="B200" s="169" t="str">
        <f>IF(AND('PJ - P'!$C165="",'PJ - P'!$D165=""),"",'PJ - P'!V165)</f>
        <v/>
      </c>
      <c r="C200" s="84" t="str">
        <f>IF(AND('PJ - P'!$C165="",'PJ - P'!$D165=""),"",'PJ - P'!B165)</f>
        <v/>
      </c>
      <c r="D200" s="85" t="str">
        <f>IF('PJ - P'!C165="","",'PJ - P'!C165)</f>
        <v/>
      </c>
      <c r="E200" s="85" t="str">
        <f>IF('PJ - P'!D165="","",'PJ - P'!D165)</f>
        <v/>
      </c>
      <c r="F200" s="89" t="str">
        <f>IF('PJ - P'!H165="","",'PJ - P'!H165)</f>
        <v/>
      </c>
      <c r="G200" s="89" t="str">
        <f>IF('PJ - P'!M165="","",'PJ - P'!M165)</f>
        <v/>
      </c>
      <c r="H200" s="89"/>
      <c r="I200" s="174" t="str">
        <f>IF('PJ - P'!O165="","",'PJ - P'!O165)</f>
        <v/>
      </c>
    </row>
    <row r="201" spans="2:9" ht="18" customHeight="1" x14ac:dyDescent="0.2">
      <c r="B201" s="168" t="str">
        <f>IF(AND('PJ - P'!$C166="",'PJ - P'!$D166=""),"",'PJ - P'!V166)</f>
        <v/>
      </c>
      <c r="C201" s="75" t="str">
        <f>IF(AND('PJ - P'!$C166="",'PJ - P'!$D166=""),"",'PJ - P'!B166)</f>
        <v/>
      </c>
      <c r="D201" s="76" t="str">
        <f>IF('PJ - P'!C166="","",'PJ - P'!C166)</f>
        <v/>
      </c>
      <c r="E201" s="76" t="str">
        <f>IF('PJ - P'!D166="","",'PJ - P'!D166)</f>
        <v/>
      </c>
      <c r="F201" s="80" t="str">
        <f>IF('PJ - P'!H166="","",'PJ - P'!H166)</f>
        <v/>
      </c>
      <c r="G201" s="80" t="str">
        <f>IF('PJ - P'!M166="","",'PJ - P'!M166)</f>
        <v/>
      </c>
      <c r="H201" s="80"/>
      <c r="I201" s="173" t="str">
        <f>IF('PJ - P'!O166="","",'PJ - P'!O166)</f>
        <v/>
      </c>
    </row>
    <row r="202" spans="2:9" ht="18" customHeight="1" x14ac:dyDescent="0.2">
      <c r="B202" s="169" t="str">
        <f>IF(AND('PJ - P'!$C167="",'PJ - P'!$D167=""),"",'PJ - P'!V167)</f>
        <v/>
      </c>
      <c r="C202" s="84" t="str">
        <f>IF(AND('PJ - P'!$C167="",'PJ - P'!$D167=""),"",'PJ - P'!B167)</f>
        <v/>
      </c>
      <c r="D202" s="85" t="str">
        <f>IF('PJ - P'!C167="","",'PJ - P'!C167)</f>
        <v/>
      </c>
      <c r="E202" s="85" t="str">
        <f>IF('PJ - P'!D167="","",'PJ - P'!D167)</f>
        <v/>
      </c>
      <c r="F202" s="89" t="str">
        <f>IF('PJ - P'!H167="","",'PJ - P'!H167)</f>
        <v/>
      </c>
      <c r="G202" s="89" t="str">
        <f>IF('PJ - P'!M167="","",'PJ - P'!M167)</f>
        <v/>
      </c>
      <c r="H202" s="89"/>
      <c r="I202" s="174" t="str">
        <f>IF('PJ - P'!O167="","",'PJ - P'!O167)</f>
        <v/>
      </c>
    </row>
    <row r="203" spans="2:9" ht="18" customHeight="1" x14ac:dyDescent="0.2">
      <c r="B203" s="168" t="str">
        <f>IF(AND('PJ - P'!$C168="",'PJ - P'!$D168=""),"",'PJ - P'!V168)</f>
        <v/>
      </c>
      <c r="C203" s="75" t="str">
        <f>IF(AND('PJ - P'!$C168="",'PJ - P'!$D168=""),"",'PJ - P'!B168)</f>
        <v/>
      </c>
      <c r="D203" s="76" t="str">
        <f>IF('PJ - P'!C168="","",'PJ - P'!C168)</f>
        <v/>
      </c>
      <c r="E203" s="76" t="str">
        <f>IF('PJ - P'!D168="","",'PJ - P'!D168)</f>
        <v/>
      </c>
      <c r="F203" s="80" t="str">
        <f>IF('PJ - P'!H168="","",'PJ - P'!H168)</f>
        <v/>
      </c>
      <c r="G203" s="80" t="str">
        <f>IF('PJ - P'!M168="","",'PJ - P'!M168)</f>
        <v/>
      </c>
      <c r="H203" s="80"/>
      <c r="I203" s="173" t="str">
        <f>IF('PJ - P'!O168="","",'PJ - P'!O168)</f>
        <v/>
      </c>
    </row>
    <row r="204" spans="2:9" ht="18" customHeight="1" x14ac:dyDescent="0.2">
      <c r="B204" s="169" t="str">
        <f>IF(AND('PJ - P'!$C169="",'PJ - P'!$D169=""),"",'PJ - P'!V169)</f>
        <v/>
      </c>
      <c r="C204" s="84" t="str">
        <f>IF(AND('PJ - P'!$C169="",'PJ - P'!$D169=""),"",'PJ - P'!B169)</f>
        <v/>
      </c>
      <c r="D204" s="85" t="str">
        <f>IF('PJ - P'!C169="","",'PJ - P'!C169)</f>
        <v/>
      </c>
      <c r="E204" s="85" t="str">
        <f>IF('PJ - P'!D169="","",'PJ - P'!D169)</f>
        <v/>
      </c>
      <c r="F204" s="89" t="str">
        <f>IF('PJ - P'!H169="","",'PJ - P'!H169)</f>
        <v/>
      </c>
      <c r="G204" s="89" t="str">
        <f>IF('PJ - P'!M169="","",'PJ - P'!M169)</f>
        <v/>
      </c>
      <c r="H204" s="89"/>
      <c r="I204" s="174" t="str">
        <f>IF('PJ - P'!O169="","",'PJ - P'!O169)</f>
        <v/>
      </c>
    </row>
    <row r="205" spans="2:9" ht="18" customHeight="1" x14ac:dyDescent="0.2">
      <c r="B205" s="168" t="str">
        <f>IF(AND('PJ - P'!$C170="",'PJ - P'!$D170=""),"",'PJ - P'!V170)</f>
        <v/>
      </c>
      <c r="C205" s="75" t="str">
        <f>IF(AND('PJ - P'!$C170="",'PJ - P'!$D170=""),"",'PJ - P'!B170)</f>
        <v/>
      </c>
      <c r="D205" s="76" t="str">
        <f>IF('PJ - P'!C170="","",'PJ - P'!C170)</f>
        <v/>
      </c>
      <c r="E205" s="76" t="str">
        <f>IF('PJ - P'!D170="","",'PJ - P'!D170)</f>
        <v/>
      </c>
      <c r="F205" s="80" t="str">
        <f>IF('PJ - P'!H170="","",'PJ - P'!H170)</f>
        <v/>
      </c>
      <c r="G205" s="80" t="str">
        <f>IF('PJ - P'!M170="","",'PJ - P'!M170)</f>
        <v/>
      </c>
      <c r="H205" s="80"/>
      <c r="I205" s="173" t="str">
        <f>IF('PJ - P'!O170="","",'PJ - P'!O170)</f>
        <v/>
      </c>
    </row>
    <row r="206" spans="2:9" ht="18" customHeight="1" x14ac:dyDescent="0.2">
      <c r="B206" s="169" t="str">
        <f>IF(AND('PJ - P'!$C171="",'PJ - P'!$D171=""),"",'PJ - P'!V171)</f>
        <v/>
      </c>
      <c r="C206" s="84" t="str">
        <f>IF(AND('PJ - P'!$C171="",'PJ - P'!$D171=""),"",'PJ - P'!B171)</f>
        <v/>
      </c>
      <c r="D206" s="85" t="str">
        <f>IF('PJ - P'!C171="","",'PJ - P'!C171)</f>
        <v/>
      </c>
      <c r="E206" s="85" t="str">
        <f>IF('PJ - P'!D171="","",'PJ - P'!D171)</f>
        <v/>
      </c>
      <c r="F206" s="89" t="str">
        <f>IF('PJ - P'!H171="","",'PJ - P'!H171)</f>
        <v/>
      </c>
      <c r="G206" s="89" t="str">
        <f>IF('PJ - P'!M171="","",'PJ - P'!M171)</f>
        <v/>
      </c>
      <c r="H206" s="89"/>
      <c r="I206" s="174" t="str">
        <f>IF('PJ - P'!O171="","",'PJ - P'!O171)</f>
        <v/>
      </c>
    </row>
    <row r="207" spans="2:9" ht="18" customHeight="1" x14ac:dyDescent="0.2">
      <c r="B207" s="168" t="str">
        <f>IF(AND('PJ - P'!$C172="",'PJ - P'!$D172=""),"",'PJ - P'!V172)</f>
        <v/>
      </c>
      <c r="C207" s="75" t="str">
        <f>IF(AND('PJ - P'!$C172="",'PJ - P'!$D172=""),"",'PJ - P'!B172)</f>
        <v/>
      </c>
      <c r="D207" s="76" t="str">
        <f>IF('PJ - P'!C172="","",'PJ - P'!C172)</f>
        <v/>
      </c>
      <c r="E207" s="76" t="str">
        <f>IF('PJ - P'!D172="","",'PJ - P'!D172)</f>
        <v/>
      </c>
      <c r="F207" s="80" t="str">
        <f>IF('PJ - P'!H172="","",'PJ - P'!H172)</f>
        <v/>
      </c>
      <c r="G207" s="80" t="str">
        <f>IF('PJ - P'!M172="","",'PJ - P'!M172)</f>
        <v/>
      </c>
      <c r="H207" s="80"/>
      <c r="I207" s="173" t="str">
        <f>IF('PJ - P'!O172="","",'PJ - P'!O172)</f>
        <v/>
      </c>
    </row>
    <row r="208" spans="2:9" ht="18" customHeight="1" x14ac:dyDescent="0.2">
      <c r="B208" s="169" t="str">
        <f>IF(AND('PJ - P'!$C173="",'PJ - P'!$D173=""),"",'PJ - P'!V173)</f>
        <v/>
      </c>
      <c r="C208" s="84" t="str">
        <f>IF(AND('PJ - P'!$C173="",'PJ - P'!$D173=""),"",'PJ - P'!B173)</f>
        <v/>
      </c>
      <c r="D208" s="85" t="str">
        <f>IF('PJ - P'!C173="","",'PJ - P'!C173)</f>
        <v/>
      </c>
      <c r="E208" s="85" t="str">
        <f>IF('PJ - P'!D173="","",'PJ - P'!D173)</f>
        <v/>
      </c>
      <c r="F208" s="89" t="str">
        <f>IF('PJ - P'!H173="","",'PJ - P'!H173)</f>
        <v/>
      </c>
      <c r="G208" s="89" t="str">
        <f>IF('PJ - P'!M173="","",'PJ - P'!M173)</f>
        <v/>
      </c>
      <c r="H208" s="89"/>
      <c r="I208" s="174" t="str">
        <f>IF('PJ - P'!O173="","",'PJ - P'!O173)</f>
        <v/>
      </c>
    </row>
    <row r="209" spans="2:11" ht="18" customHeight="1" x14ac:dyDescent="0.2">
      <c r="B209" s="168" t="str">
        <f>IF(AND('PJ - P'!$C174="",'PJ - P'!$D174=""),"",'PJ - P'!V174)</f>
        <v/>
      </c>
      <c r="C209" s="75" t="str">
        <f>IF(AND('PJ - P'!$C174="",'PJ - P'!$D174=""),"",'PJ - P'!B174)</f>
        <v/>
      </c>
      <c r="D209" s="76" t="str">
        <f>IF('PJ - P'!C174="","",'PJ - P'!C174)</f>
        <v/>
      </c>
      <c r="E209" s="76" t="str">
        <f>IF('PJ - P'!D174="","",'PJ - P'!D174)</f>
        <v/>
      </c>
      <c r="F209" s="80" t="str">
        <f>IF('PJ - P'!H174="","",'PJ - P'!H174)</f>
        <v/>
      </c>
      <c r="G209" s="80" t="str">
        <f>IF('PJ - P'!M174="","",'PJ - P'!M174)</f>
        <v/>
      </c>
      <c r="H209" s="80"/>
      <c r="I209" s="173" t="str">
        <f>IF('PJ - P'!O174="","",'PJ - P'!O174)</f>
        <v/>
      </c>
    </row>
    <row r="210" spans="2:11" ht="18" customHeight="1" x14ac:dyDescent="0.2">
      <c r="B210" s="169" t="str">
        <f>IF(AND('PJ - P'!$C175="",'PJ - P'!$D175=""),"",'PJ - P'!V175)</f>
        <v/>
      </c>
      <c r="C210" s="84" t="str">
        <f>IF(AND('PJ - P'!$C175="",'PJ - P'!$D175=""),"",'PJ - P'!B175)</f>
        <v/>
      </c>
      <c r="D210" s="85" t="str">
        <f>IF('PJ - P'!C175="","",'PJ - P'!C175)</f>
        <v/>
      </c>
      <c r="E210" s="85" t="str">
        <f>IF('PJ - P'!D175="","",'PJ - P'!D175)</f>
        <v/>
      </c>
      <c r="F210" s="89" t="str">
        <f>IF('PJ - P'!H175="","",'PJ - P'!H175)</f>
        <v/>
      </c>
      <c r="G210" s="89" t="str">
        <f>IF('PJ - P'!M175="","",'PJ - P'!M175)</f>
        <v/>
      </c>
      <c r="H210" s="89"/>
      <c r="I210" s="174" t="str">
        <f>IF('PJ - P'!O175="","",'PJ - P'!O175)</f>
        <v/>
      </c>
    </row>
    <row r="211" spans="2:11" ht="18" customHeight="1" x14ac:dyDescent="0.2">
      <c r="B211" s="168" t="str">
        <f>IF(AND('PJ - P'!$C176="",'PJ - P'!$D176=""),"",'PJ - P'!V176)</f>
        <v/>
      </c>
      <c r="C211" s="75" t="str">
        <f>IF(AND('PJ - P'!$C176="",'PJ - P'!$D176=""),"",'PJ - P'!B176)</f>
        <v/>
      </c>
      <c r="D211" s="76" t="str">
        <f>IF('PJ - P'!C176="","",'PJ - P'!C176)</f>
        <v/>
      </c>
      <c r="E211" s="76" t="str">
        <f>IF('PJ - P'!D176="","",'PJ - P'!D176)</f>
        <v/>
      </c>
      <c r="F211" s="80" t="str">
        <f>IF('PJ - P'!H176="","",'PJ - P'!H176)</f>
        <v/>
      </c>
      <c r="G211" s="80" t="str">
        <f>IF('PJ - P'!M176="","",'PJ - P'!M176)</f>
        <v/>
      </c>
      <c r="H211" s="80"/>
      <c r="I211" s="173" t="str">
        <f>IF('PJ - P'!O176="","",'PJ - P'!O176)</f>
        <v/>
      </c>
    </row>
    <row r="212" spans="2:11" ht="18" customHeight="1" x14ac:dyDescent="0.2">
      <c r="B212" s="169" t="str">
        <f>IF(AND('PJ - P'!$C177="",'PJ - P'!$D177=""),"",'PJ - P'!V177)</f>
        <v/>
      </c>
      <c r="C212" s="84" t="str">
        <f>IF(AND('PJ - P'!$C177="",'PJ - P'!$D177=""),"",'PJ - P'!B177)</f>
        <v/>
      </c>
      <c r="D212" s="85" t="str">
        <f>IF('PJ - P'!C177="","",'PJ - P'!C177)</f>
        <v/>
      </c>
      <c r="E212" s="85" t="str">
        <f>IF('PJ - P'!D177="","",'PJ - P'!D177)</f>
        <v/>
      </c>
      <c r="F212" s="89" t="str">
        <f>IF('PJ - P'!H177="","",'PJ - P'!H177)</f>
        <v/>
      </c>
      <c r="G212" s="89" t="str">
        <f>IF('PJ - P'!M177="","",'PJ - P'!M177)</f>
        <v/>
      </c>
      <c r="H212" s="89"/>
      <c r="I212" s="174" t="str">
        <f>IF('PJ - P'!O177="","",'PJ - P'!O177)</f>
        <v/>
      </c>
    </row>
    <row r="213" spans="2:11" ht="18" customHeight="1" x14ac:dyDescent="0.2">
      <c r="B213" s="168" t="str">
        <f>IF(AND('PJ - P'!$C178="",'PJ - P'!$D178=""),"",'PJ - P'!V178)</f>
        <v/>
      </c>
      <c r="C213" s="75" t="str">
        <f>IF(AND('PJ - P'!$C178="",'PJ - P'!$D178=""),"",'PJ - P'!B178)</f>
        <v/>
      </c>
      <c r="D213" s="76" t="str">
        <f>IF('PJ - P'!C178="","",'PJ - P'!C178)</f>
        <v/>
      </c>
      <c r="E213" s="76" t="str">
        <f>IF('PJ - P'!D178="","",'PJ - P'!D178)</f>
        <v/>
      </c>
      <c r="F213" s="80" t="str">
        <f>IF('PJ - P'!H178="","",'PJ - P'!H178)</f>
        <v/>
      </c>
      <c r="G213" s="80" t="str">
        <f>IF('PJ - P'!M178="","",'PJ - P'!M178)</f>
        <v/>
      </c>
      <c r="H213" s="80"/>
      <c r="I213" s="173" t="str">
        <f>IF('PJ - P'!O178="","",'PJ - P'!O178)</f>
        <v/>
      </c>
    </row>
    <row r="214" spans="2:11" ht="18" customHeight="1" x14ac:dyDescent="0.2">
      <c r="B214" s="170" t="str">
        <f>IF(AND('PJ - P'!$C179="",'PJ - P'!$D179=""),"",'PJ - P'!V179)</f>
        <v/>
      </c>
      <c r="C214" s="126" t="str">
        <f>IF(AND('PJ - P'!$C179="",'PJ - P'!$D179=""),"",'PJ - P'!B179)</f>
        <v/>
      </c>
      <c r="D214" s="127" t="str">
        <f>IF('PJ - P'!C179="","",'PJ - P'!C179)</f>
        <v/>
      </c>
      <c r="E214" s="127" t="str">
        <f>IF('PJ - P'!D179="","",'PJ - P'!D179)</f>
        <v/>
      </c>
      <c r="F214" s="131" t="str">
        <f>IF('PJ - P'!H179="","",'PJ - P'!H179)</f>
        <v/>
      </c>
      <c r="G214" s="131" t="str">
        <f>IF('PJ - P'!M179="","",'PJ - P'!M179)</f>
        <v/>
      </c>
      <c r="H214" s="131"/>
      <c r="I214" s="175" t="str">
        <f>IF('PJ - P'!O179="","",'PJ - P'!O179)</f>
        <v/>
      </c>
    </row>
    <row r="215" spans="2:11" ht="18" customHeight="1" thickBot="1" x14ac:dyDescent="0.25">
      <c r="B215" s="171" t="str">
        <f>IF(AND('PJ - P'!$C180="",'PJ - P'!$D180=""),"",'PJ - P'!V180)</f>
        <v/>
      </c>
      <c r="C215" s="165" t="str">
        <f>IF(AND('PJ - P'!$C180="",'PJ - P'!$D180=""),"",'PJ - P'!B180)</f>
        <v/>
      </c>
      <c r="D215" s="166" t="str">
        <f>IF('PJ - P'!C180="","",'PJ - P'!C180)</f>
        <v/>
      </c>
      <c r="E215" s="166" t="str">
        <f>IF('PJ - P'!D180="","",'PJ - P'!D180)</f>
        <v/>
      </c>
      <c r="F215" s="167" t="str">
        <f>IF('PJ - P'!H180="","",'PJ - P'!H180)</f>
        <v/>
      </c>
      <c r="G215" s="167" t="str">
        <f>IF('PJ - P'!M180="","",'PJ - P'!M180)</f>
        <v/>
      </c>
      <c r="H215" s="167"/>
      <c r="I215" s="176" t="str">
        <f>IF('PJ - P'!O180="","",'PJ - P'!O180)</f>
        <v/>
      </c>
    </row>
    <row r="216" spans="2:11" ht="26.25" x14ac:dyDescent="0.2">
      <c r="B216" s="749" t="str">
        <f>B$1</f>
        <v>Běh na 100m s přek. - Pořadí jednotlivců</v>
      </c>
      <c r="C216" s="749"/>
      <c r="D216" s="749"/>
      <c r="E216" s="749"/>
      <c r="F216" s="749"/>
      <c r="G216" s="749"/>
      <c r="H216" s="749"/>
      <c r="I216" s="749"/>
      <c r="J216" s="453"/>
      <c r="K216" s="453"/>
    </row>
    <row r="217" spans="2:11" s="34" customFormat="1" ht="15" customHeight="1" x14ac:dyDescent="0.2">
      <c r="B217" s="102"/>
      <c r="C217" s="102"/>
      <c r="D217" s="102"/>
      <c r="E217" s="102"/>
      <c r="F217" s="103"/>
      <c r="G217" s="103"/>
      <c r="H217" s="161"/>
      <c r="I217" s="103"/>
      <c r="J217" s="102"/>
      <c r="K217" s="102"/>
    </row>
    <row r="218" spans="2:11" s="207" customFormat="1" ht="18" x14ac:dyDescent="0.2">
      <c r="B218" s="757" t="str">
        <f>B$3</f>
        <v>Okresní kolo v PS</v>
      </c>
      <c r="C218" s="757"/>
      <c r="D218" s="757"/>
      <c r="E218" s="757" t="str">
        <f>E$3</f>
        <v>30.7. 2016 Pardubice - Polabiny</v>
      </c>
      <c r="F218" s="757"/>
      <c r="G218" s="757"/>
      <c r="H218" s="757"/>
      <c r="I218" s="757"/>
      <c r="J218" s="208"/>
      <c r="K218" s="208"/>
    </row>
    <row r="219" spans="2:11" s="34" customFormat="1" ht="15" customHeight="1" thickBot="1" x14ac:dyDescent="0.25">
      <c r="B219" s="102"/>
      <c r="C219" s="102"/>
      <c r="D219" s="102"/>
      <c r="E219" s="102"/>
      <c r="F219" s="103"/>
      <c r="G219" s="103"/>
      <c r="H219" s="161"/>
      <c r="I219" s="103"/>
      <c r="J219" s="102"/>
      <c r="K219" s="102"/>
    </row>
    <row r="220" spans="2:11" ht="20.100000000000001" customHeight="1" thickBot="1" x14ac:dyDescent="0.25">
      <c r="B220" s="751" t="str">
        <f>Start!$C$5</f>
        <v>MUŽI</v>
      </c>
      <c r="C220" s="752"/>
      <c r="D220" s="453"/>
      <c r="E220" s="453"/>
      <c r="F220" s="103"/>
      <c r="G220" s="103"/>
      <c r="H220" s="453"/>
      <c r="I220" s="103"/>
      <c r="J220" s="455"/>
      <c r="K220" s="455"/>
    </row>
    <row r="221" spans="2:11" s="34" customFormat="1" ht="18" customHeight="1" x14ac:dyDescent="0.2">
      <c r="B221" s="758" t="s">
        <v>49</v>
      </c>
      <c r="C221" s="753" t="s">
        <v>53</v>
      </c>
      <c r="D221" s="755" t="s">
        <v>22</v>
      </c>
      <c r="E221" s="758" t="s">
        <v>23</v>
      </c>
      <c r="F221" s="760" t="s">
        <v>55</v>
      </c>
      <c r="G221" s="760" t="s">
        <v>56</v>
      </c>
      <c r="H221" s="159"/>
      <c r="I221" s="760" t="s">
        <v>54</v>
      </c>
    </row>
    <row r="222" spans="2:11" s="34" customFormat="1" ht="18" customHeight="1" thickBot="1" x14ac:dyDescent="0.25">
      <c r="B222" s="759"/>
      <c r="C222" s="754"/>
      <c r="D222" s="756"/>
      <c r="E222" s="759"/>
      <c r="F222" s="761"/>
      <c r="G222" s="761"/>
      <c r="H222" s="160"/>
      <c r="I222" s="761"/>
    </row>
    <row r="223" spans="2:11" ht="18" customHeight="1" x14ac:dyDescent="0.2">
      <c r="B223" s="206" t="str">
        <f>IF(AND('PJ - P'!$C181="",'PJ - P'!$D181=""),"",'PJ - P'!V181)</f>
        <v/>
      </c>
      <c r="C223" s="91" t="str">
        <f>IF(AND('PJ - P'!$C181="",'PJ - P'!$D181=""),"",'PJ - P'!B181)</f>
        <v/>
      </c>
      <c r="D223" s="92" t="str">
        <f>IF('PJ - P'!C181="","",'PJ - P'!C181)</f>
        <v/>
      </c>
      <c r="E223" s="92" t="str">
        <f>IF('PJ - P'!D181="","",'PJ - P'!D181)</f>
        <v/>
      </c>
      <c r="F223" s="93" t="str">
        <f>IF('PJ - P'!H181="","",'PJ - P'!H181)</f>
        <v/>
      </c>
      <c r="G223" s="93" t="str">
        <f>IF('PJ - P'!M181="","",'PJ - P'!M181)</f>
        <v/>
      </c>
      <c r="H223" s="93"/>
      <c r="I223" s="172" t="str">
        <f>IF('PJ - P'!O181="","",'PJ - P'!O181)</f>
        <v/>
      </c>
    </row>
    <row r="224" spans="2:11" ht="18" customHeight="1" x14ac:dyDescent="0.2">
      <c r="B224" s="168" t="str">
        <f>IF(AND('PJ - P'!$C182="",'PJ - P'!$D182=""),"",'PJ - P'!V182)</f>
        <v/>
      </c>
      <c r="C224" s="75" t="str">
        <f>IF(AND('PJ - P'!$C182="",'PJ - P'!$D182=""),"",'PJ - P'!B182)</f>
        <v/>
      </c>
      <c r="D224" s="76" t="str">
        <f>IF('PJ - P'!C182="","",'PJ - P'!C182)</f>
        <v/>
      </c>
      <c r="E224" s="76" t="str">
        <f>IF('PJ - P'!D182="","",'PJ - P'!D182)</f>
        <v/>
      </c>
      <c r="F224" s="80" t="str">
        <f>IF('PJ - P'!H182="","",'PJ - P'!H182)</f>
        <v/>
      </c>
      <c r="G224" s="80" t="str">
        <f>IF('PJ - P'!M182="","",'PJ - P'!M182)</f>
        <v/>
      </c>
      <c r="H224" s="80"/>
      <c r="I224" s="173" t="str">
        <f>IF('PJ - P'!O182="","",'PJ - P'!O182)</f>
        <v/>
      </c>
    </row>
    <row r="225" spans="2:9" ht="18" customHeight="1" x14ac:dyDescent="0.2">
      <c r="B225" s="169" t="str">
        <f>IF(AND('PJ - P'!$C183="",'PJ - P'!$D183=""),"",'PJ - P'!V183)</f>
        <v/>
      </c>
      <c r="C225" s="84" t="str">
        <f>IF(AND('PJ - P'!$C183="",'PJ - P'!$D183=""),"",'PJ - P'!B183)</f>
        <v/>
      </c>
      <c r="D225" s="85" t="str">
        <f>IF('PJ - P'!C183="","",'PJ - P'!C183)</f>
        <v/>
      </c>
      <c r="E225" s="85" t="str">
        <f>IF('PJ - P'!D183="","",'PJ - P'!D183)</f>
        <v/>
      </c>
      <c r="F225" s="89" t="str">
        <f>IF('PJ - P'!H183="","",'PJ - P'!H183)</f>
        <v/>
      </c>
      <c r="G225" s="89" t="str">
        <f>IF('PJ - P'!M183="","",'PJ - P'!M183)</f>
        <v/>
      </c>
      <c r="H225" s="89"/>
      <c r="I225" s="174" t="str">
        <f>IF('PJ - P'!O183="","",'PJ - P'!O183)</f>
        <v/>
      </c>
    </row>
    <row r="226" spans="2:9" ht="18" customHeight="1" x14ac:dyDescent="0.2">
      <c r="B226" s="168" t="str">
        <f>IF(AND('PJ - P'!$C184="",'PJ - P'!$D184=""),"",'PJ - P'!V184)</f>
        <v/>
      </c>
      <c r="C226" s="75" t="str">
        <f>IF(AND('PJ - P'!$C184="",'PJ - P'!$D184=""),"",'PJ - P'!B184)</f>
        <v/>
      </c>
      <c r="D226" s="76" t="str">
        <f>IF('PJ - P'!C184="","",'PJ - P'!C184)</f>
        <v/>
      </c>
      <c r="E226" s="76" t="str">
        <f>IF('PJ - P'!D184="","",'PJ - P'!D184)</f>
        <v/>
      </c>
      <c r="F226" s="80" t="str">
        <f>IF('PJ - P'!H184="","",'PJ - P'!H184)</f>
        <v/>
      </c>
      <c r="G226" s="80" t="str">
        <f>IF('PJ - P'!M184="","",'PJ - P'!M184)</f>
        <v/>
      </c>
      <c r="H226" s="80"/>
      <c r="I226" s="173" t="str">
        <f>IF('PJ - P'!O184="","",'PJ - P'!O184)</f>
        <v/>
      </c>
    </row>
    <row r="227" spans="2:9" ht="18" customHeight="1" x14ac:dyDescent="0.2">
      <c r="B227" s="169" t="str">
        <f>IF(AND('PJ - P'!$C185="",'PJ - P'!$D185=""),"",'PJ - P'!V185)</f>
        <v/>
      </c>
      <c r="C227" s="84" t="str">
        <f>IF(AND('PJ - P'!$C185="",'PJ - P'!$D185=""),"",'PJ - P'!B185)</f>
        <v/>
      </c>
      <c r="D227" s="85" t="str">
        <f>IF('PJ - P'!C185="","",'PJ - P'!C185)</f>
        <v/>
      </c>
      <c r="E227" s="85" t="str">
        <f>IF('PJ - P'!D185="","",'PJ - P'!D185)</f>
        <v/>
      </c>
      <c r="F227" s="89" t="str">
        <f>IF('PJ - P'!H185="","",'PJ - P'!H185)</f>
        <v/>
      </c>
      <c r="G227" s="89" t="str">
        <f>IF('PJ - P'!M185="","",'PJ - P'!M185)</f>
        <v/>
      </c>
      <c r="H227" s="89"/>
      <c r="I227" s="174" t="str">
        <f>IF('PJ - P'!O185="","",'PJ - P'!O185)</f>
        <v/>
      </c>
    </row>
    <row r="228" spans="2:9" ht="18" customHeight="1" x14ac:dyDescent="0.2">
      <c r="B228" s="168" t="str">
        <f>IF(AND('PJ - P'!$C186="",'PJ - P'!$D186=""),"",'PJ - P'!V186)</f>
        <v/>
      </c>
      <c r="C228" s="75" t="str">
        <f>IF(AND('PJ - P'!$C186="",'PJ - P'!$D186=""),"",'PJ - P'!B186)</f>
        <v/>
      </c>
      <c r="D228" s="76" t="str">
        <f>IF('PJ - P'!C186="","",'PJ - P'!C186)</f>
        <v/>
      </c>
      <c r="E228" s="76" t="str">
        <f>IF('PJ - P'!D186="","",'PJ - P'!D186)</f>
        <v/>
      </c>
      <c r="F228" s="80" t="str">
        <f>IF('PJ - P'!H186="","",'PJ - P'!H186)</f>
        <v/>
      </c>
      <c r="G228" s="80" t="str">
        <f>IF('PJ - P'!M186="","",'PJ - P'!M186)</f>
        <v/>
      </c>
      <c r="H228" s="80"/>
      <c r="I228" s="173" t="str">
        <f>IF('PJ - P'!O186="","",'PJ - P'!O186)</f>
        <v/>
      </c>
    </row>
    <row r="229" spans="2:9" ht="18" customHeight="1" x14ac:dyDescent="0.2">
      <c r="B229" s="169" t="str">
        <f>IF(AND('PJ - P'!$C187="",'PJ - P'!$D187=""),"",'PJ - P'!V187)</f>
        <v/>
      </c>
      <c r="C229" s="84" t="str">
        <f>IF(AND('PJ - P'!$C187="",'PJ - P'!$D187=""),"",'PJ - P'!B187)</f>
        <v/>
      </c>
      <c r="D229" s="85" t="str">
        <f>IF('PJ - P'!C187="","",'PJ - P'!C187)</f>
        <v/>
      </c>
      <c r="E229" s="85" t="str">
        <f>IF('PJ - P'!D187="","",'PJ - P'!D187)</f>
        <v/>
      </c>
      <c r="F229" s="89" t="str">
        <f>IF('PJ - P'!H187="","",'PJ - P'!H187)</f>
        <v/>
      </c>
      <c r="G229" s="89" t="str">
        <f>IF('PJ - P'!M187="","",'PJ - P'!M187)</f>
        <v/>
      </c>
      <c r="H229" s="89"/>
      <c r="I229" s="174" t="str">
        <f>IF('PJ - P'!O187="","",'PJ - P'!O187)</f>
        <v/>
      </c>
    </row>
    <row r="230" spans="2:9" ht="18" customHeight="1" x14ac:dyDescent="0.2">
      <c r="B230" s="168" t="str">
        <f>IF(AND('PJ - P'!$C188="",'PJ - P'!$D188=""),"",'PJ - P'!V188)</f>
        <v/>
      </c>
      <c r="C230" s="75" t="str">
        <f>IF(AND('PJ - P'!$C188="",'PJ - P'!$D188=""),"",'PJ - P'!B188)</f>
        <v/>
      </c>
      <c r="D230" s="76" t="str">
        <f>IF('PJ - P'!C188="","",'PJ - P'!C188)</f>
        <v/>
      </c>
      <c r="E230" s="76" t="str">
        <f>IF('PJ - P'!D188="","",'PJ - P'!D188)</f>
        <v/>
      </c>
      <c r="F230" s="80" t="str">
        <f>IF('PJ - P'!H188="","",'PJ - P'!H188)</f>
        <v/>
      </c>
      <c r="G230" s="80" t="str">
        <f>IF('PJ - P'!M188="","",'PJ - P'!M188)</f>
        <v/>
      </c>
      <c r="H230" s="80"/>
      <c r="I230" s="173" t="str">
        <f>IF('PJ - P'!O188="","",'PJ - P'!O188)</f>
        <v/>
      </c>
    </row>
    <row r="231" spans="2:9" ht="18" customHeight="1" x14ac:dyDescent="0.2">
      <c r="B231" s="169" t="str">
        <f>IF(AND('PJ - P'!$C189="",'PJ - P'!$D189=""),"",'PJ - P'!V189)</f>
        <v/>
      </c>
      <c r="C231" s="84" t="str">
        <f>IF(AND('PJ - P'!$C189="",'PJ - P'!$D189=""),"",'PJ - P'!B189)</f>
        <v/>
      </c>
      <c r="D231" s="85" t="str">
        <f>IF('PJ - P'!C189="","",'PJ - P'!C189)</f>
        <v/>
      </c>
      <c r="E231" s="85" t="str">
        <f>IF('PJ - P'!D189="","",'PJ - P'!D189)</f>
        <v/>
      </c>
      <c r="F231" s="89" t="str">
        <f>IF('PJ - P'!H189="","",'PJ - P'!H189)</f>
        <v/>
      </c>
      <c r="G231" s="89" t="str">
        <f>IF('PJ - P'!M189="","",'PJ - P'!M189)</f>
        <v/>
      </c>
      <c r="H231" s="89"/>
      <c r="I231" s="174" t="str">
        <f>IF('PJ - P'!O189="","",'PJ - P'!O189)</f>
        <v/>
      </c>
    </row>
    <row r="232" spans="2:9" ht="18" customHeight="1" x14ac:dyDescent="0.2">
      <c r="B232" s="168" t="str">
        <f>IF(AND('PJ - P'!$C190="",'PJ - P'!$D190=""),"",'PJ - P'!V190)</f>
        <v/>
      </c>
      <c r="C232" s="75" t="str">
        <f>IF(AND('PJ - P'!$C190="",'PJ - P'!$D190=""),"",'PJ - P'!B190)</f>
        <v/>
      </c>
      <c r="D232" s="76" t="str">
        <f>IF('PJ - P'!C190="","",'PJ - P'!C190)</f>
        <v/>
      </c>
      <c r="E232" s="76" t="str">
        <f>IF('PJ - P'!D190="","",'PJ - P'!D190)</f>
        <v/>
      </c>
      <c r="F232" s="80" t="str">
        <f>IF('PJ - P'!H190="","",'PJ - P'!H190)</f>
        <v/>
      </c>
      <c r="G232" s="80" t="str">
        <f>IF('PJ - P'!M190="","",'PJ - P'!M190)</f>
        <v/>
      </c>
      <c r="H232" s="80"/>
      <c r="I232" s="173" t="str">
        <f>IF('PJ - P'!O190="","",'PJ - P'!O190)</f>
        <v/>
      </c>
    </row>
    <row r="233" spans="2:9" ht="18" customHeight="1" x14ac:dyDescent="0.2">
      <c r="B233" s="169" t="str">
        <f>IF(AND('PJ - P'!$C191="",'PJ - P'!$D191=""),"",'PJ - P'!V191)</f>
        <v/>
      </c>
      <c r="C233" s="84" t="str">
        <f>IF(AND('PJ - P'!$C191="",'PJ - P'!$D191=""),"",'PJ - P'!B191)</f>
        <v/>
      </c>
      <c r="D233" s="85" t="str">
        <f>IF('PJ - P'!C191="","",'PJ - P'!C191)</f>
        <v/>
      </c>
      <c r="E233" s="85" t="str">
        <f>IF('PJ - P'!D191="","",'PJ - P'!D191)</f>
        <v/>
      </c>
      <c r="F233" s="89" t="str">
        <f>IF('PJ - P'!H191="","",'PJ - P'!H191)</f>
        <v/>
      </c>
      <c r="G233" s="89" t="str">
        <f>IF('PJ - P'!M191="","",'PJ - P'!M191)</f>
        <v/>
      </c>
      <c r="H233" s="89"/>
      <c r="I233" s="174" t="str">
        <f>IF('PJ - P'!O191="","",'PJ - P'!O191)</f>
        <v/>
      </c>
    </row>
    <row r="234" spans="2:9" ht="18" customHeight="1" x14ac:dyDescent="0.2">
      <c r="B234" s="168" t="str">
        <f>IF(AND('PJ - P'!$C192="",'PJ - P'!$D192=""),"",'PJ - P'!V192)</f>
        <v/>
      </c>
      <c r="C234" s="75" t="str">
        <f>IF(AND('PJ - P'!$C192="",'PJ - P'!$D192=""),"",'PJ - P'!B192)</f>
        <v/>
      </c>
      <c r="D234" s="76" t="str">
        <f>IF('PJ - P'!C192="","",'PJ - P'!C192)</f>
        <v/>
      </c>
      <c r="E234" s="76" t="str">
        <f>IF('PJ - P'!D192="","",'PJ - P'!D192)</f>
        <v/>
      </c>
      <c r="F234" s="80" t="str">
        <f>IF('PJ - P'!H192="","",'PJ - P'!H192)</f>
        <v/>
      </c>
      <c r="G234" s="80" t="str">
        <f>IF('PJ - P'!M192="","",'PJ - P'!M192)</f>
        <v/>
      </c>
      <c r="H234" s="80"/>
      <c r="I234" s="173" t="str">
        <f>IF('PJ - P'!O192="","",'PJ - P'!O192)</f>
        <v/>
      </c>
    </row>
    <row r="235" spans="2:9" ht="18" customHeight="1" x14ac:dyDescent="0.2">
      <c r="B235" s="169" t="str">
        <f>IF(AND('PJ - P'!$C193="",'PJ - P'!$D193=""),"",'PJ - P'!V193)</f>
        <v/>
      </c>
      <c r="C235" s="84" t="str">
        <f>IF(AND('PJ - P'!$C193="",'PJ - P'!$D193=""),"",'PJ - P'!B193)</f>
        <v/>
      </c>
      <c r="D235" s="85" t="str">
        <f>IF('PJ - P'!C193="","",'PJ - P'!C193)</f>
        <v/>
      </c>
      <c r="E235" s="85" t="str">
        <f>IF('PJ - P'!D193="","",'PJ - P'!D193)</f>
        <v/>
      </c>
      <c r="F235" s="89" t="str">
        <f>IF('PJ - P'!H193="","",'PJ - P'!H193)</f>
        <v/>
      </c>
      <c r="G235" s="89" t="str">
        <f>IF('PJ - P'!M193="","",'PJ - P'!M193)</f>
        <v/>
      </c>
      <c r="H235" s="89"/>
      <c r="I235" s="174" t="str">
        <f>IF('PJ - P'!O193="","",'PJ - P'!O193)</f>
        <v/>
      </c>
    </row>
    <row r="236" spans="2:9" ht="18" customHeight="1" x14ac:dyDescent="0.2">
      <c r="B236" s="168" t="str">
        <f>IF(AND('PJ - P'!$C194="",'PJ - P'!$D194=""),"",'PJ - P'!V194)</f>
        <v/>
      </c>
      <c r="C236" s="75" t="str">
        <f>IF(AND('PJ - P'!$C194="",'PJ - P'!$D194=""),"",'PJ - P'!B194)</f>
        <v/>
      </c>
      <c r="D236" s="76" t="str">
        <f>IF('PJ - P'!C194="","",'PJ - P'!C194)</f>
        <v/>
      </c>
      <c r="E236" s="76" t="str">
        <f>IF('PJ - P'!D194="","",'PJ - P'!D194)</f>
        <v/>
      </c>
      <c r="F236" s="80" t="str">
        <f>IF('PJ - P'!H194="","",'PJ - P'!H194)</f>
        <v/>
      </c>
      <c r="G236" s="80" t="str">
        <f>IF('PJ - P'!M194="","",'PJ - P'!M194)</f>
        <v/>
      </c>
      <c r="H236" s="80"/>
      <c r="I236" s="173" t="str">
        <f>IF('PJ - P'!O194="","",'PJ - P'!O194)</f>
        <v/>
      </c>
    </row>
    <row r="237" spans="2:9" ht="18" customHeight="1" x14ac:dyDescent="0.2">
      <c r="B237" s="169" t="str">
        <f>IF(AND('PJ - P'!$C195="",'PJ - P'!$D195=""),"",'PJ - P'!V195)</f>
        <v/>
      </c>
      <c r="C237" s="84" t="str">
        <f>IF(AND('PJ - P'!$C195="",'PJ - P'!$D195=""),"",'PJ - P'!B195)</f>
        <v/>
      </c>
      <c r="D237" s="85" t="str">
        <f>IF('PJ - P'!C195="","",'PJ - P'!C195)</f>
        <v/>
      </c>
      <c r="E237" s="85" t="str">
        <f>IF('PJ - P'!D195="","",'PJ - P'!D195)</f>
        <v/>
      </c>
      <c r="F237" s="89" t="str">
        <f>IF('PJ - P'!H195="","",'PJ - P'!H195)</f>
        <v/>
      </c>
      <c r="G237" s="89" t="str">
        <f>IF('PJ - P'!M195="","",'PJ - P'!M195)</f>
        <v/>
      </c>
      <c r="H237" s="89"/>
      <c r="I237" s="174" t="str">
        <f>IF('PJ - P'!O195="","",'PJ - P'!O195)</f>
        <v/>
      </c>
    </row>
    <row r="238" spans="2:9" ht="18" customHeight="1" x14ac:dyDescent="0.2">
      <c r="B238" s="168" t="str">
        <f>IF(AND('PJ - P'!$C196="",'PJ - P'!$D196=""),"",'PJ - P'!V196)</f>
        <v/>
      </c>
      <c r="C238" s="75" t="str">
        <f>IF(AND('PJ - P'!$C196="",'PJ - P'!$D196=""),"",'PJ - P'!B196)</f>
        <v/>
      </c>
      <c r="D238" s="76" t="str">
        <f>IF('PJ - P'!C196="","",'PJ - P'!C196)</f>
        <v/>
      </c>
      <c r="E238" s="76" t="str">
        <f>IF('PJ - P'!D196="","",'PJ - P'!D196)</f>
        <v/>
      </c>
      <c r="F238" s="80" t="str">
        <f>IF('PJ - P'!H196="","",'PJ - P'!H196)</f>
        <v/>
      </c>
      <c r="G238" s="80" t="str">
        <f>IF('PJ - P'!M196="","",'PJ - P'!M196)</f>
        <v/>
      </c>
      <c r="H238" s="80"/>
      <c r="I238" s="173" t="str">
        <f>IF('PJ - P'!O196="","",'PJ - P'!O196)</f>
        <v/>
      </c>
    </row>
    <row r="239" spans="2:9" ht="18" customHeight="1" x14ac:dyDescent="0.2">
      <c r="B239" s="169" t="str">
        <f>IF(AND('PJ - P'!$C197="",'PJ - P'!$D197=""),"",'PJ - P'!V197)</f>
        <v/>
      </c>
      <c r="C239" s="84" t="str">
        <f>IF(AND('PJ - P'!$C197="",'PJ - P'!$D197=""),"",'PJ - P'!B197)</f>
        <v/>
      </c>
      <c r="D239" s="85" t="str">
        <f>IF('PJ - P'!C197="","",'PJ - P'!C197)</f>
        <v/>
      </c>
      <c r="E239" s="85" t="str">
        <f>IF('PJ - P'!D197="","",'PJ - P'!D197)</f>
        <v/>
      </c>
      <c r="F239" s="89" t="str">
        <f>IF('PJ - P'!H197="","",'PJ - P'!H197)</f>
        <v/>
      </c>
      <c r="G239" s="89" t="str">
        <f>IF('PJ - P'!M197="","",'PJ - P'!M197)</f>
        <v/>
      </c>
      <c r="H239" s="89"/>
      <c r="I239" s="174" t="str">
        <f>IF('PJ - P'!O197="","",'PJ - P'!O197)</f>
        <v/>
      </c>
    </row>
    <row r="240" spans="2:9" ht="18" customHeight="1" x14ac:dyDescent="0.2">
      <c r="B240" s="168" t="str">
        <f>IF(AND('PJ - P'!$C198="",'PJ - P'!$D198=""),"",'PJ - P'!V198)</f>
        <v/>
      </c>
      <c r="C240" s="75" t="str">
        <f>IF(AND('PJ - P'!$C198="",'PJ - P'!$D198=""),"",'PJ - P'!B198)</f>
        <v/>
      </c>
      <c r="D240" s="76" t="str">
        <f>IF('PJ - P'!C198="","",'PJ - P'!C198)</f>
        <v/>
      </c>
      <c r="E240" s="76" t="str">
        <f>IF('PJ - P'!D198="","",'PJ - P'!D198)</f>
        <v/>
      </c>
      <c r="F240" s="80" t="str">
        <f>IF('PJ - P'!H198="","",'PJ - P'!H198)</f>
        <v/>
      </c>
      <c r="G240" s="80" t="str">
        <f>IF('PJ - P'!M198="","",'PJ - P'!M198)</f>
        <v/>
      </c>
      <c r="H240" s="80"/>
      <c r="I240" s="173" t="str">
        <f>IF('PJ - P'!O198="","",'PJ - P'!O198)</f>
        <v/>
      </c>
    </row>
    <row r="241" spans="2:9" ht="18" customHeight="1" x14ac:dyDescent="0.2">
      <c r="B241" s="169" t="str">
        <f>IF(AND('PJ - P'!$C199="",'PJ - P'!$D199=""),"",'PJ - P'!V199)</f>
        <v/>
      </c>
      <c r="C241" s="84" t="str">
        <f>IF(AND('PJ - P'!$C199="",'PJ - P'!$D199=""),"",'PJ - P'!B199)</f>
        <v/>
      </c>
      <c r="D241" s="85" t="str">
        <f>IF('PJ - P'!C199="","",'PJ - P'!C199)</f>
        <v/>
      </c>
      <c r="E241" s="85" t="str">
        <f>IF('PJ - P'!D199="","",'PJ - P'!D199)</f>
        <v/>
      </c>
      <c r="F241" s="89" t="str">
        <f>IF('PJ - P'!H199="","",'PJ - P'!H199)</f>
        <v/>
      </c>
      <c r="G241" s="89" t="str">
        <f>IF('PJ - P'!M199="","",'PJ - P'!M199)</f>
        <v/>
      </c>
      <c r="H241" s="89"/>
      <c r="I241" s="174" t="str">
        <f>IF('PJ - P'!O199="","",'PJ - P'!O199)</f>
        <v/>
      </c>
    </row>
    <row r="242" spans="2:9" ht="18" customHeight="1" x14ac:dyDescent="0.2">
      <c r="B242" s="168" t="str">
        <f>IF(AND('PJ - P'!$C200="",'PJ - P'!$D200=""),"",'PJ - P'!V200)</f>
        <v/>
      </c>
      <c r="C242" s="75" t="str">
        <f>IF(AND('PJ - P'!$C200="",'PJ - P'!$D200=""),"",'PJ - P'!B200)</f>
        <v/>
      </c>
      <c r="D242" s="76" t="str">
        <f>IF('PJ - P'!C200="","",'PJ - P'!C200)</f>
        <v/>
      </c>
      <c r="E242" s="76" t="str">
        <f>IF('PJ - P'!D200="","",'PJ - P'!D200)</f>
        <v/>
      </c>
      <c r="F242" s="80" t="str">
        <f>IF('PJ - P'!H200="","",'PJ - P'!H200)</f>
        <v/>
      </c>
      <c r="G242" s="80" t="str">
        <f>IF('PJ - P'!M200="","",'PJ - P'!M200)</f>
        <v/>
      </c>
      <c r="H242" s="80"/>
      <c r="I242" s="173" t="str">
        <f>IF('PJ - P'!O200="","",'PJ - P'!O200)</f>
        <v/>
      </c>
    </row>
    <row r="243" spans="2:9" ht="18" customHeight="1" x14ac:dyDescent="0.2">
      <c r="B243" s="169" t="str">
        <f>IF(AND('PJ - P'!$C201="",'PJ - P'!$D201=""),"",'PJ - P'!V201)</f>
        <v/>
      </c>
      <c r="C243" s="84" t="str">
        <f>IF(AND('PJ - P'!$C201="",'PJ - P'!$D201=""),"",'PJ - P'!B201)</f>
        <v/>
      </c>
      <c r="D243" s="85" t="str">
        <f>IF('PJ - P'!C201="","",'PJ - P'!C201)</f>
        <v/>
      </c>
      <c r="E243" s="85" t="str">
        <f>IF('PJ - P'!D201="","",'PJ - P'!D201)</f>
        <v/>
      </c>
      <c r="F243" s="89" t="str">
        <f>IF('PJ - P'!H201="","",'PJ - P'!H201)</f>
        <v/>
      </c>
      <c r="G243" s="89" t="str">
        <f>IF('PJ - P'!M201="","",'PJ - P'!M201)</f>
        <v/>
      </c>
      <c r="H243" s="89"/>
      <c r="I243" s="174" t="str">
        <f>IF('PJ - P'!O201="","",'PJ - P'!O201)</f>
        <v/>
      </c>
    </row>
    <row r="244" spans="2:9" ht="18" customHeight="1" x14ac:dyDescent="0.2">
      <c r="B244" s="168" t="str">
        <f>IF(AND('PJ - P'!$C202="",'PJ - P'!$D202=""),"",'PJ - P'!V202)</f>
        <v/>
      </c>
      <c r="C244" s="75" t="str">
        <f>IF(AND('PJ - P'!$C202="",'PJ - P'!$D202=""),"",'PJ - P'!B202)</f>
        <v/>
      </c>
      <c r="D244" s="76" t="str">
        <f>IF('PJ - P'!C202="","",'PJ - P'!C202)</f>
        <v/>
      </c>
      <c r="E244" s="76" t="str">
        <f>IF('PJ - P'!D202="","",'PJ - P'!D202)</f>
        <v/>
      </c>
      <c r="F244" s="80" t="str">
        <f>IF('PJ - P'!H202="","",'PJ - P'!H202)</f>
        <v/>
      </c>
      <c r="G244" s="80" t="str">
        <f>IF('PJ - P'!M202="","",'PJ - P'!M202)</f>
        <v/>
      </c>
      <c r="H244" s="80"/>
      <c r="I244" s="173" t="str">
        <f>IF('PJ - P'!O202="","",'PJ - P'!O202)</f>
        <v/>
      </c>
    </row>
    <row r="245" spans="2:9" ht="18" customHeight="1" x14ac:dyDescent="0.2">
      <c r="B245" s="169" t="str">
        <f>IF(AND('PJ - P'!$C203="",'PJ - P'!$D203=""),"",'PJ - P'!V203)</f>
        <v/>
      </c>
      <c r="C245" s="84" t="str">
        <f>IF(AND('PJ - P'!$C203="",'PJ - P'!$D203=""),"",'PJ - P'!B203)</f>
        <v/>
      </c>
      <c r="D245" s="85" t="str">
        <f>IF('PJ - P'!C203="","",'PJ - P'!C203)</f>
        <v/>
      </c>
      <c r="E245" s="85" t="str">
        <f>IF('PJ - P'!D203="","",'PJ - P'!D203)</f>
        <v/>
      </c>
      <c r="F245" s="89" t="str">
        <f>IF('PJ - P'!H203="","",'PJ - P'!H203)</f>
        <v/>
      </c>
      <c r="G245" s="89" t="str">
        <f>IF('PJ - P'!M203="","",'PJ - P'!M203)</f>
        <v/>
      </c>
      <c r="H245" s="89"/>
      <c r="I245" s="174" t="str">
        <f>IF('PJ - P'!O203="","",'PJ - P'!O203)</f>
        <v/>
      </c>
    </row>
    <row r="246" spans="2:9" ht="18" customHeight="1" x14ac:dyDescent="0.2">
      <c r="B246" s="168" t="str">
        <f>IF(AND('PJ - P'!$C204="",'PJ - P'!$D204=""),"",'PJ - P'!V204)</f>
        <v/>
      </c>
      <c r="C246" s="75" t="str">
        <f>IF(AND('PJ - P'!$C204="",'PJ - P'!$D204=""),"",'PJ - P'!B204)</f>
        <v/>
      </c>
      <c r="D246" s="76" t="str">
        <f>IF('PJ - P'!C204="","",'PJ - P'!C204)</f>
        <v/>
      </c>
      <c r="E246" s="76" t="str">
        <f>IF('PJ - P'!D204="","",'PJ - P'!D204)</f>
        <v/>
      </c>
      <c r="F246" s="80" t="str">
        <f>IF('PJ - P'!H204="","",'PJ - P'!H204)</f>
        <v/>
      </c>
      <c r="G246" s="80" t="str">
        <f>IF('PJ - P'!M204="","",'PJ - P'!M204)</f>
        <v/>
      </c>
      <c r="H246" s="80"/>
      <c r="I246" s="173" t="str">
        <f>IF('PJ - P'!O204="","",'PJ - P'!O204)</f>
        <v/>
      </c>
    </row>
    <row r="247" spans="2:9" ht="18" customHeight="1" x14ac:dyDescent="0.2">
      <c r="B247" s="169" t="str">
        <f>IF(AND('PJ - P'!$C205="",'PJ - P'!$D205=""),"",'PJ - P'!V205)</f>
        <v/>
      </c>
      <c r="C247" s="84" t="str">
        <f>IF(AND('PJ - P'!$C205="",'PJ - P'!$D205=""),"",'PJ - P'!B205)</f>
        <v/>
      </c>
      <c r="D247" s="85" t="str">
        <f>IF('PJ - P'!C205="","",'PJ - P'!C205)</f>
        <v/>
      </c>
      <c r="E247" s="85" t="str">
        <f>IF('PJ - P'!D205="","",'PJ - P'!D205)</f>
        <v/>
      </c>
      <c r="F247" s="89" t="str">
        <f>IF('PJ - P'!H205="","",'PJ - P'!H205)</f>
        <v/>
      </c>
      <c r="G247" s="89" t="str">
        <f>IF('PJ - P'!M205="","",'PJ - P'!M205)</f>
        <v/>
      </c>
      <c r="H247" s="89"/>
      <c r="I247" s="174" t="str">
        <f>IF('PJ - P'!O205="","",'PJ - P'!O205)</f>
        <v/>
      </c>
    </row>
    <row r="248" spans="2:9" ht="18" customHeight="1" x14ac:dyDescent="0.2">
      <c r="B248" s="168" t="str">
        <f>IF(AND('PJ - P'!$C206="",'PJ - P'!$D206=""),"",'PJ - P'!V206)</f>
        <v/>
      </c>
      <c r="C248" s="75" t="str">
        <f>IF(AND('PJ - P'!$C206="",'PJ - P'!$D206=""),"",'PJ - P'!B206)</f>
        <v/>
      </c>
      <c r="D248" s="76" t="str">
        <f>IF('PJ - P'!C206="","",'PJ - P'!C206)</f>
        <v/>
      </c>
      <c r="E248" s="76" t="str">
        <f>IF('PJ - P'!D206="","",'PJ - P'!D206)</f>
        <v/>
      </c>
      <c r="F248" s="80" t="str">
        <f>IF('PJ - P'!H206="","",'PJ - P'!H206)</f>
        <v/>
      </c>
      <c r="G248" s="80" t="str">
        <f>IF('PJ - P'!M206="","",'PJ - P'!M206)</f>
        <v/>
      </c>
      <c r="H248" s="80"/>
      <c r="I248" s="173" t="str">
        <f>IF('PJ - P'!O206="","",'PJ - P'!O206)</f>
        <v/>
      </c>
    </row>
    <row r="249" spans="2:9" ht="18" customHeight="1" x14ac:dyDescent="0.2">
      <c r="B249" s="169" t="str">
        <f>IF(AND('PJ - P'!$C207="",'PJ - P'!$D207=""),"",'PJ - P'!V207)</f>
        <v/>
      </c>
      <c r="C249" s="84" t="str">
        <f>IF(AND('PJ - P'!$C207="",'PJ - P'!$D207=""),"",'PJ - P'!B207)</f>
        <v/>
      </c>
      <c r="D249" s="85" t="str">
        <f>IF('PJ - P'!C207="","",'PJ - P'!C207)</f>
        <v/>
      </c>
      <c r="E249" s="85" t="str">
        <f>IF('PJ - P'!D207="","",'PJ - P'!D207)</f>
        <v/>
      </c>
      <c r="F249" s="89" t="str">
        <f>IF('PJ - P'!H207="","",'PJ - P'!H207)</f>
        <v/>
      </c>
      <c r="G249" s="89" t="str">
        <f>IF('PJ - P'!M207="","",'PJ - P'!M207)</f>
        <v/>
      </c>
      <c r="H249" s="89"/>
      <c r="I249" s="174" t="str">
        <f>IF('PJ - P'!O207="","",'PJ - P'!O207)</f>
        <v/>
      </c>
    </row>
    <row r="250" spans="2:9" ht="18" customHeight="1" x14ac:dyDescent="0.2">
      <c r="B250" s="168" t="str">
        <f>IF(AND('PJ - P'!$C208="",'PJ - P'!$D208=""),"",'PJ - P'!V208)</f>
        <v/>
      </c>
      <c r="C250" s="75" t="str">
        <f>IF(AND('PJ - P'!$C208="",'PJ - P'!$D208=""),"",'PJ - P'!B208)</f>
        <v/>
      </c>
      <c r="D250" s="76" t="str">
        <f>IF('PJ - P'!C208="","",'PJ - P'!C208)</f>
        <v/>
      </c>
      <c r="E250" s="76" t="str">
        <f>IF('PJ - P'!D208="","",'PJ - P'!D208)</f>
        <v/>
      </c>
      <c r="F250" s="80" t="str">
        <f>IF('PJ - P'!H208="","",'PJ - P'!H208)</f>
        <v/>
      </c>
      <c r="G250" s="80" t="str">
        <f>IF('PJ - P'!M208="","",'PJ - P'!M208)</f>
        <v/>
      </c>
      <c r="H250" s="80"/>
      <c r="I250" s="173" t="str">
        <f>IF('PJ - P'!O208="","",'PJ - P'!O208)</f>
        <v/>
      </c>
    </row>
    <row r="251" spans="2:9" ht="18" customHeight="1" x14ac:dyDescent="0.2">
      <c r="B251" s="169" t="str">
        <f>IF(AND('PJ - P'!$C209="",'PJ - P'!$D209=""),"",'PJ - P'!V209)</f>
        <v/>
      </c>
      <c r="C251" s="84" t="str">
        <f>IF(AND('PJ - P'!$C209="",'PJ - P'!$D209=""),"",'PJ - P'!B209)</f>
        <v/>
      </c>
      <c r="D251" s="85" t="str">
        <f>IF('PJ - P'!C209="","",'PJ - P'!C209)</f>
        <v/>
      </c>
      <c r="E251" s="85" t="str">
        <f>IF('PJ - P'!D209="","",'PJ - P'!D209)</f>
        <v/>
      </c>
      <c r="F251" s="89" t="str">
        <f>IF('PJ - P'!H209="","",'PJ - P'!H209)</f>
        <v/>
      </c>
      <c r="G251" s="89" t="str">
        <f>IF('PJ - P'!M209="","",'PJ - P'!M209)</f>
        <v/>
      </c>
      <c r="H251" s="89"/>
      <c r="I251" s="174" t="str">
        <f>IF('PJ - P'!O209="","",'PJ - P'!O209)</f>
        <v/>
      </c>
    </row>
    <row r="252" spans="2:9" ht="18" customHeight="1" x14ac:dyDescent="0.2">
      <c r="B252" s="168" t="str">
        <f>IF(AND('PJ - P'!$C210="",'PJ - P'!$D210=""),"",'PJ - P'!V210)</f>
        <v/>
      </c>
      <c r="C252" s="75" t="str">
        <f>IF(AND('PJ - P'!$C210="",'PJ - P'!$D210=""),"",'PJ - P'!B210)</f>
        <v/>
      </c>
      <c r="D252" s="76" t="str">
        <f>IF('PJ - P'!C210="","",'PJ - P'!C210)</f>
        <v/>
      </c>
      <c r="E252" s="76" t="str">
        <f>IF('PJ - P'!D210="","",'PJ - P'!D210)</f>
        <v/>
      </c>
      <c r="F252" s="80" t="str">
        <f>IF('PJ - P'!H210="","",'PJ - P'!H210)</f>
        <v/>
      </c>
      <c r="G252" s="80" t="str">
        <f>IF('PJ - P'!M210="","",'PJ - P'!M210)</f>
        <v/>
      </c>
      <c r="H252" s="80"/>
      <c r="I252" s="173" t="str">
        <f>IF('PJ - P'!O210="","",'PJ - P'!O210)</f>
        <v/>
      </c>
    </row>
    <row r="253" spans="2:9" ht="18" customHeight="1" x14ac:dyDescent="0.2">
      <c r="B253" s="169" t="str">
        <f>IF(AND('PJ - P'!$C211="",'PJ - P'!$D211=""),"",'PJ - P'!V211)</f>
        <v/>
      </c>
      <c r="C253" s="84" t="str">
        <f>IF(AND('PJ - P'!$C211="",'PJ - P'!$D211=""),"",'PJ - P'!B211)</f>
        <v/>
      </c>
      <c r="D253" s="85" t="str">
        <f>IF('PJ - P'!C211="","",'PJ - P'!C211)</f>
        <v/>
      </c>
      <c r="E253" s="85" t="str">
        <f>IF('PJ - P'!D211="","",'PJ - P'!D211)</f>
        <v/>
      </c>
      <c r="F253" s="89" t="str">
        <f>IF('PJ - P'!H211="","",'PJ - P'!H211)</f>
        <v/>
      </c>
      <c r="G253" s="89" t="str">
        <f>IF('PJ - P'!M211="","",'PJ - P'!M211)</f>
        <v/>
      </c>
      <c r="H253" s="89"/>
      <c r="I253" s="174" t="str">
        <f>IF('PJ - P'!O211="","",'PJ - P'!O211)</f>
        <v/>
      </c>
    </row>
    <row r="254" spans="2:9" ht="18" customHeight="1" x14ac:dyDescent="0.2">
      <c r="B254" s="168" t="str">
        <f>IF(AND('PJ - P'!$C212="",'PJ - P'!$D212=""),"",'PJ - P'!V212)</f>
        <v/>
      </c>
      <c r="C254" s="75" t="str">
        <f>IF(AND('PJ - P'!$C212="",'PJ - P'!$D212=""),"",'PJ - P'!B212)</f>
        <v/>
      </c>
      <c r="D254" s="76" t="str">
        <f>IF('PJ - P'!C212="","",'PJ - P'!C212)</f>
        <v/>
      </c>
      <c r="E254" s="76" t="str">
        <f>IF('PJ - P'!D212="","",'PJ - P'!D212)</f>
        <v/>
      </c>
      <c r="F254" s="80" t="str">
        <f>IF('PJ - P'!H212="","",'PJ - P'!H212)</f>
        <v/>
      </c>
      <c r="G254" s="80" t="str">
        <f>IF('PJ - P'!M212="","",'PJ - P'!M212)</f>
        <v/>
      </c>
      <c r="H254" s="80"/>
      <c r="I254" s="173" t="str">
        <f>IF('PJ - P'!O212="","",'PJ - P'!O212)</f>
        <v/>
      </c>
    </row>
    <row r="255" spans="2:9" ht="18" customHeight="1" x14ac:dyDescent="0.2">
      <c r="B255" s="169" t="str">
        <f>IF(AND('PJ - P'!$C213="",'PJ - P'!$D213=""),"",'PJ - P'!V213)</f>
        <v/>
      </c>
      <c r="C255" s="84" t="str">
        <f>IF(AND('PJ - P'!$C213="",'PJ - P'!$D213=""),"",'PJ - P'!B213)</f>
        <v/>
      </c>
      <c r="D255" s="85" t="str">
        <f>IF('PJ - P'!C213="","",'PJ - P'!C213)</f>
        <v/>
      </c>
      <c r="E255" s="85" t="str">
        <f>IF('PJ - P'!D213="","",'PJ - P'!D213)</f>
        <v/>
      </c>
      <c r="F255" s="89" t="str">
        <f>IF('PJ - P'!H213="","",'PJ - P'!H213)</f>
        <v/>
      </c>
      <c r="G255" s="89" t="str">
        <f>IF('PJ - P'!M213="","",'PJ - P'!M213)</f>
        <v/>
      </c>
      <c r="H255" s="89"/>
      <c r="I255" s="174" t="str">
        <f>IF('PJ - P'!O213="","",'PJ - P'!O213)</f>
        <v/>
      </c>
    </row>
    <row r="256" spans="2:9" ht="18" customHeight="1" x14ac:dyDescent="0.2">
      <c r="B256" s="168" t="str">
        <f>IF(AND('PJ - P'!$C214="",'PJ - P'!$D214=""),"",'PJ - P'!V214)</f>
        <v/>
      </c>
      <c r="C256" s="75" t="str">
        <f>IF(AND('PJ - P'!$C214="",'PJ - P'!$D214=""),"",'PJ - P'!B214)</f>
        <v/>
      </c>
      <c r="D256" s="76" t="str">
        <f>IF('PJ - P'!C214="","",'PJ - P'!C214)</f>
        <v/>
      </c>
      <c r="E256" s="76" t="str">
        <f>IF('PJ - P'!D214="","",'PJ - P'!D214)</f>
        <v/>
      </c>
      <c r="F256" s="80" t="str">
        <f>IF('PJ - P'!H214="","",'PJ - P'!H214)</f>
        <v/>
      </c>
      <c r="G256" s="80" t="str">
        <f>IF('PJ - P'!M214="","",'PJ - P'!M214)</f>
        <v/>
      </c>
      <c r="H256" s="80"/>
      <c r="I256" s="173" t="str">
        <f>IF('PJ - P'!O214="","",'PJ - P'!O214)</f>
        <v/>
      </c>
    </row>
    <row r="257" spans="2:11" ht="18" customHeight="1" x14ac:dyDescent="0.2">
      <c r="B257" s="170" t="str">
        <f>IF(AND('PJ - P'!$C215="",'PJ - P'!$D215=""),"",'PJ - P'!V215)</f>
        <v/>
      </c>
      <c r="C257" s="126" t="str">
        <f>IF(AND('PJ - P'!$C215="",'PJ - P'!$D215=""),"",'PJ - P'!B215)</f>
        <v/>
      </c>
      <c r="D257" s="127" t="str">
        <f>IF('PJ - P'!C215="","",'PJ - P'!C215)</f>
        <v/>
      </c>
      <c r="E257" s="127" t="str">
        <f>IF('PJ - P'!D215="","",'PJ - P'!D215)</f>
        <v/>
      </c>
      <c r="F257" s="131" t="str">
        <f>IF('PJ - P'!H215="","",'PJ - P'!H215)</f>
        <v/>
      </c>
      <c r="G257" s="131" t="str">
        <f>IF('PJ - P'!M215="","",'PJ - P'!M215)</f>
        <v/>
      </c>
      <c r="H257" s="131"/>
      <c r="I257" s="175" t="str">
        <f>IF('PJ - P'!O215="","",'PJ - P'!O215)</f>
        <v/>
      </c>
    </row>
    <row r="258" spans="2:11" ht="18" customHeight="1" thickBot="1" x14ac:dyDescent="0.25">
      <c r="B258" s="171" t="str">
        <f>IF(AND('PJ - P'!$C216="",'PJ - P'!$D216=""),"",'PJ - P'!V216)</f>
        <v/>
      </c>
      <c r="C258" s="165" t="str">
        <f>IF(AND('PJ - P'!$C216="",'PJ - P'!$D216=""),"",'PJ - P'!B216)</f>
        <v/>
      </c>
      <c r="D258" s="166" t="str">
        <f>IF('PJ - P'!C216="","",'PJ - P'!C216)</f>
        <v/>
      </c>
      <c r="E258" s="166" t="str">
        <f>IF('PJ - P'!D216="","",'PJ - P'!D216)</f>
        <v/>
      </c>
      <c r="F258" s="167" t="str">
        <f>IF('PJ - P'!H216="","",'PJ - P'!H216)</f>
        <v/>
      </c>
      <c r="G258" s="167" t="str">
        <f>IF('PJ - P'!M216="","",'PJ - P'!M216)</f>
        <v/>
      </c>
      <c r="H258" s="167"/>
      <c r="I258" s="176" t="str">
        <f>IF('PJ - P'!O216="","",'PJ - P'!O216)</f>
        <v/>
      </c>
    </row>
    <row r="259" spans="2:11" ht="26.25" x14ac:dyDescent="0.2">
      <c r="B259" s="749" t="str">
        <f>B$1</f>
        <v>Běh na 100m s přek. - Pořadí jednotlivců</v>
      </c>
      <c r="C259" s="749"/>
      <c r="D259" s="749"/>
      <c r="E259" s="749"/>
      <c r="F259" s="749"/>
      <c r="G259" s="749"/>
      <c r="H259" s="749"/>
      <c r="I259" s="749"/>
      <c r="J259" s="453"/>
      <c r="K259" s="453"/>
    </row>
    <row r="260" spans="2:11" s="34" customFormat="1" ht="15" customHeight="1" x14ac:dyDescent="0.2">
      <c r="B260" s="102"/>
      <c r="C260" s="102"/>
      <c r="D260" s="102"/>
      <c r="E260" s="102"/>
      <c r="F260" s="103"/>
      <c r="G260" s="103"/>
      <c r="H260" s="161"/>
      <c r="I260" s="103"/>
      <c r="J260" s="102"/>
      <c r="K260" s="102"/>
    </row>
    <row r="261" spans="2:11" s="207" customFormat="1" ht="18" x14ac:dyDescent="0.2">
      <c r="B261" s="757" t="str">
        <f>B$3</f>
        <v>Okresní kolo v PS</v>
      </c>
      <c r="C261" s="757"/>
      <c r="D261" s="757"/>
      <c r="E261" s="757" t="str">
        <f>E$3</f>
        <v>30.7. 2016 Pardubice - Polabiny</v>
      </c>
      <c r="F261" s="757"/>
      <c r="G261" s="757"/>
      <c r="H261" s="757"/>
      <c r="I261" s="757"/>
      <c r="J261" s="208"/>
      <c r="K261" s="208"/>
    </row>
    <row r="262" spans="2:11" s="34" customFormat="1" ht="15" customHeight="1" thickBot="1" x14ac:dyDescent="0.25">
      <c r="B262" s="102"/>
      <c r="C262" s="102"/>
      <c r="D262" s="102"/>
      <c r="E262" s="102"/>
      <c r="F262" s="103"/>
      <c r="G262" s="103"/>
      <c r="H262" s="161"/>
      <c r="I262" s="103"/>
      <c r="J262" s="102"/>
      <c r="K262" s="102"/>
    </row>
    <row r="263" spans="2:11" ht="20.100000000000001" customHeight="1" thickBot="1" x14ac:dyDescent="0.25">
      <c r="B263" s="751" t="str">
        <f>Start!$C$5</f>
        <v>MUŽI</v>
      </c>
      <c r="C263" s="752"/>
      <c r="D263" s="453"/>
      <c r="E263" s="453"/>
      <c r="F263" s="103"/>
      <c r="G263" s="103"/>
      <c r="H263" s="453"/>
      <c r="I263" s="103"/>
      <c r="J263" s="455"/>
      <c r="K263" s="455"/>
    </row>
    <row r="264" spans="2:11" s="34" customFormat="1" ht="18" customHeight="1" x14ac:dyDescent="0.2">
      <c r="B264" s="758" t="s">
        <v>49</v>
      </c>
      <c r="C264" s="753" t="s">
        <v>53</v>
      </c>
      <c r="D264" s="755" t="s">
        <v>22</v>
      </c>
      <c r="E264" s="758" t="s">
        <v>23</v>
      </c>
      <c r="F264" s="760" t="s">
        <v>55</v>
      </c>
      <c r="G264" s="760" t="s">
        <v>56</v>
      </c>
      <c r="H264" s="159"/>
      <c r="I264" s="760" t="s">
        <v>54</v>
      </c>
    </row>
    <row r="265" spans="2:11" s="34" customFormat="1" ht="18" customHeight="1" thickBot="1" x14ac:dyDescent="0.25">
      <c r="B265" s="759"/>
      <c r="C265" s="754"/>
      <c r="D265" s="756"/>
      <c r="E265" s="759"/>
      <c r="F265" s="761"/>
      <c r="G265" s="761"/>
      <c r="H265" s="160"/>
      <c r="I265" s="761"/>
    </row>
    <row r="266" spans="2:11" ht="18" customHeight="1" x14ac:dyDescent="0.2">
      <c r="B266" s="206" t="str">
        <f>IF(AND('PJ - P'!$C217="",'PJ - P'!$D217=""),"",'PJ - P'!V217)</f>
        <v/>
      </c>
      <c r="C266" s="91" t="str">
        <f>IF(AND('PJ - P'!$C217="",'PJ - P'!$D217=""),"",'PJ - P'!B217)</f>
        <v/>
      </c>
      <c r="D266" s="92" t="str">
        <f>IF('PJ - P'!C217="","",'PJ - P'!C217)</f>
        <v/>
      </c>
      <c r="E266" s="92" t="str">
        <f>IF('PJ - P'!D217="","",'PJ - P'!D217)</f>
        <v/>
      </c>
      <c r="F266" s="93" t="str">
        <f>IF('PJ - P'!H217="","",'PJ - P'!H217)</f>
        <v/>
      </c>
      <c r="G266" s="93" t="str">
        <f>IF('PJ - P'!M217="","",'PJ - P'!M217)</f>
        <v/>
      </c>
      <c r="H266" s="93"/>
      <c r="I266" s="172" t="str">
        <f>IF('PJ - P'!O217="","",'PJ - P'!O217)</f>
        <v/>
      </c>
    </row>
    <row r="267" spans="2:11" ht="18" customHeight="1" x14ac:dyDescent="0.2">
      <c r="B267" s="168" t="str">
        <f>IF(AND('PJ - P'!$C218="",'PJ - P'!$D218=""),"",'PJ - P'!V218)</f>
        <v/>
      </c>
      <c r="C267" s="75" t="str">
        <f>IF(AND('PJ - P'!$C218="",'PJ - P'!$D218=""),"",'PJ - P'!B218)</f>
        <v/>
      </c>
      <c r="D267" s="76" t="str">
        <f>IF('PJ - P'!C218="","",'PJ - P'!C218)</f>
        <v/>
      </c>
      <c r="E267" s="76" t="str">
        <f>IF('PJ - P'!D218="","",'PJ - P'!D218)</f>
        <v/>
      </c>
      <c r="F267" s="80" t="str">
        <f>IF('PJ - P'!H218="","",'PJ - P'!H218)</f>
        <v/>
      </c>
      <c r="G267" s="80" t="str">
        <f>IF('PJ - P'!M218="","",'PJ - P'!M218)</f>
        <v/>
      </c>
      <c r="H267" s="80"/>
      <c r="I267" s="173" t="str">
        <f>IF('PJ - P'!O218="","",'PJ - P'!O218)</f>
        <v/>
      </c>
    </row>
    <row r="268" spans="2:11" ht="18" customHeight="1" x14ac:dyDescent="0.2">
      <c r="B268" s="169" t="str">
        <f>IF(AND('PJ - P'!$C219="",'PJ - P'!$D219=""),"",'PJ - P'!V219)</f>
        <v/>
      </c>
      <c r="C268" s="84" t="str">
        <f>IF(AND('PJ - P'!$C219="",'PJ - P'!$D219=""),"",'PJ - P'!B219)</f>
        <v/>
      </c>
      <c r="D268" s="85" t="str">
        <f>IF('PJ - P'!C219="","",'PJ - P'!C219)</f>
        <v/>
      </c>
      <c r="E268" s="85" t="str">
        <f>IF('PJ - P'!D219="","",'PJ - P'!D219)</f>
        <v/>
      </c>
      <c r="F268" s="89" t="str">
        <f>IF('PJ - P'!H219="","",'PJ - P'!H219)</f>
        <v/>
      </c>
      <c r="G268" s="89" t="str">
        <f>IF('PJ - P'!M219="","",'PJ - P'!M219)</f>
        <v/>
      </c>
      <c r="H268" s="89"/>
      <c r="I268" s="174" t="str">
        <f>IF('PJ - P'!O219="","",'PJ - P'!O219)</f>
        <v/>
      </c>
    </row>
    <row r="269" spans="2:11" ht="18" customHeight="1" x14ac:dyDescent="0.2">
      <c r="B269" s="168" t="str">
        <f>IF(AND('PJ - P'!$C220="",'PJ - P'!$D220=""),"",'PJ - P'!V220)</f>
        <v/>
      </c>
      <c r="C269" s="75" t="str">
        <f>IF(AND('PJ - P'!$C220="",'PJ - P'!$D220=""),"",'PJ - P'!B220)</f>
        <v/>
      </c>
      <c r="D269" s="76" t="str">
        <f>IF('PJ - P'!C220="","",'PJ - P'!C220)</f>
        <v/>
      </c>
      <c r="E269" s="76" t="str">
        <f>IF('PJ - P'!D220="","",'PJ - P'!D220)</f>
        <v/>
      </c>
      <c r="F269" s="80" t="str">
        <f>IF('PJ - P'!H220="","",'PJ - P'!H220)</f>
        <v/>
      </c>
      <c r="G269" s="80" t="str">
        <f>IF('PJ - P'!M220="","",'PJ - P'!M220)</f>
        <v/>
      </c>
      <c r="H269" s="80"/>
      <c r="I269" s="173" t="str">
        <f>IF('PJ - P'!O220="","",'PJ - P'!O220)</f>
        <v/>
      </c>
    </row>
    <row r="270" spans="2:11" ht="18" customHeight="1" x14ac:dyDescent="0.2">
      <c r="B270" s="169" t="str">
        <f>IF(AND('PJ - P'!$C221="",'PJ - P'!$D221=""),"",'PJ - P'!V221)</f>
        <v/>
      </c>
      <c r="C270" s="84" t="str">
        <f>IF(AND('PJ - P'!$C221="",'PJ - P'!$D221=""),"",'PJ - P'!B221)</f>
        <v/>
      </c>
      <c r="D270" s="85" t="str">
        <f>IF('PJ - P'!C221="","",'PJ - P'!C221)</f>
        <v/>
      </c>
      <c r="E270" s="85" t="str">
        <f>IF('PJ - P'!D221="","",'PJ - P'!D221)</f>
        <v/>
      </c>
      <c r="F270" s="89" t="str">
        <f>IF('PJ - P'!H221="","",'PJ - P'!H221)</f>
        <v/>
      </c>
      <c r="G270" s="89" t="str">
        <f>IF('PJ - P'!M221="","",'PJ - P'!M221)</f>
        <v/>
      </c>
      <c r="H270" s="89"/>
      <c r="I270" s="174" t="str">
        <f>IF('PJ - P'!O221="","",'PJ - P'!O221)</f>
        <v/>
      </c>
    </row>
    <row r="271" spans="2:11" ht="18" customHeight="1" x14ac:dyDescent="0.2">
      <c r="B271" s="168" t="str">
        <f>IF(AND('PJ - P'!$C222="",'PJ - P'!$D222=""),"",'PJ - P'!V222)</f>
        <v/>
      </c>
      <c r="C271" s="75" t="str">
        <f>IF(AND('PJ - P'!$C222="",'PJ - P'!$D222=""),"",'PJ - P'!B222)</f>
        <v/>
      </c>
      <c r="D271" s="76" t="str">
        <f>IF('PJ - P'!C222="","",'PJ - P'!C222)</f>
        <v/>
      </c>
      <c r="E271" s="76" t="str">
        <f>IF('PJ - P'!D222="","",'PJ - P'!D222)</f>
        <v/>
      </c>
      <c r="F271" s="80" t="str">
        <f>IF('PJ - P'!H222="","",'PJ - P'!H222)</f>
        <v/>
      </c>
      <c r="G271" s="80" t="str">
        <f>IF('PJ - P'!M222="","",'PJ - P'!M222)</f>
        <v/>
      </c>
      <c r="H271" s="80"/>
      <c r="I271" s="173" t="str">
        <f>IF('PJ - P'!O222="","",'PJ - P'!O222)</f>
        <v/>
      </c>
    </row>
    <row r="272" spans="2:11" ht="18" customHeight="1" x14ac:dyDescent="0.2">
      <c r="B272" s="169" t="str">
        <f>IF(AND('PJ - P'!$C223="",'PJ - P'!$D223=""),"",'PJ - P'!V223)</f>
        <v/>
      </c>
      <c r="C272" s="84" t="str">
        <f>IF(AND('PJ - P'!$C223="",'PJ - P'!$D223=""),"",'PJ - P'!B223)</f>
        <v/>
      </c>
      <c r="D272" s="85" t="str">
        <f>IF('PJ - P'!C223="","",'PJ - P'!C223)</f>
        <v/>
      </c>
      <c r="E272" s="85" t="str">
        <f>IF('PJ - P'!D223="","",'PJ - P'!D223)</f>
        <v/>
      </c>
      <c r="F272" s="89" t="str">
        <f>IF('PJ - P'!H223="","",'PJ - P'!H223)</f>
        <v/>
      </c>
      <c r="G272" s="89" t="str">
        <f>IF('PJ - P'!M223="","",'PJ - P'!M223)</f>
        <v/>
      </c>
      <c r="H272" s="89"/>
      <c r="I272" s="174" t="str">
        <f>IF('PJ - P'!O223="","",'PJ - P'!O223)</f>
        <v/>
      </c>
    </row>
    <row r="273" spans="2:9" ht="18" customHeight="1" x14ac:dyDescent="0.2">
      <c r="B273" s="168" t="str">
        <f>IF(AND('PJ - P'!$C224="",'PJ - P'!$D224=""),"",'PJ - P'!V224)</f>
        <v/>
      </c>
      <c r="C273" s="75" t="str">
        <f>IF(AND('PJ - P'!$C224="",'PJ - P'!$D224=""),"",'PJ - P'!B224)</f>
        <v/>
      </c>
      <c r="D273" s="76" t="str">
        <f>IF('PJ - P'!C224="","",'PJ - P'!C224)</f>
        <v/>
      </c>
      <c r="E273" s="76" t="str">
        <f>IF('PJ - P'!D224="","",'PJ - P'!D224)</f>
        <v/>
      </c>
      <c r="F273" s="80" t="str">
        <f>IF('PJ - P'!H224="","",'PJ - P'!H224)</f>
        <v/>
      </c>
      <c r="G273" s="80" t="str">
        <f>IF('PJ - P'!M224="","",'PJ - P'!M224)</f>
        <v/>
      </c>
      <c r="H273" s="80"/>
      <c r="I273" s="173" t="str">
        <f>IF('PJ - P'!O224="","",'PJ - P'!O224)</f>
        <v/>
      </c>
    </row>
    <row r="274" spans="2:9" ht="18" customHeight="1" x14ac:dyDescent="0.2">
      <c r="B274" s="169" t="str">
        <f>IF(AND('PJ - P'!$C225="",'PJ - P'!$D225=""),"",'PJ - P'!V225)</f>
        <v/>
      </c>
      <c r="C274" s="84" t="str">
        <f>IF(AND('PJ - P'!$C225="",'PJ - P'!$D225=""),"",'PJ - P'!B225)</f>
        <v/>
      </c>
      <c r="D274" s="85" t="str">
        <f>IF('PJ - P'!C225="","",'PJ - P'!C225)</f>
        <v/>
      </c>
      <c r="E274" s="85" t="str">
        <f>IF('PJ - P'!D225="","",'PJ - P'!D225)</f>
        <v/>
      </c>
      <c r="F274" s="89" t="str">
        <f>IF('PJ - P'!H225="","",'PJ - P'!H225)</f>
        <v/>
      </c>
      <c r="G274" s="89" t="str">
        <f>IF('PJ - P'!M225="","",'PJ - P'!M225)</f>
        <v/>
      </c>
      <c r="H274" s="89"/>
      <c r="I274" s="174" t="str">
        <f>IF('PJ - P'!O225="","",'PJ - P'!O225)</f>
        <v/>
      </c>
    </row>
    <row r="275" spans="2:9" ht="18" customHeight="1" x14ac:dyDescent="0.2">
      <c r="B275" s="168" t="str">
        <f>IF(AND('PJ - P'!$C226="",'PJ - P'!$D226=""),"",'PJ - P'!V226)</f>
        <v/>
      </c>
      <c r="C275" s="75" t="str">
        <f>IF(AND('PJ - P'!$C226="",'PJ - P'!$D226=""),"",'PJ - P'!B226)</f>
        <v/>
      </c>
      <c r="D275" s="76" t="str">
        <f>IF('PJ - P'!C226="","",'PJ - P'!C226)</f>
        <v/>
      </c>
      <c r="E275" s="76" t="str">
        <f>IF('PJ - P'!D226="","",'PJ - P'!D226)</f>
        <v/>
      </c>
      <c r="F275" s="80" t="str">
        <f>IF('PJ - P'!H226="","",'PJ - P'!H226)</f>
        <v/>
      </c>
      <c r="G275" s="80" t="str">
        <f>IF('PJ - P'!M226="","",'PJ - P'!M226)</f>
        <v/>
      </c>
      <c r="H275" s="80"/>
      <c r="I275" s="173" t="str">
        <f>IF('PJ - P'!O226="","",'PJ - P'!O226)</f>
        <v/>
      </c>
    </row>
    <row r="276" spans="2:9" ht="18" customHeight="1" x14ac:dyDescent="0.2">
      <c r="B276" s="169" t="str">
        <f>IF(AND('PJ - P'!$C227="",'PJ - P'!$D227=""),"",'PJ - P'!V227)</f>
        <v/>
      </c>
      <c r="C276" s="84" t="str">
        <f>IF(AND('PJ - P'!$C227="",'PJ - P'!$D227=""),"",'PJ - P'!B227)</f>
        <v/>
      </c>
      <c r="D276" s="85" t="str">
        <f>IF('PJ - P'!C227="","",'PJ - P'!C227)</f>
        <v/>
      </c>
      <c r="E276" s="85" t="str">
        <f>IF('PJ - P'!D227="","",'PJ - P'!D227)</f>
        <v/>
      </c>
      <c r="F276" s="89" t="str">
        <f>IF('PJ - P'!H227="","",'PJ - P'!H227)</f>
        <v/>
      </c>
      <c r="G276" s="89" t="str">
        <f>IF('PJ - P'!M227="","",'PJ - P'!M227)</f>
        <v/>
      </c>
      <c r="H276" s="89"/>
      <c r="I276" s="174" t="str">
        <f>IF('PJ - P'!O227="","",'PJ - P'!O227)</f>
        <v/>
      </c>
    </row>
    <row r="277" spans="2:9" ht="18" customHeight="1" x14ac:dyDescent="0.2">
      <c r="B277" s="168" t="str">
        <f>IF(AND('PJ - P'!$C228="",'PJ - P'!$D228=""),"",'PJ - P'!V228)</f>
        <v/>
      </c>
      <c r="C277" s="75" t="str">
        <f>IF(AND('PJ - P'!$C228="",'PJ - P'!$D228=""),"",'PJ - P'!B228)</f>
        <v/>
      </c>
      <c r="D277" s="76" t="str">
        <f>IF('PJ - P'!C228="","",'PJ - P'!C228)</f>
        <v/>
      </c>
      <c r="E277" s="76" t="str">
        <f>IF('PJ - P'!D228="","",'PJ - P'!D228)</f>
        <v/>
      </c>
      <c r="F277" s="80" t="str">
        <f>IF('PJ - P'!H228="","",'PJ - P'!H228)</f>
        <v/>
      </c>
      <c r="G277" s="80" t="str">
        <f>IF('PJ - P'!M228="","",'PJ - P'!M228)</f>
        <v/>
      </c>
      <c r="H277" s="80"/>
      <c r="I277" s="173" t="str">
        <f>IF('PJ - P'!O228="","",'PJ - P'!O228)</f>
        <v/>
      </c>
    </row>
    <row r="278" spans="2:9" ht="18" customHeight="1" x14ac:dyDescent="0.2">
      <c r="B278" s="169" t="str">
        <f>IF(AND('PJ - P'!$C229="",'PJ - P'!$D229=""),"",'PJ - P'!V229)</f>
        <v/>
      </c>
      <c r="C278" s="84" t="str">
        <f>IF(AND('PJ - P'!$C229="",'PJ - P'!$D229=""),"",'PJ - P'!B229)</f>
        <v/>
      </c>
      <c r="D278" s="85" t="str">
        <f>IF('PJ - P'!C229="","",'PJ - P'!C229)</f>
        <v/>
      </c>
      <c r="E278" s="85" t="str">
        <f>IF('PJ - P'!D229="","",'PJ - P'!D229)</f>
        <v/>
      </c>
      <c r="F278" s="89" t="str">
        <f>IF('PJ - P'!H229="","",'PJ - P'!H229)</f>
        <v/>
      </c>
      <c r="G278" s="89" t="str">
        <f>IF('PJ - P'!M229="","",'PJ - P'!M229)</f>
        <v/>
      </c>
      <c r="H278" s="89"/>
      <c r="I278" s="174" t="str">
        <f>IF('PJ - P'!O229="","",'PJ - P'!O229)</f>
        <v/>
      </c>
    </row>
    <row r="279" spans="2:9" ht="18" customHeight="1" x14ac:dyDescent="0.2">
      <c r="B279" s="168" t="str">
        <f>IF(AND('PJ - P'!$C230="",'PJ - P'!$D230=""),"",'PJ - P'!V230)</f>
        <v/>
      </c>
      <c r="C279" s="75" t="str">
        <f>IF(AND('PJ - P'!$C230="",'PJ - P'!$D230=""),"",'PJ - P'!B230)</f>
        <v/>
      </c>
      <c r="D279" s="76" t="str">
        <f>IF('PJ - P'!C230="","",'PJ - P'!C230)</f>
        <v/>
      </c>
      <c r="E279" s="76" t="str">
        <f>IF('PJ - P'!D230="","",'PJ - P'!D230)</f>
        <v/>
      </c>
      <c r="F279" s="80" t="str">
        <f>IF('PJ - P'!H230="","",'PJ - P'!H230)</f>
        <v/>
      </c>
      <c r="G279" s="80" t="str">
        <f>IF('PJ - P'!M230="","",'PJ - P'!M230)</f>
        <v/>
      </c>
      <c r="H279" s="80"/>
      <c r="I279" s="173" t="str">
        <f>IF('PJ - P'!O230="","",'PJ - P'!O230)</f>
        <v/>
      </c>
    </row>
    <row r="280" spans="2:9" ht="18" customHeight="1" x14ac:dyDescent="0.2">
      <c r="B280" s="169" t="str">
        <f>IF(AND('PJ - P'!$C231="",'PJ - P'!$D231=""),"",'PJ - P'!V231)</f>
        <v/>
      </c>
      <c r="C280" s="84" t="str">
        <f>IF(AND('PJ - P'!$C231="",'PJ - P'!$D231=""),"",'PJ - P'!B231)</f>
        <v/>
      </c>
      <c r="D280" s="85" t="str">
        <f>IF('PJ - P'!C231="","",'PJ - P'!C231)</f>
        <v/>
      </c>
      <c r="E280" s="85" t="str">
        <f>IF('PJ - P'!D231="","",'PJ - P'!D231)</f>
        <v/>
      </c>
      <c r="F280" s="89" t="str">
        <f>IF('PJ - P'!H231="","",'PJ - P'!H231)</f>
        <v/>
      </c>
      <c r="G280" s="89" t="str">
        <f>IF('PJ - P'!M231="","",'PJ - P'!M231)</f>
        <v/>
      </c>
      <c r="H280" s="89"/>
      <c r="I280" s="174" t="str">
        <f>IF('PJ - P'!O231="","",'PJ - P'!O231)</f>
        <v/>
      </c>
    </row>
    <row r="281" spans="2:9" ht="18" customHeight="1" x14ac:dyDescent="0.2">
      <c r="B281" s="168" t="str">
        <f>IF(AND('PJ - P'!$C232="",'PJ - P'!$D232=""),"",'PJ - P'!V232)</f>
        <v/>
      </c>
      <c r="C281" s="75" t="str">
        <f>IF(AND('PJ - P'!$C232="",'PJ - P'!$D232=""),"",'PJ - P'!B232)</f>
        <v/>
      </c>
      <c r="D281" s="76" t="str">
        <f>IF('PJ - P'!C232="","",'PJ - P'!C232)</f>
        <v/>
      </c>
      <c r="E281" s="76" t="str">
        <f>IF('PJ - P'!D232="","",'PJ - P'!D232)</f>
        <v/>
      </c>
      <c r="F281" s="80" t="str">
        <f>IF('PJ - P'!H232="","",'PJ - P'!H232)</f>
        <v/>
      </c>
      <c r="G281" s="80" t="str">
        <f>IF('PJ - P'!M232="","",'PJ - P'!M232)</f>
        <v/>
      </c>
      <c r="H281" s="80"/>
      <c r="I281" s="173" t="str">
        <f>IF('PJ - P'!O232="","",'PJ - P'!O232)</f>
        <v/>
      </c>
    </row>
    <row r="282" spans="2:9" ht="18" customHeight="1" x14ac:dyDescent="0.2">
      <c r="B282" s="169" t="str">
        <f>IF(AND('PJ - P'!$C233="",'PJ - P'!$D233=""),"",'PJ - P'!V233)</f>
        <v/>
      </c>
      <c r="C282" s="84" t="str">
        <f>IF(AND('PJ - P'!$C233="",'PJ - P'!$D233=""),"",'PJ - P'!B233)</f>
        <v/>
      </c>
      <c r="D282" s="85" t="str">
        <f>IF('PJ - P'!C233="","",'PJ - P'!C233)</f>
        <v/>
      </c>
      <c r="E282" s="85" t="str">
        <f>IF('PJ - P'!D233="","",'PJ - P'!D233)</f>
        <v/>
      </c>
      <c r="F282" s="89" t="str">
        <f>IF('PJ - P'!H233="","",'PJ - P'!H233)</f>
        <v/>
      </c>
      <c r="G282" s="89" t="str">
        <f>IF('PJ - P'!M233="","",'PJ - P'!M233)</f>
        <v/>
      </c>
      <c r="H282" s="89"/>
      <c r="I282" s="174" t="str">
        <f>IF('PJ - P'!O233="","",'PJ - P'!O233)</f>
        <v/>
      </c>
    </row>
    <row r="283" spans="2:9" ht="18" customHeight="1" x14ac:dyDescent="0.2">
      <c r="B283" s="168" t="str">
        <f>IF(AND('PJ - P'!$C234="",'PJ - P'!$D234=""),"",'PJ - P'!V234)</f>
        <v/>
      </c>
      <c r="C283" s="75" t="str">
        <f>IF(AND('PJ - P'!$C234="",'PJ - P'!$D234=""),"",'PJ - P'!B234)</f>
        <v/>
      </c>
      <c r="D283" s="76" t="str">
        <f>IF('PJ - P'!C234="","",'PJ - P'!C234)</f>
        <v/>
      </c>
      <c r="E283" s="76" t="str">
        <f>IF('PJ - P'!D234="","",'PJ - P'!D234)</f>
        <v/>
      </c>
      <c r="F283" s="80" t="str">
        <f>IF('PJ - P'!H234="","",'PJ - P'!H234)</f>
        <v/>
      </c>
      <c r="G283" s="80" t="str">
        <f>IF('PJ - P'!M234="","",'PJ - P'!M234)</f>
        <v/>
      </c>
      <c r="H283" s="80"/>
      <c r="I283" s="173" t="str">
        <f>IF('PJ - P'!O234="","",'PJ - P'!O234)</f>
        <v/>
      </c>
    </row>
    <row r="284" spans="2:9" ht="18" customHeight="1" x14ac:dyDescent="0.2">
      <c r="B284" s="169" t="str">
        <f>IF(AND('PJ - P'!$C235="",'PJ - P'!$D235=""),"",'PJ - P'!V235)</f>
        <v/>
      </c>
      <c r="C284" s="84" t="str">
        <f>IF(AND('PJ - P'!$C235="",'PJ - P'!$D235=""),"",'PJ - P'!B235)</f>
        <v/>
      </c>
      <c r="D284" s="85" t="str">
        <f>IF('PJ - P'!C235="","",'PJ - P'!C235)</f>
        <v/>
      </c>
      <c r="E284" s="85" t="str">
        <f>IF('PJ - P'!D235="","",'PJ - P'!D235)</f>
        <v/>
      </c>
      <c r="F284" s="89" t="str">
        <f>IF('PJ - P'!H235="","",'PJ - P'!H235)</f>
        <v/>
      </c>
      <c r="G284" s="89" t="str">
        <f>IF('PJ - P'!M235="","",'PJ - P'!M235)</f>
        <v/>
      </c>
      <c r="H284" s="89"/>
      <c r="I284" s="174" t="str">
        <f>IF('PJ - P'!O235="","",'PJ - P'!O235)</f>
        <v/>
      </c>
    </row>
    <row r="285" spans="2:9" ht="18" customHeight="1" x14ac:dyDescent="0.2">
      <c r="B285" s="168" t="str">
        <f>IF(AND('PJ - P'!$C236="",'PJ - P'!$D236=""),"",'PJ - P'!V236)</f>
        <v/>
      </c>
      <c r="C285" s="75" t="str">
        <f>IF(AND('PJ - P'!$C236="",'PJ - P'!$D236=""),"",'PJ - P'!B236)</f>
        <v/>
      </c>
      <c r="D285" s="76" t="str">
        <f>IF('PJ - P'!C236="","",'PJ - P'!C236)</f>
        <v/>
      </c>
      <c r="E285" s="76" t="str">
        <f>IF('PJ - P'!D236="","",'PJ - P'!D236)</f>
        <v/>
      </c>
      <c r="F285" s="80" t="str">
        <f>IF('PJ - P'!H236="","",'PJ - P'!H236)</f>
        <v/>
      </c>
      <c r="G285" s="80" t="str">
        <f>IF('PJ - P'!M236="","",'PJ - P'!M236)</f>
        <v/>
      </c>
      <c r="H285" s="80"/>
      <c r="I285" s="173" t="str">
        <f>IF('PJ - P'!O236="","",'PJ - P'!O236)</f>
        <v/>
      </c>
    </row>
    <row r="286" spans="2:9" ht="18" customHeight="1" x14ac:dyDescent="0.2">
      <c r="B286" s="169" t="str">
        <f>IF(AND('PJ - P'!$C237="",'PJ - P'!$D237=""),"",'PJ - P'!V237)</f>
        <v/>
      </c>
      <c r="C286" s="84" t="str">
        <f>IF(AND('PJ - P'!$C237="",'PJ - P'!$D237=""),"",'PJ - P'!B237)</f>
        <v/>
      </c>
      <c r="D286" s="85" t="str">
        <f>IF('PJ - P'!C237="","",'PJ - P'!C237)</f>
        <v/>
      </c>
      <c r="E286" s="85" t="str">
        <f>IF('PJ - P'!D237="","",'PJ - P'!D237)</f>
        <v/>
      </c>
      <c r="F286" s="89" t="str">
        <f>IF('PJ - P'!H237="","",'PJ - P'!H237)</f>
        <v/>
      </c>
      <c r="G286" s="89" t="str">
        <f>IF('PJ - P'!M237="","",'PJ - P'!M237)</f>
        <v/>
      </c>
      <c r="H286" s="89"/>
      <c r="I286" s="174" t="str">
        <f>IF('PJ - P'!O237="","",'PJ - P'!O237)</f>
        <v/>
      </c>
    </row>
    <row r="287" spans="2:9" ht="18" customHeight="1" x14ac:dyDescent="0.2">
      <c r="B287" s="168" t="str">
        <f>IF(AND('PJ - P'!$C238="",'PJ - P'!$D238=""),"",'PJ - P'!V238)</f>
        <v/>
      </c>
      <c r="C287" s="75" t="str">
        <f>IF(AND('PJ - P'!$C238="",'PJ - P'!$D238=""),"",'PJ - P'!B238)</f>
        <v/>
      </c>
      <c r="D287" s="76" t="str">
        <f>IF('PJ - P'!C238="","",'PJ - P'!C238)</f>
        <v/>
      </c>
      <c r="E287" s="76" t="str">
        <f>IF('PJ - P'!D238="","",'PJ - P'!D238)</f>
        <v/>
      </c>
      <c r="F287" s="80" t="str">
        <f>IF('PJ - P'!H238="","",'PJ - P'!H238)</f>
        <v/>
      </c>
      <c r="G287" s="80" t="str">
        <f>IF('PJ - P'!M238="","",'PJ - P'!M238)</f>
        <v/>
      </c>
      <c r="H287" s="80"/>
      <c r="I287" s="173" t="str">
        <f>IF('PJ - P'!O238="","",'PJ - P'!O238)</f>
        <v/>
      </c>
    </row>
    <row r="288" spans="2:9" ht="18" customHeight="1" x14ac:dyDescent="0.2">
      <c r="B288" s="169" t="str">
        <f>IF(AND('PJ - P'!$C239="",'PJ - P'!$D239=""),"",'PJ - P'!V239)</f>
        <v/>
      </c>
      <c r="C288" s="84" t="str">
        <f>IF(AND('PJ - P'!$C239="",'PJ - P'!$D239=""),"",'PJ - P'!B239)</f>
        <v/>
      </c>
      <c r="D288" s="85" t="str">
        <f>IF('PJ - P'!C239="","",'PJ - P'!C239)</f>
        <v/>
      </c>
      <c r="E288" s="85" t="str">
        <f>IF('PJ - P'!D239="","",'PJ - P'!D239)</f>
        <v/>
      </c>
      <c r="F288" s="89" t="str">
        <f>IF('PJ - P'!H239="","",'PJ - P'!H239)</f>
        <v/>
      </c>
      <c r="G288" s="89" t="str">
        <f>IF('PJ - P'!M239="","",'PJ - P'!M239)</f>
        <v/>
      </c>
      <c r="H288" s="89"/>
      <c r="I288" s="174" t="str">
        <f>IF('PJ - P'!O239="","",'PJ - P'!O239)</f>
        <v/>
      </c>
    </row>
    <row r="289" spans="2:11" ht="18" customHeight="1" x14ac:dyDescent="0.2">
      <c r="B289" s="168" t="str">
        <f>IF(AND('PJ - P'!$C240="",'PJ - P'!$D240=""),"",'PJ - P'!V240)</f>
        <v/>
      </c>
      <c r="C289" s="75" t="str">
        <f>IF(AND('PJ - P'!$C240="",'PJ - P'!$D240=""),"",'PJ - P'!B240)</f>
        <v/>
      </c>
      <c r="D289" s="76" t="str">
        <f>IF('PJ - P'!C240="","",'PJ - P'!C240)</f>
        <v/>
      </c>
      <c r="E289" s="76" t="str">
        <f>IF('PJ - P'!D240="","",'PJ - P'!D240)</f>
        <v/>
      </c>
      <c r="F289" s="80" t="str">
        <f>IF('PJ - P'!H240="","",'PJ - P'!H240)</f>
        <v/>
      </c>
      <c r="G289" s="80" t="str">
        <f>IF('PJ - P'!M240="","",'PJ - P'!M240)</f>
        <v/>
      </c>
      <c r="H289" s="80"/>
      <c r="I289" s="173" t="str">
        <f>IF('PJ - P'!O240="","",'PJ - P'!O240)</f>
        <v/>
      </c>
    </row>
    <row r="290" spans="2:11" ht="18" customHeight="1" x14ac:dyDescent="0.2">
      <c r="B290" s="169" t="str">
        <f>IF(AND('PJ - P'!$C241="",'PJ - P'!$D241=""),"",'PJ - P'!V241)</f>
        <v/>
      </c>
      <c r="C290" s="84" t="str">
        <f>IF(AND('PJ - P'!$C241="",'PJ - P'!$D241=""),"",'PJ - P'!B241)</f>
        <v/>
      </c>
      <c r="D290" s="85" t="str">
        <f>IF('PJ - P'!C241="","",'PJ - P'!C241)</f>
        <v/>
      </c>
      <c r="E290" s="85" t="str">
        <f>IF('PJ - P'!D241="","",'PJ - P'!D241)</f>
        <v/>
      </c>
      <c r="F290" s="89" t="str">
        <f>IF('PJ - P'!H241="","",'PJ - P'!H241)</f>
        <v/>
      </c>
      <c r="G290" s="89" t="str">
        <f>IF('PJ - P'!M241="","",'PJ - P'!M241)</f>
        <v/>
      </c>
      <c r="H290" s="89"/>
      <c r="I290" s="174" t="str">
        <f>IF('PJ - P'!O241="","",'PJ - P'!O241)</f>
        <v/>
      </c>
    </row>
    <row r="291" spans="2:11" ht="18" customHeight="1" x14ac:dyDescent="0.2">
      <c r="B291" s="168" t="str">
        <f>IF(AND('PJ - P'!$C242="",'PJ - P'!$D242=""),"",'PJ - P'!V242)</f>
        <v/>
      </c>
      <c r="C291" s="75" t="str">
        <f>IF(AND('PJ - P'!$C242="",'PJ - P'!$D242=""),"",'PJ - P'!B242)</f>
        <v/>
      </c>
      <c r="D291" s="76" t="str">
        <f>IF('PJ - P'!C242="","",'PJ - P'!C242)</f>
        <v/>
      </c>
      <c r="E291" s="76" t="str">
        <f>IF('PJ - P'!D242="","",'PJ - P'!D242)</f>
        <v/>
      </c>
      <c r="F291" s="80" t="str">
        <f>IF('PJ - P'!H242="","",'PJ - P'!H242)</f>
        <v/>
      </c>
      <c r="G291" s="80" t="str">
        <f>IF('PJ - P'!M242="","",'PJ - P'!M242)</f>
        <v/>
      </c>
      <c r="H291" s="80"/>
      <c r="I291" s="173" t="str">
        <f>IF('PJ - P'!O242="","",'PJ - P'!O242)</f>
        <v/>
      </c>
    </row>
    <row r="292" spans="2:11" ht="18" customHeight="1" x14ac:dyDescent="0.2">
      <c r="B292" s="169" t="str">
        <f>IF(AND('PJ - P'!$C243="",'PJ - P'!$D243=""),"",'PJ - P'!V243)</f>
        <v/>
      </c>
      <c r="C292" s="84" t="str">
        <f>IF(AND('PJ - P'!$C243="",'PJ - P'!$D243=""),"",'PJ - P'!B243)</f>
        <v/>
      </c>
      <c r="D292" s="85" t="str">
        <f>IF('PJ - P'!C243="","",'PJ - P'!C243)</f>
        <v/>
      </c>
      <c r="E292" s="85" t="str">
        <f>IF('PJ - P'!D243="","",'PJ - P'!D243)</f>
        <v/>
      </c>
      <c r="F292" s="89" t="str">
        <f>IF('PJ - P'!H243="","",'PJ - P'!H243)</f>
        <v/>
      </c>
      <c r="G292" s="89" t="str">
        <f>IF('PJ - P'!M243="","",'PJ - P'!M243)</f>
        <v/>
      </c>
      <c r="H292" s="89"/>
      <c r="I292" s="174" t="str">
        <f>IF('PJ - P'!O243="","",'PJ - P'!O243)</f>
        <v/>
      </c>
    </row>
    <row r="293" spans="2:11" ht="18" customHeight="1" x14ac:dyDescent="0.2">
      <c r="B293" s="168" t="str">
        <f>IF(AND('PJ - P'!$C244="",'PJ - P'!$D244=""),"",'PJ - P'!V244)</f>
        <v/>
      </c>
      <c r="C293" s="75" t="str">
        <f>IF(AND('PJ - P'!$C244="",'PJ - P'!$D244=""),"",'PJ - P'!B244)</f>
        <v/>
      </c>
      <c r="D293" s="76" t="str">
        <f>IF('PJ - P'!C244="","",'PJ - P'!C244)</f>
        <v/>
      </c>
      <c r="E293" s="76" t="str">
        <f>IF('PJ - P'!D244="","",'PJ - P'!D244)</f>
        <v/>
      </c>
      <c r="F293" s="80" t="str">
        <f>IF('PJ - P'!H244="","",'PJ - P'!H244)</f>
        <v/>
      </c>
      <c r="G293" s="80" t="str">
        <f>IF('PJ - P'!M244="","",'PJ - P'!M244)</f>
        <v/>
      </c>
      <c r="H293" s="80"/>
      <c r="I293" s="173" t="str">
        <f>IF('PJ - P'!O244="","",'PJ - P'!O244)</f>
        <v/>
      </c>
    </row>
    <row r="294" spans="2:11" ht="18" customHeight="1" x14ac:dyDescent="0.2">
      <c r="B294" s="169" t="str">
        <f>IF(AND('PJ - P'!$C245="",'PJ - P'!$D245=""),"",'PJ - P'!V245)</f>
        <v/>
      </c>
      <c r="C294" s="84" t="str">
        <f>IF(AND('PJ - P'!$C245="",'PJ - P'!$D245=""),"",'PJ - P'!B245)</f>
        <v/>
      </c>
      <c r="D294" s="85" t="str">
        <f>IF('PJ - P'!C245="","",'PJ - P'!C245)</f>
        <v/>
      </c>
      <c r="E294" s="85" t="str">
        <f>IF('PJ - P'!D245="","",'PJ - P'!D245)</f>
        <v/>
      </c>
      <c r="F294" s="89" t="str">
        <f>IF('PJ - P'!H245="","",'PJ - P'!H245)</f>
        <v/>
      </c>
      <c r="G294" s="89" t="str">
        <f>IF('PJ - P'!M245="","",'PJ - P'!M245)</f>
        <v/>
      </c>
      <c r="H294" s="89"/>
      <c r="I294" s="174" t="str">
        <f>IF('PJ - P'!O245="","",'PJ - P'!O245)</f>
        <v/>
      </c>
    </row>
    <row r="295" spans="2:11" ht="18" customHeight="1" x14ac:dyDescent="0.2">
      <c r="B295" s="168" t="str">
        <f>IF(AND('PJ - P'!$C246="",'PJ - P'!$D246=""),"",'PJ - P'!V246)</f>
        <v/>
      </c>
      <c r="C295" s="75" t="str">
        <f>IF(AND('PJ - P'!$C246="",'PJ - P'!$D246=""),"",'PJ - P'!B246)</f>
        <v/>
      </c>
      <c r="D295" s="76" t="str">
        <f>IF('PJ - P'!C246="","",'PJ - P'!C246)</f>
        <v/>
      </c>
      <c r="E295" s="76" t="str">
        <f>IF('PJ - P'!D246="","",'PJ - P'!D246)</f>
        <v/>
      </c>
      <c r="F295" s="80" t="str">
        <f>IF('PJ - P'!H246="","",'PJ - P'!H246)</f>
        <v/>
      </c>
      <c r="G295" s="80" t="str">
        <f>IF('PJ - P'!M246="","",'PJ - P'!M246)</f>
        <v/>
      </c>
      <c r="H295" s="80"/>
      <c r="I295" s="173" t="str">
        <f>IF('PJ - P'!O246="","",'PJ - P'!O246)</f>
        <v/>
      </c>
    </row>
    <row r="296" spans="2:11" ht="18" customHeight="1" x14ac:dyDescent="0.2">
      <c r="B296" s="169" t="str">
        <f>IF(AND('PJ - P'!$C247="",'PJ - P'!$D247=""),"",'PJ - P'!V247)</f>
        <v/>
      </c>
      <c r="C296" s="84" t="str">
        <f>IF(AND('PJ - P'!$C247="",'PJ - P'!$D247=""),"",'PJ - P'!B247)</f>
        <v/>
      </c>
      <c r="D296" s="85" t="str">
        <f>IF('PJ - P'!C247="","",'PJ - P'!C247)</f>
        <v/>
      </c>
      <c r="E296" s="85" t="str">
        <f>IF('PJ - P'!D247="","",'PJ - P'!D247)</f>
        <v/>
      </c>
      <c r="F296" s="89" t="str">
        <f>IF('PJ - P'!H247="","",'PJ - P'!H247)</f>
        <v/>
      </c>
      <c r="G296" s="89" t="str">
        <f>IF('PJ - P'!M247="","",'PJ - P'!M247)</f>
        <v/>
      </c>
      <c r="H296" s="89"/>
      <c r="I296" s="174" t="str">
        <f>IF('PJ - P'!O247="","",'PJ - P'!O247)</f>
        <v/>
      </c>
    </row>
    <row r="297" spans="2:11" ht="18" customHeight="1" x14ac:dyDescent="0.2">
      <c r="B297" s="168" t="str">
        <f>IF(AND('PJ - P'!$C248="",'PJ - P'!$D248=""),"",'PJ - P'!V248)</f>
        <v/>
      </c>
      <c r="C297" s="75" t="str">
        <f>IF(AND('PJ - P'!$C248="",'PJ - P'!$D248=""),"",'PJ - P'!B248)</f>
        <v/>
      </c>
      <c r="D297" s="76" t="str">
        <f>IF('PJ - P'!C248="","",'PJ - P'!C248)</f>
        <v/>
      </c>
      <c r="E297" s="76" t="str">
        <f>IF('PJ - P'!D248="","",'PJ - P'!D248)</f>
        <v/>
      </c>
      <c r="F297" s="80" t="str">
        <f>IF('PJ - P'!H248="","",'PJ - P'!H248)</f>
        <v/>
      </c>
      <c r="G297" s="80" t="str">
        <f>IF('PJ - P'!M248="","",'PJ - P'!M248)</f>
        <v/>
      </c>
      <c r="H297" s="80"/>
      <c r="I297" s="173" t="str">
        <f>IF('PJ - P'!O248="","",'PJ - P'!O248)</f>
        <v/>
      </c>
    </row>
    <row r="298" spans="2:11" ht="18" customHeight="1" x14ac:dyDescent="0.2">
      <c r="B298" s="169" t="str">
        <f>IF(AND('PJ - P'!$C249="",'PJ - P'!$D249=""),"",'PJ - P'!V249)</f>
        <v/>
      </c>
      <c r="C298" s="84" t="str">
        <f>IF(AND('PJ - P'!$C249="",'PJ - P'!$D249=""),"",'PJ - P'!B249)</f>
        <v/>
      </c>
      <c r="D298" s="85" t="str">
        <f>IF('PJ - P'!C249="","",'PJ - P'!C249)</f>
        <v/>
      </c>
      <c r="E298" s="85" t="str">
        <f>IF('PJ - P'!D249="","",'PJ - P'!D249)</f>
        <v/>
      </c>
      <c r="F298" s="89" t="str">
        <f>IF('PJ - P'!H249="","",'PJ - P'!H249)</f>
        <v/>
      </c>
      <c r="G298" s="89" t="str">
        <f>IF('PJ - P'!M249="","",'PJ - P'!M249)</f>
        <v/>
      </c>
      <c r="H298" s="89"/>
      <c r="I298" s="174" t="str">
        <f>IF('PJ - P'!O249="","",'PJ - P'!O249)</f>
        <v/>
      </c>
    </row>
    <row r="299" spans="2:11" ht="18" customHeight="1" x14ac:dyDescent="0.2">
      <c r="B299" s="168" t="str">
        <f>IF(AND('PJ - P'!$C250="",'PJ - P'!$D250=""),"",'PJ - P'!V250)</f>
        <v/>
      </c>
      <c r="C299" s="75" t="str">
        <f>IF(AND('PJ - P'!$C250="",'PJ - P'!$D250=""),"",'PJ - P'!B250)</f>
        <v/>
      </c>
      <c r="D299" s="76" t="str">
        <f>IF('PJ - P'!C250="","",'PJ - P'!C250)</f>
        <v/>
      </c>
      <c r="E299" s="76" t="str">
        <f>IF('PJ - P'!D250="","",'PJ - P'!D250)</f>
        <v/>
      </c>
      <c r="F299" s="80" t="str">
        <f>IF('PJ - P'!H250="","",'PJ - P'!H250)</f>
        <v/>
      </c>
      <c r="G299" s="80" t="str">
        <f>IF('PJ - P'!M250="","",'PJ - P'!M250)</f>
        <v/>
      </c>
      <c r="H299" s="80"/>
      <c r="I299" s="173" t="str">
        <f>IF('PJ - P'!O250="","",'PJ - P'!O250)</f>
        <v/>
      </c>
    </row>
    <row r="300" spans="2:11" ht="18" customHeight="1" x14ac:dyDescent="0.2">
      <c r="B300" s="170" t="str">
        <f>IF(AND('PJ - P'!$C251="",'PJ - P'!$D251=""),"",'PJ - P'!V251)</f>
        <v/>
      </c>
      <c r="C300" s="126" t="str">
        <f>IF(AND('PJ - P'!$C251="",'PJ - P'!$D251=""),"",'PJ - P'!B251)</f>
        <v/>
      </c>
      <c r="D300" s="127" t="str">
        <f>IF('PJ - P'!C251="","",'PJ - P'!C251)</f>
        <v/>
      </c>
      <c r="E300" s="127" t="str">
        <f>IF('PJ - P'!D251="","",'PJ - P'!D251)</f>
        <v/>
      </c>
      <c r="F300" s="131" t="str">
        <f>IF('PJ - P'!H251="","",'PJ - P'!H251)</f>
        <v/>
      </c>
      <c r="G300" s="131" t="str">
        <f>IF('PJ - P'!M251="","",'PJ - P'!M251)</f>
        <v/>
      </c>
      <c r="H300" s="131"/>
      <c r="I300" s="175" t="str">
        <f>IF('PJ - P'!O251="","",'PJ - P'!O251)</f>
        <v/>
      </c>
    </row>
    <row r="301" spans="2:11" ht="18" customHeight="1" thickBot="1" x14ac:dyDescent="0.25">
      <c r="B301" s="171" t="str">
        <f>IF(AND('PJ - P'!$C252="",'PJ - P'!$D252=""),"",'PJ - P'!V252)</f>
        <v/>
      </c>
      <c r="C301" s="165" t="str">
        <f>IF(AND('PJ - P'!$C252="",'PJ - P'!$D252=""),"",'PJ - P'!B252)</f>
        <v/>
      </c>
      <c r="D301" s="166" t="str">
        <f>IF('PJ - P'!C252="","",'PJ - P'!C252)</f>
        <v/>
      </c>
      <c r="E301" s="166" t="str">
        <f>IF('PJ - P'!D252="","",'PJ - P'!D252)</f>
        <v/>
      </c>
      <c r="F301" s="167" t="str">
        <f>IF('PJ - P'!H252="","",'PJ - P'!H252)</f>
        <v/>
      </c>
      <c r="G301" s="167" t="str">
        <f>IF('PJ - P'!M252="","",'PJ - P'!M252)</f>
        <v/>
      </c>
      <c r="H301" s="167"/>
      <c r="I301" s="176" t="str">
        <f>IF('PJ - P'!O252="","",'PJ - P'!O252)</f>
        <v/>
      </c>
    </row>
    <row r="302" spans="2:11" ht="26.25" x14ac:dyDescent="0.2">
      <c r="B302" s="749" t="str">
        <f>B$1</f>
        <v>Běh na 100m s přek. - Pořadí jednotlivců</v>
      </c>
      <c r="C302" s="749"/>
      <c r="D302" s="749"/>
      <c r="E302" s="749"/>
      <c r="F302" s="749"/>
      <c r="G302" s="749"/>
      <c r="H302" s="749"/>
      <c r="I302" s="749"/>
      <c r="J302" s="453"/>
      <c r="K302" s="453"/>
    </row>
    <row r="303" spans="2:11" s="34" customFormat="1" ht="15" customHeight="1" x14ac:dyDescent="0.2">
      <c r="B303" s="102"/>
      <c r="C303" s="102"/>
      <c r="D303" s="102"/>
      <c r="E303" s="102"/>
      <c r="F303" s="103"/>
      <c r="G303" s="103"/>
      <c r="H303" s="161"/>
      <c r="I303" s="103"/>
      <c r="J303" s="102"/>
      <c r="K303" s="102"/>
    </row>
    <row r="304" spans="2:11" s="207" customFormat="1" ht="18" x14ac:dyDescent="0.2">
      <c r="B304" s="757" t="str">
        <f>B$3</f>
        <v>Okresní kolo v PS</v>
      </c>
      <c r="C304" s="757"/>
      <c r="D304" s="757"/>
      <c r="E304" s="757" t="str">
        <f>E$3</f>
        <v>30.7. 2016 Pardubice - Polabiny</v>
      </c>
      <c r="F304" s="757"/>
      <c r="G304" s="757"/>
      <c r="H304" s="757"/>
      <c r="I304" s="757"/>
      <c r="J304" s="208"/>
      <c r="K304" s="208"/>
    </row>
    <row r="305" spans="2:11" s="34" customFormat="1" ht="15" customHeight="1" thickBot="1" x14ac:dyDescent="0.25">
      <c r="B305" s="102"/>
      <c r="C305" s="102"/>
      <c r="D305" s="102"/>
      <c r="E305" s="102"/>
      <c r="F305" s="103"/>
      <c r="G305" s="103"/>
      <c r="H305" s="161"/>
      <c r="I305" s="103"/>
      <c r="J305" s="102"/>
      <c r="K305" s="102"/>
    </row>
    <row r="306" spans="2:11" ht="20.100000000000001" customHeight="1" thickBot="1" x14ac:dyDescent="0.25">
      <c r="B306" s="751" t="str">
        <f>Start!$C$5</f>
        <v>MUŽI</v>
      </c>
      <c r="C306" s="752"/>
      <c r="D306" s="453"/>
      <c r="E306" s="453"/>
      <c r="F306" s="103"/>
      <c r="G306" s="103"/>
      <c r="H306" s="453"/>
      <c r="I306" s="103"/>
      <c r="J306" s="455"/>
      <c r="K306" s="455"/>
    </row>
    <row r="307" spans="2:11" s="34" customFormat="1" ht="18" customHeight="1" x14ac:dyDescent="0.2">
      <c r="B307" s="758" t="s">
        <v>49</v>
      </c>
      <c r="C307" s="753" t="s">
        <v>53</v>
      </c>
      <c r="D307" s="755" t="s">
        <v>22</v>
      </c>
      <c r="E307" s="758" t="s">
        <v>23</v>
      </c>
      <c r="F307" s="760" t="s">
        <v>55</v>
      </c>
      <c r="G307" s="760" t="s">
        <v>56</v>
      </c>
      <c r="H307" s="159"/>
      <c r="I307" s="760" t="s">
        <v>54</v>
      </c>
    </row>
    <row r="308" spans="2:11" s="34" customFormat="1" ht="18" customHeight="1" thickBot="1" x14ac:dyDescent="0.25">
      <c r="B308" s="759"/>
      <c r="C308" s="754"/>
      <c r="D308" s="756"/>
      <c r="E308" s="759"/>
      <c r="F308" s="761"/>
      <c r="G308" s="761"/>
      <c r="H308" s="160"/>
      <c r="I308" s="761"/>
    </row>
    <row r="309" spans="2:11" ht="18" customHeight="1" x14ac:dyDescent="0.2">
      <c r="B309" s="206" t="str">
        <f>IF(AND('PJ - P'!$C253="",'PJ - P'!$D253=""),"",'PJ - P'!V253)</f>
        <v/>
      </c>
      <c r="C309" s="91" t="str">
        <f>IF(AND('PJ - P'!$C253="",'PJ - P'!$D253=""),"",'PJ - P'!B253)</f>
        <v/>
      </c>
      <c r="D309" s="92" t="str">
        <f>IF('PJ - P'!C253="","",'PJ - P'!C253)</f>
        <v/>
      </c>
      <c r="E309" s="92" t="str">
        <f>IF('PJ - P'!D253="","",'PJ - P'!D253)</f>
        <v/>
      </c>
      <c r="F309" s="93" t="str">
        <f>IF('PJ - P'!H253="","",'PJ - P'!H253)</f>
        <v/>
      </c>
      <c r="G309" s="93" t="str">
        <f>IF('PJ - P'!M253="","",'PJ - P'!M253)</f>
        <v/>
      </c>
      <c r="H309" s="93"/>
      <c r="I309" s="172" t="str">
        <f>IF('PJ - P'!O253="","",'PJ - P'!O253)</f>
        <v/>
      </c>
    </row>
    <row r="310" spans="2:11" ht="18" customHeight="1" x14ac:dyDescent="0.2">
      <c r="B310" s="168" t="str">
        <f>IF(AND('PJ - P'!$C254="",'PJ - P'!$D254=""),"",'PJ - P'!V254)</f>
        <v/>
      </c>
      <c r="C310" s="75" t="str">
        <f>IF(AND('PJ - P'!$C254="",'PJ - P'!$D254=""),"",'PJ - P'!B254)</f>
        <v/>
      </c>
      <c r="D310" s="76" t="str">
        <f>IF('PJ - P'!C254="","",'PJ - P'!C254)</f>
        <v/>
      </c>
      <c r="E310" s="76" t="str">
        <f>IF('PJ - P'!D254="","",'PJ - P'!D254)</f>
        <v/>
      </c>
      <c r="F310" s="80" t="str">
        <f>IF('PJ - P'!H254="","",'PJ - P'!H254)</f>
        <v/>
      </c>
      <c r="G310" s="80" t="str">
        <f>IF('PJ - P'!M254="","",'PJ - P'!M254)</f>
        <v/>
      </c>
      <c r="H310" s="80"/>
      <c r="I310" s="173" t="str">
        <f>IF('PJ - P'!O254="","",'PJ - P'!O254)</f>
        <v/>
      </c>
    </row>
    <row r="311" spans="2:11" ht="18" customHeight="1" x14ac:dyDescent="0.2">
      <c r="B311" s="169" t="str">
        <f>IF(AND('PJ - P'!$C255="",'PJ - P'!$D255=""),"",'PJ - P'!V255)</f>
        <v/>
      </c>
      <c r="C311" s="84" t="str">
        <f>IF(AND('PJ - P'!$C255="",'PJ - P'!$D255=""),"",'PJ - P'!B255)</f>
        <v/>
      </c>
      <c r="D311" s="85" t="str">
        <f>IF('PJ - P'!C255="","",'PJ - P'!C255)</f>
        <v/>
      </c>
      <c r="E311" s="85" t="str">
        <f>IF('PJ - P'!D255="","",'PJ - P'!D255)</f>
        <v/>
      </c>
      <c r="F311" s="89" t="str">
        <f>IF('PJ - P'!H255="","",'PJ - P'!H255)</f>
        <v/>
      </c>
      <c r="G311" s="89" t="str">
        <f>IF('PJ - P'!M255="","",'PJ - P'!M255)</f>
        <v/>
      </c>
      <c r="H311" s="89"/>
      <c r="I311" s="174" t="str">
        <f>IF('PJ - P'!O255="","",'PJ - P'!O255)</f>
        <v/>
      </c>
    </row>
    <row r="312" spans="2:11" ht="18" customHeight="1" x14ac:dyDescent="0.2">
      <c r="B312" s="168" t="str">
        <f>IF(AND('PJ - P'!$C256="",'PJ - P'!$D256=""),"",'PJ - P'!V256)</f>
        <v/>
      </c>
      <c r="C312" s="75" t="str">
        <f>IF(AND('PJ - P'!$C256="",'PJ - P'!$D256=""),"",'PJ - P'!B256)</f>
        <v/>
      </c>
      <c r="D312" s="76" t="str">
        <f>IF('PJ - P'!C256="","",'PJ - P'!C256)</f>
        <v/>
      </c>
      <c r="E312" s="76" t="str">
        <f>IF('PJ - P'!D256="","",'PJ - P'!D256)</f>
        <v/>
      </c>
      <c r="F312" s="80" t="str">
        <f>IF('PJ - P'!H256="","",'PJ - P'!H256)</f>
        <v/>
      </c>
      <c r="G312" s="80" t="str">
        <f>IF('PJ - P'!M256="","",'PJ - P'!M256)</f>
        <v/>
      </c>
      <c r="H312" s="80"/>
      <c r="I312" s="173" t="str">
        <f>IF('PJ - P'!O256="","",'PJ - P'!O256)</f>
        <v/>
      </c>
    </row>
    <row r="313" spans="2:11" ht="18" customHeight="1" x14ac:dyDescent="0.2">
      <c r="B313" s="169" t="str">
        <f>IF(AND('PJ - P'!$C257="",'PJ - P'!$D257=""),"",'PJ - P'!V257)</f>
        <v/>
      </c>
      <c r="C313" s="84" t="str">
        <f>IF(AND('PJ - P'!$C257="",'PJ - P'!$D257=""),"",'PJ - P'!B257)</f>
        <v/>
      </c>
      <c r="D313" s="85" t="str">
        <f>IF('PJ - P'!C257="","",'PJ - P'!C257)</f>
        <v/>
      </c>
      <c r="E313" s="85" t="str">
        <f>IF('PJ - P'!D257="","",'PJ - P'!D257)</f>
        <v/>
      </c>
      <c r="F313" s="89" t="str">
        <f>IF('PJ - P'!H257="","",'PJ - P'!H257)</f>
        <v/>
      </c>
      <c r="G313" s="89" t="str">
        <f>IF('PJ - P'!M257="","",'PJ - P'!M257)</f>
        <v/>
      </c>
      <c r="H313" s="89"/>
      <c r="I313" s="174" t="str">
        <f>IF('PJ - P'!O257="","",'PJ - P'!O257)</f>
        <v/>
      </c>
    </row>
    <row r="314" spans="2:11" ht="18" customHeight="1" x14ac:dyDescent="0.2">
      <c r="B314" s="168" t="str">
        <f>IF(AND('PJ - P'!$C258="",'PJ - P'!$D258=""),"",'PJ - P'!V258)</f>
        <v/>
      </c>
      <c r="C314" s="75" t="str">
        <f>IF(AND('PJ - P'!$C258="",'PJ - P'!$D258=""),"",'PJ - P'!B258)</f>
        <v/>
      </c>
      <c r="D314" s="76" t="str">
        <f>IF('PJ - P'!C258="","",'PJ - P'!C258)</f>
        <v/>
      </c>
      <c r="E314" s="76" t="str">
        <f>IF('PJ - P'!D258="","",'PJ - P'!D258)</f>
        <v/>
      </c>
      <c r="F314" s="80" t="str">
        <f>IF('PJ - P'!H258="","",'PJ - P'!H258)</f>
        <v/>
      </c>
      <c r="G314" s="80" t="str">
        <f>IF('PJ - P'!M258="","",'PJ - P'!M258)</f>
        <v/>
      </c>
      <c r="H314" s="80"/>
      <c r="I314" s="173" t="str">
        <f>IF('PJ - P'!O258="","",'PJ - P'!O258)</f>
        <v/>
      </c>
    </row>
    <row r="315" spans="2:11" ht="18" customHeight="1" x14ac:dyDescent="0.2">
      <c r="B315" s="169" t="str">
        <f>IF(AND('PJ - P'!$C259="",'PJ - P'!$D259=""),"",'PJ - P'!V259)</f>
        <v/>
      </c>
      <c r="C315" s="84" t="str">
        <f>IF(AND('PJ - P'!$C259="",'PJ - P'!$D259=""),"",'PJ - P'!B259)</f>
        <v/>
      </c>
      <c r="D315" s="85" t="str">
        <f>IF('PJ - P'!C259="","",'PJ - P'!C259)</f>
        <v/>
      </c>
      <c r="E315" s="85" t="str">
        <f>IF('PJ - P'!D259="","",'PJ - P'!D259)</f>
        <v/>
      </c>
      <c r="F315" s="89" t="str">
        <f>IF('PJ - P'!H259="","",'PJ - P'!H259)</f>
        <v/>
      </c>
      <c r="G315" s="89" t="str">
        <f>IF('PJ - P'!M259="","",'PJ - P'!M259)</f>
        <v/>
      </c>
      <c r="H315" s="89"/>
      <c r="I315" s="174" t="str">
        <f>IF('PJ - P'!O259="","",'PJ - P'!O259)</f>
        <v/>
      </c>
    </row>
    <row r="316" spans="2:11" ht="18" customHeight="1" x14ac:dyDescent="0.2">
      <c r="B316" s="168" t="str">
        <f>IF(AND('PJ - P'!$C260="",'PJ - P'!$D260=""),"",'PJ - P'!V260)</f>
        <v/>
      </c>
      <c r="C316" s="75" t="str">
        <f>IF(AND('PJ - P'!$C260="",'PJ - P'!$D260=""),"",'PJ - P'!B260)</f>
        <v/>
      </c>
      <c r="D316" s="76" t="str">
        <f>IF('PJ - P'!C260="","",'PJ - P'!C260)</f>
        <v/>
      </c>
      <c r="E316" s="76" t="str">
        <f>IF('PJ - P'!D260="","",'PJ - P'!D260)</f>
        <v/>
      </c>
      <c r="F316" s="80" t="str">
        <f>IF('PJ - P'!H260="","",'PJ - P'!H260)</f>
        <v/>
      </c>
      <c r="G316" s="80" t="str">
        <f>IF('PJ - P'!M260="","",'PJ - P'!M260)</f>
        <v/>
      </c>
      <c r="H316" s="80"/>
      <c r="I316" s="173" t="str">
        <f>IF('PJ - P'!O260="","",'PJ - P'!O260)</f>
        <v/>
      </c>
    </row>
    <row r="317" spans="2:11" ht="18" customHeight="1" x14ac:dyDescent="0.2">
      <c r="B317" s="169" t="str">
        <f>IF(AND('PJ - P'!$C261="",'PJ - P'!$D261=""),"",'PJ - P'!V261)</f>
        <v/>
      </c>
      <c r="C317" s="84" t="str">
        <f>IF(AND('PJ - P'!$C261="",'PJ - P'!$D261=""),"",'PJ - P'!B261)</f>
        <v/>
      </c>
      <c r="D317" s="85" t="str">
        <f>IF('PJ - P'!C261="","",'PJ - P'!C261)</f>
        <v/>
      </c>
      <c r="E317" s="85" t="str">
        <f>IF('PJ - P'!D261="","",'PJ - P'!D261)</f>
        <v/>
      </c>
      <c r="F317" s="89" t="str">
        <f>IF('PJ - P'!H261="","",'PJ - P'!H261)</f>
        <v/>
      </c>
      <c r="G317" s="89" t="str">
        <f>IF('PJ - P'!M261="","",'PJ - P'!M261)</f>
        <v/>
      </c>
      <c r="H317" s="89"/>
      <c r="I317" s="174" t="str">
        <f>IF('PJ - P'!O261="","",'PJ - P'!O261)</f>
        <v/>
      </c>
    </row>
    <row r="318" spans="2:11" ht="18" customHeight="1" x14ac:dyDescent="0.2">
      <c r="B318" s="168" t="str">
        <f>IF(AND('PJ - P'!$C262="",'PJ - P'!$D262=""),"",'PJ - P'!V262)</f>
        <v/>
      </c>
      <c r="C318" s="75" t="str">
        <f>IF(AND('PJ - P'!$C262="",'PJ - P'!$D262=""),"",'PJ - P'!B262)</f>
        <v/>
      </c>
      <c r="D318" s="76" t="str">
        <f>IF('PJ - P'!C262="","",'PJ - P'!C262)</f>
        <v/>
      </c>
      <c r="E318" s="76" t="str">
        <f>IF('PJ - P'!D262="","",'PJ - P'!D262)</f>
        <v/>
      </c>
      <c r="F318" s="80" t="str">
        <f>IF('PJ - P'!H262="","",'PJ - P'!H262)</f>
        <v/>
      </c>
      <c r="G318" s="80" t="str">
        <f>IF('PJ - P'!M262="","",'PJ - P'!M262)</f>
        <v/>
      </c>
      <c r="H318" s="80"/>
      <c r="I318" s="173" t="str">
        <f>IF('PJ - P'!O262="","",'PJ - P'!O262)</f>
        <v/>
      </c>
    </row>
    <row r="319" spans="2:11" ht="18" customHeight="1" x14ac:dyDescent="0.2">
      <c r="B319" s="169" t="str">
        <f>IF(AND('PJ - P'!$C263="",'PJ - P'!$D263=""),"",'PJ - P'!V263)</f>
        <v/>
      </c>
      <c r="C319" s="84" t="str">
        <f>IF(AND('PJ - P'!$C263="",'PJ - P'!$D263=""),"",'PJ - P'!B263)</f>
        <v/>
      </c>
      <c r="D319" s="85" t="str">
        <f>IF('PJ - P'!C263="","",'PJ - P'!C263)</f>
        <v/>
      </c>
      <c r="E319" s="85" t="str">
        <f>IF('PJ - P'!D263="","",'PJ - P'!D263)</f>
        <v/>
      </c>
      <c r="F319" s="89" t="str">
        <f>IF('PJ - P'!H263="","",'PJ - P'!H263)</f>
        <v/>
      </c>
      <c r="G319" s="89" t="str">
        <f>IF('PJ - P'!M263="","",'PJ - P'!M263)</f>
        <v/>
      </c>
      <c r="H319" s="89"/>
      <c r="I319" s="174" t="str">
        <f>IF('PJ - P'!O263="","",'PJ - P'!O263)</f>
        <v/>
      </c>
    </row>
    <row r="320" spans="2:11" ht="18" customHeight="1" x14ac:dyDescent="0.2">
      <c r="B320" s="168" t="str">
        <f>IF(AND('PJ - P'!$C264="",'PJ - P'!$D264=""),"",'PJ - P'!V264)</f>
        <v/>
      </c>
      <c r="C320" s="75" t="str">
        <f>IF(AND('PJ - P'!$C264="",'PJ - P'!$D264=""),"",'PJ - P'!B264)</f>
        <v/>
      </c>
      <c r="D320" s="76" t="str">
        <f>IF('PJ - P'!C264="","",'PJ - P'!C264)</f>
        <v/>
      </c>
      <c r="E320" s="76" t="str">
        <f>IF('PJ - P'!D264="","",'PJ - P'!D264)</f>
        <v/>
      </c>
      <c r="F320" s="80" t="str">
        <f>IF('PJ - P'!H264="","",'PJ - P'!H264)</f>
        <v/>
      </c>
      <c r="G320" s="80" t="str">
        <f>IF('PJ - P'!M264="","",'PJ - P'!M264)</f>
        <v/>
      </c>
      <c r="H320" s="80"/>
      <c r="I320" s="173" t="str">
        <f>IF('PJ - P'!O264="","",'PJ - P'!O264)</f>
        <v/>
      </c>
    </row>
    <row r="321" spans="2:9" ht="18" customHeight="1" x14ac:dyDescent="0.2">
      <c r="B321" s="169" t="str">
        <f>IF(AND('PJ - P'!$C265="",'PJ - P'!$D265=""),"",'PJ - P'!V265)</f>
        <v/>
      </c>
      <c r="C321" s="84" t="str">
        <f>IF(AND('PJ - P'!$C265="",'PJ - P'!$D265=""),"",'PJ - P'!B265)</f>
        <v/>
      </c>
      <c r="D321" s="85" t="str">
        <f>IF('PJ - P'!C265="","",'PJ - P'!C265)</f>
        <v/>
      </c>
      <c r="E321" s="85" t="str">
        <f>IF('PJ - P'!D265="","",'PJ - P'!D265)</f>
        <v/>
      </c>
      <c r="F321" s="89" t="str">
        <f>IF('PJ - P'!H265="","",'PJ - P'!H265)</f>
        <v/>
      </c>
      <c r="G321" s="89" t="str">
        <f>IF('PJ - P'!M265="","",'PJ - P'!M265)</f>
        <v/>
      </c>
      <c r="H321" s="89"/>
      <c r="I321" s="174" t="str">
        <f>IF('PJ - P'!O265="","",'PJ - P'!O265)</f>
        <v/>
      </c>
    </row>
    <row r="322" spans="2:9" ht="18" customHeight="1" x14ac:dyDescent="0.2">
      <c r="B322" s="168" t="str">
        <f>IF(AND('PJ - P'!$C266="",'PJ - P'!$D266=""),"",'PJ - P'!V266)</f>
        <v/>
      </c>
      <c r="C322" s="75" t="str">
        <f>IF(AND('PJ - P'!$C266="",'PJ - P'!$D266=""),"",'PJ - P'!B266)</f>
        <v/>
      </c>
      <c r="D322" s="76" t="str">
        <f>IF('PJ - P'!C266="","",'PJ - P'!C266)</f>
        <v/>
      </c>
      <c r="E322" s="76" t="str">
        <f>IF('PJ - P'!D266="","",'PJ - P'!D266)</f>
        <v/>
      </c>
      <c r="F322" s="80" t="str">
        <f>IF('PJ - P'!H266="","",'PJ - P'!H266)</f>
        <v/>
      </c>
      <c r="G322" s="80" t="str">
        <f>IF('PJ - P'!M266="","",'PJ - P'!M266)</f>
        <v/>
      </c>
      <c r="H322" s="80"/>
      <c r="I322" s="173" t="str">
        <f>IF('PJ - P'!O266="","",'PJ - P'!O266)</f>
        <v/>
      </c>
    </row>
    <row r="323" spans="2:9" ht="18" customHeight="1" x14ac:dyDescent="0.2">
      <c r="B323" s="169" t="str">
        <f>IF(AND('PJ - P'!$C267="",'PJ - P'!$D267=""),"",'PJ - P'!V267)</f>
        <v/>
      </c>
      <c r="C323" s="84" t="str">
        <f>IF(AND('PJ - P'!$C267="",'PJ - P'!$D267=""),"",'PJ - P'!B267)</f>
        <v/>
      </c>
      <c r="D323" s="85" t="str">
        <f>IF('PJ - P'!C267="","",'PJ - P'!C267)</f>
        <v/>
      </c>
      <c r="E323" s="85" t="str">
        <f>IF('PJ - P'!D267="","",'PJ - P'!D267)</f>
        <v/>
      </c>
      <c r="F323" s="89" t="str">
        <f>IF('PJ - P'!H267="","",'PJ - P'!H267)</f>
        <v/>
      </c>
      <c r="G323" s="89" t="str">
        <f>IF('PJ - P'!M267="","",'PJ - P'!M267)</f>
        <v/>
      </c>
      <c r="H323" s="89"/>
      <c r="I323" s="174" t="str">
        <f>IF('PJ - P'!O267="","",'PJ - P'!O267)</f>
        <v/>
      </c>
    </row>
    <row r="324" spans="2:9" ht="18" customHeight="1" x14ac:dyDescent="0.2">
      <c r="B324" s="168" t="str">
        <f>IF(AND('PJ - P'!$C268="",'PJ - P'!$D268=""),"",'PJ - P'!V268)</f>
        <v/>
      </c>
      <c r="C324" s="75" t="str">
        <f>IF(AND('PJ - P'!$C268="",'PJ - P'!$D268=""),"",'PJ - P'!B268)</f>
        <v/>
      </c>
      <c r="D324" s="76" t="str">
        <f>IF('PJ - P'!C268="","",'PJ - P'!C268)</f>
        <v/>
      </c>
      <c r="E324" s="76" t="str">
        <f>IF('PJ - P'!D268="","",'PJ - P'!D268)</f>
        <v/>
      </c>
      <c r="F324" s="80" t="str">
        <f>IF('PJ - P'!H268="","",'PJ - P'!H268)</f>
        <v/>
      </c>
      <c r="G324" s="80" t="str">
        <f>IF('PJ - P'!M268="","",'PJ - P'!M268)</f>
        <v/>
      </c>
      <c r="H324" s="80"/>
      <c r="I324" s="173" t="str">
        <f>IF('PJ - P'!O268="","",'PJ - P'!O268)</f>
        <v/>
      </c>
    </row>
    <row r="325" spans="2:9" ht="18" customHeight="1" x14ac:dyDescent="0.2">
      <c r="B325" s="169" t="str">
        <f>IF(AND('PJ - P'!$C269="",'PJ - P'!$D269=""),"",'PJ - P'!V269)</f>
        <v/>
      </c>
      <c r="C325" s="84" t="str">
        <f>IF(AND('PJ - P'!$C269="",'PJ - P'!$D269=""),"",'PJ - P'!B269)</f>
        <v/>
      </c>
      <c r="D325" s="85" t="str">
        <f>IF('PJ - P'!C269="","",'PJ - P'!C269)</f>
        <v/>
      </c>
      <c r="E325" s="85" t="str">
        <f>IF('PJ - P'!D269="","",'PJ - P'!D269)</f>
        <v/>
      </c>
      <c r="F325" s="89" t="str">
        <f>IF('PJ - P'!H269="","",'PJ - P'!H269)</f>
        <v/>
      </c>
      <c r="G325" s="89" t="str">
        <f>IF('PJ - P'!M269="","",'PJ - P'!M269)</f>
        <v/>
      </c>
      <c r="H325" s="89"/>
      <c r="I325" s="174" t="str">
        <f>IF('PJ - P'!O269="","",'PJ - P'!O269)</f>
        <v/>
      </c>
    </row>
    <row r="326" spans="2:9" ht="18" customHeight="1" x14ac:dyDescent="0.2">
      <c r="B326" s="168" t="str">
        <f>IF(AND('PJ - P'!$C270="",'PJ - P'!$D270=""),"",'PJ - P'!V270)</f>
        <v/>
      </c>
      <c r="C326" s="75" t="str">
        <f>IF(AND('PJ - P'!$C270="",'PJ - P'!$D270=""),"",'PJ - P'!B270)</f>
        <v/>
      </c>
      <c r="D326" s="76" t="str">
        <f>IF('PJ - P'!C270="","",'PJ - P'!C270)</f>
        <v/>
      </c>
      <c r="E326" s="76" t="str">
        <f>IF('PJ - P'!D270="","",'PJ - P'!D270)</f>
        <v/>
      </c>
      <c r="F326" s="80" t="str">
        <f>IF('PJ - P'!H270="","",'PJ - P'!H270)</f>
        <v/>
      </c>
      <c r="G326" s="80" t="str">
        <f>IF('PJ - P'!M270="","",'PJ - P'!M270)</f>
        <v/>
      </c>
      <c r="H326" s="80"/>
      <c r="I326" s="173" t="str">
        <f>IF('PJ - P'!O270="","",'PJ - P'!O270)</f>
        <v/>
      </c>
    </row>
    <row r="327" spans="2:9" ht="18" customHeight="1" x14ac:dyDescent="0.2">
      <c r="B327" s="169" t="str">
        <f>IF(AND('PJ - P'!$C271="",'PJ - P'!$D271=""),"",'PJ - P'!V271)</f>
        <v/>
      </c>
      <c r="C327" s="84" t="str">
        <f>IF(AND('PJ - P'!$C271="",'PJ - P'!$D271=""),"",'PJ - P'!B271)</f>
        <v/>
      </c>
      <c r="D327" s="85" t="str">
        <f>IF('PJ - P'!C271="","",'PJ - P'!C271)</f>
        <v/>
      </c>
      <c r="E327" s="85" t="str">
        <f>IF('PJ - P'!D271="","",'PJ - P'!D271)</f>
        <v/>
      </c>
      <c r="F327" s="89" t="str">
        <f>IF('PJ - P'!H271="","",'PJ - P'!H271)</f>
        <v/>
      </c>
      <c r="G327" s="89" t="str">
        <f>IF('PJ - P'!M271="","",'PJ - P'!M271)</f>
        <v/>
      </c>
      <c r="H327" s="89"/>
      <c r="I327" s="174" t="str">
        <f>IF('PJ - P'!O271="","",'PJ - P'!O271)</f>
        <v/>
      </c>
    </row>
    <row r="328" spans="2:9" ht="18" customHeight="1" x14ac:dyDescent="0.2">
      <c r="B328" s="168" t="str">
        <f>IF(AND('PJ - P'!$C272="",'PJ - P'!$D272=""),"",'PJ - P'!V272)</f>
        <v/>
      </c>
      <c r="C328" s="75" t="str">
        <f>IF(AND('PJ - P'!$C272="",'PJ - P'!$D272=""),"",'PJ - P'!B272)</f>
        <v/>
      </c>
      <c r="D328" s="76" t="str">
        <f>IF('PJ - P'!C272="","",'PJ - P'!C272)</f>
        <v/>
      </c>
      <c r="E328" s="76" t="str">
        <f>IF('PJ - P'!D272="","",'PJ - P'!D272)</f>
        <v/>
      </c>
      <c r="F328" s="80" t="str">
        <f>IF('PJ - P'!H272="","",'PJ - P'!H272)</f>
        <v/>
      </c>
      <c r="G328" s="80" t="str">
        <f>IF('PJ - P'!M272="","",'PJ - P'!M272)</f>
        <v/>
      </c>
      <c r="H328" s="80"/>
      <c r="I328" s="173" t="str">
        <f>IF('PJ - P'!O272="","",'PJ - P'!O272)</f>
        <v/>
      </c>
    </row>
    <row r="329" spans="2:9" ht="18" customHeight="1" x14ac:dyDescent="0.2">
      <c r="B329" s="169" t="str">
        <f>IF(AND('PJ - P'!$C273="",'PJ - P'!$D273=""),"",'PJ - P'!V273)</f>
        <v/>
      </c>
      <c r="C329" s="84" t="str">
        <f>IF(AND('PJ - P'!$C273="",'PJ - P'!$D273=""),"",'PJ - P'!B273)</f>
        <v/>
      </c>
      <c r="D329" s="85" t="str">
        <f>IF('PJ - P'!C273="","",'PJ - P'!C273)</f>
        <v/>
      </c>
      <c r="E329" s="85" t="str">
        <f>IF('PJ - P'!D273="","",'PJ - P'!D273)</f>
        <v/>
      </c>
      <c r="F329" s="89" t="str">
        <f>IF('PJ - P'!H273="","",'PJ - P'!H273)</f>
        <v/>
      </c>
      <c r="G329" s="89" t="str">
        <f>IF('PJ - P'!M273="","",'PJ - P'!M273)</f>
        <v/>
      </c>
      <c r="H329" s="89"/>
      <c r="I329" s="174" t="str">
        <f>IF('PJ - P'!O273="","",'PJ - P'!O273)</f>
        <v/>
      </c>
    </row>
    <row r="330" spans="2:9" ht="18" customHeight="1" x14ac:dyDescent="0.2">
      <c r="B330" s="168" t="str">
        <f>IF(AND('PJ - P'!$C274="",'PJ - P'!$D274=""),"",'PJ - P'!V274)</f>
        <v/>
      </c>
      <c r="C330" s="75" t="str">
        <f>IF(AND('PJ - P'!$C274="",'PJ - P'!$D274=""),"",'PJ - P'!B274)</f>
        <v/>
      </c>
      <c r="D330" s="76" t="str">
        <f>IF('PJ - P'!C274="","",'PJ - P'!C274)</f>
        <v/>
      </c>
      <c r="E330" s="76" t="str">
        <f>IF('PJ - P'!D274="","",'PJ - P'!D274)</f>
        <v/>
      </c>
      <c r="F330" s="80" t="str">
        <f>IF('PJ - P'!H274="","",'PJ - P'!H274)</f>
        <v/>
      </c>
      <c r="G330" s="80" t="str">
        <f>IF('PJ - P'!M274="","",'PJ - P'!M274)</f>
        <v/>
      </c>
      <c r="H330" s="80"/>
      <c r="I330" s="173" t="str">
        <f>IF('PJ - P'!O274="","",'PJ - P'!O274)</f>
        <v/>
      </c>
    </row>
    <row r="331" spans="2:9" ht="18" customHeight="1" x14ac:dyDescent="0.2">
      <c r="B331" s="169" t="str">
        <f>IF(AND('PJ - P'!$C275="",'PJ - P'!$D275=""),"",'PJ - P'!V275)</f>
        <v/>
      </c>
      <c r="C331" s="84" t="str">
        <f>IF(AND('PJ - P'!$C275="",'PJ - P'!$D275=""),"",'PJ - P'!B275)</f>
        <v/>
      </c>
      <c r="D331" s="85" t="str">
        <f>IF('PJ - P'!C275="","",'PJ - P'!C275)</f>
        <v/>
      </c>
      <c r="E331" s="85" t="str">
        <f>IF('PJ - P'!D275="","",'PJ - P'!D275)</f>
        <v/>
      </c>
      <c r="F331" s="89" t="str">
        <f>IF('PJ - P'!H275="","",'PJ - P'!H275)</f>
        <v/>
      </c>
      <c r="G331" s="89" t="str">
        <f>IF('PJ - P'!M275="","",'PJ - P'!M275)</f>
        <v/>
      </c>
      <c r="H331" s="89"/>
      <c r="I331" s="174" t="str">
        <f>IF('PJ - P'!O275="","",'PJ - P'!O275)</f>
        <v/>
      </c>
    </row>
    <row r="332" spans="2:9" ht="18" customHeight="1" x14ac:dyDescent="0.2">
      <c r="B332" s="168" t="str">
        <f>IF(AND('PJ - P'!$C276="",'PJ - P'!$D276=""),"",'PJ - P'!V276)</f>
        <v/>
      </c>
      <c r="C332" s="75" t="str">
        <f>IF(AND('PJ - P'!$C276="",'PJ - P'!$D276=""),"",'PJ - P'!B276)</f>
        <v/>
      </c>
      <c r="D332" s="76" t="str">
        <f>IF('PJ - P'!C276="","",'PJ - P'!C276)</f>
        <v/>
      </c>
      <c r="E332" s="76" t="str">
        <f>IF('PJ - P'!D276="","",'PJ - P'!D276)</f>
        <v/>
      </c>
      <c r="F332" s="80" t="str">
        <f>IF('PJ - P'!H276="","",'PJ - P'!H276)</f>
        <v/>
      </c>
      <c r="G332" s="80" t="str">
        <f>IF('PJ - P'!M276="","",'PJ - P'!M276)</f>
        <v/>
      </c>
      <c r="H332" s="80"/>
      <c r="I332" s="173" t="str">
        <f>IF('PJ - P'!O276="","",'PJ - P'!O276)</f>
        <v/>
      </c>
    </row>
    <row r="333" spans="2:9" ht="18" customHeight="1" x14ac:dyDescent="0.2">
      <c r="B333" s="169" t="str">
        <f>IF(AND('PJ - P'!$C277="",'PJ - P'!$D277=""),"",'PJ - P'!V277)</f>
        <v/>
      </c>
      <c r="C333" s="84" t="str">
        <f>IF(AND('PJ - P'!$C277="",'PJ - P'!$D277=""),"",'PJ - P'!B277)</f>
        <v/>
      </c>
      <c r="D333" s="85" t="str">
        <f>IF('PJ - P'!C277="","",'PJ - P'!C277)</f>
        <v/>
      </c>
      <c r="E333" s="85" t="str">
        <f>IF('PJ - P'!D277="","",'PJ - P'!D277)</f>
        <v/>
      </c>
      <c r="F333" s="89" t="str">
        <f>IF('PJ - P'!H277="","",'PJ - P'!H277)</f>
        <v/>
      </c>
      <c r="G333" s="89" t="str">
        <f>IF('PJ - P'!M277="","",'PJ - P'!M277)</f>
        <v/>
      </c>
      <c r="H333" s="89"/>
      <c r="I333" s="174" t="str">
        <f>IF('PJ - P'!O277="","",'PJ - P'!O277)</f>
        <v/>
      </c>
    </row>
    <row r="334" spans="2:9" ht="18" customHeight="1" x14ac:dyDescent="0.2">
      <c r="B334" s="168" t="str">
        <f>IF(AND('PJ - P'!$C278="",'PJ - P'!$D278=""),"",'PJ - P'!V278)</f>
        <v/>
      </c>
      <c r="C334" s="75" t="str">
        <f>IF(AND('PJ - P'!$C278="",'PJ - P'!$D278=""),"",'PJ - P'!B278)</f>
        <v/>
      </c>
      <c r="D334" s="76" t="str">
        <f>IF('PJ - P'!C278="","",'PJ - P'!C278)</f>
        <v/>
      </c>
      <c r="E334" s="76" t="str">
        <f>IF('PJ - P'!D278="","",'PJ - P'!D278)</f>
        <v/>
      </c>
      <c r="F334" s="80" t="str">
        <f>IF('PJ - P'!H278="","",'PJ - P'!H278)</f>
        <v/>
      </c>
      <c r="G334" s="80" t="str">
        <f>IF('PJ - P'!M278="","",'PJ - P'!M278)</f>
        <v/>
      </c>
      <c r="H334" s="80"/>
      <c r="I334" s="173" t="str">
        <f>IF('PJ - P'!O278="","",'PJ - P'!O278)</f>
        <v/>
      </c>
    </row>
    <row r="335" spans="2:9" ht="18" customHeight="1" x14ac:dyDescent="0.2">
      <c r="B335" s="169" t="str">
        <f>IF(AND('PJ - P'!$C279="",'PJ - P'!$D279=""),"",'PJ - P'!V279)</f>
        <v/>
      </c>
      <c r="C335" s="84" t="str">
        <f>IF(AND('PJ - P'!$C279="",'PJ - P'!$D279=""),"",'PJ - P'!B279)</f>
        <v/>
      </c>
      <c r="D335" s="85" t="str">
        <f>IF('PJ - P'!C279="","",'PJ - P'!C279)</f>
        <v/>
      </c>
      <c r="E335" s="85" t="str">
        <f>IF('PJ - P'!D279="","",'PJ - P'!D279)</f>
        <v/>
      </c>
      <c r="F335" s="89" t="str">
        <f>IF('PJ - P'!H279="","",'PJ - P'!H279)</f>
        <v/>
      </c>
      <c r="G335" s="89" t="str">
        <f>IF('PJ - P'!M279="","",'PJ - P'!M279)</f>
        <v/>
      </c>
      <c r="H335" s="89"/>
      <c r="I335" s="174" t="str">
        <f>IF('PJ - P'!O279="","",'PJ - P'!O279)</f>
        <v/>
      </c>
    </row>
    <row r="336" spans="2:9" ht="18" customHeight="1" x14ac:dyDescent="0.2">
      <c r="B336" s="168" t="str">
        <f>IF(AND('PJ - P'!$C280="",'PJ - P'!$D280=""),"",'PJ - P'!V280)</f>
        <v/>
      </c>
      <c r="C336" s="75" t="str">
        <f>IF(AND('PJ - P'!$C280="",'PJ - P'!$D280=""),"",'PJ - P'!B280)</f>
        <v/>
      </c>
      <c r="D336" s="76" t="str">
        <f>IF('PJ - P'!C280="","",'PJ - P'!C280)</f>
        <v/>
      </c>
      <c r="E336" s="76" t="str">
        <f>IF('PJ - P'!D280="","",'PJ - P'!D280)</f>
        <v/>
      </c>
      <c r="F336" s="80" t="str">
        <f>IF('PJ - P'!H280="","",'PJ - P'!H280)</f>
        <v/>
      </c>
      <c r="G336" s="80" t="str">
        <f>IF('PJ - P'!M280="","",'PJ - P'!M280)</f>
        <v/>
      </c>
      <c r="H336" s="80"/>
      <c r="I336" s="173" t="str">
        <f>IF('PJ - P'!O280="","",'PJ - P'!O280)</f>
        <v/>
      </c>
    </row>
    <row r="337" spans="2:11" ht="18" customHeight="1" x14ac:dyDescent="0.2">
      <c r="B337" s="169" t="str">
        <f>IF(AND('PJ - P'!$C281="",'PJ - P'!$D281=""),"",'PJ - P'!V281)</f>
        <v/>
      </c>
      <c r="C337" s="84" t="str">
        <f>IF(AND('PJ - P'!$C281="",'PJ - P'!$D281=""),"",'PJ - P'!B281)</f>
        <v/>
      </c>
      <c r="D337" s="85" t="str">
        <f>IF('PJ - P'!C281="","",'PJ - P'!C281)</f>
        <v/>
      </c>
      <c r="E337" s="85" t="str">
        <f>IF('PJ - P'!D281="","",'PJ - P'!D281)</f>
        <v/>
      </c>
      <c r="F337" s="89" t="str">
        <f>IF('PJ - P'!H281="","",'PJ - P'!H281)</f>
        <v/>
      </c>
      <c r="G337" s="89" t="str">
        <f>IF('PJ - P'!M281="","",'PJ - P'!M281)</f>
        <v/>
      </c>
      <c r="H337" s="89"/>
      <c r="I337" s="174" t="str">
        <f>IF('PJ - P'!O281="","",'PJ - P'!O281)</f>
        <v/>
      </c>
    </row>
    <row r="338" spans="2:11" ht="18" customHeight="1" x14ac:dyDescent="0.2">
      <c r="B338" s="168" t="str">
        <f>IF(AND('PJ - P'!$C282="",'PJ - P'!$D282=""),"",'PJ - P'!V282)</f>
        <v/>
      </c>
      <c r="C338" s="75" t="str">
        <f>IF(AND('PJ - P'!$C282="",'PJ - P'!$D282=""),"",'PJ - P'!B282)</f>
        <v/>
      </c>
      <c r="D338" s="76" t="str">
        <f>IF('PJ - P'!C282="","",'PJ - P'!C282)</f>
        <v/>
      </c>
      <c r="E338" s="76" t="str">
        <f>IF('PJ - P'!D282="","",'PJ - P'!D282)</f>
        <v/>
      </c>
      <c r="F338" s="80" t="str">
        <f>IF('PJ - P'!H282="","",'PJ - P'!H282)</f>
        <v/>
      </c>
      <c r="G338" s="80" t="str">
        <f>IF('PJ - P'!M282="","",'PJ - P'!M282)</f>
        <v/>
      </c>
      <c r="H338" s="80"/>
      <c r="I338" s="173" t="str">
        <f>IF('PJ - P'!O282="","",'PJ - P'!O282)</f>
        <v/>
      </c>
    </row>
    <row r="339" spans="2:11" ht="18" customHeight="1" x14ac:dyDescent="0.2">
      <c r="B339" s="169" t="str">
        <f>IF(AND('PJ - P'!$C283="",'PJ - P'!$D283=""),"",'PJ - P'!V283)</f>
        <v/>
      </c>
      <c r="C339" s="84" t="str">
        <f>IF(AND('PJ - P'!$C283="",'PJ - P'!$D283=""),"",'PJ - P'!B283)</f>
        <v/>
      </c>
      <c r="D339" s="85" t="str">
        <f>IF('PJ - P'!C283="","",'PJ - P'!C283)</f>
        <v/>
      </c>
      <c r="E339" s="85" t="str">
        <f>IF('PJ - P'!D283="","",'PJ - P'!D283)</f>
        <v/>
      </c>
      <c r="F339" s="89" t="str">
        <f>IF('PJ - P'!H283="","",'PJ - P'!H283)</f>
        <v/>
      </c>
      <c r="G339" s="89" t="str">
        <f>IF('PJ - P'!M283="","",'PJ - P'!M283)</f>
        <v/>
      </c>
      <c r="H339" s="89"/>
      <c r="I339" s="174" t="str">
        <f>IF('PJ - P'!O283="","",'PJ - P'!O283)</f>
        <v/>
      </c>
    </row>
    <row r="340" spans="2:11" ht="18" customHeight="1" x14ac:dyDescent="0.2">
      <c r="B340" s="168" t="str">
        <f>IF(AND('PJ - P'!$C284="",'PJ - P'!$D284=""),"",'PJ - P'!V284)</f>
        <v/>
      </c>
      <c r="C340" s="75" t="str">
        <f>IF(AND('PJ - P'!$C284="",'PJ - P'!$D284=""),"",'PJ - P'!B284)</f>
        <v/>
      </c>
      <c r="D340" s="76" t="str">
        <f>IF('PJ - P'!C284="","",'PJ - P'!C284)</f>
        <v/>
      </c>
      <c r="E340" s="76" t="str">
        <f>IF('PJ - P'!D284="","",'PJ - P'!D284)</f>
        <v/>
      </c>
      <c r="F340" s="80" t="str">
        <f>IF('PJ - P'!H284="","",'PJ - P'!H284)</f>
        <v/>
      </c>
      <c r="G340" s="80" t="str">
        <f>IF('PJ - P'!M284="","",'PJ - P'!M284)</f>
        <v/>
      </c>
      <c r="H340" s="80"/>
      <c r="I340" s="173" t="str">
        <f>IF('PJ - P'!O284="","",'PJ - P'!O284)</f>
        <v/>
      </c>
    </row>
    <row r="341" spans="2:11" ht="18" customHeight="1" x14ac:dyDescent="0.2">
      <c r="B341" s="169" t="str">
        <f>IF(AND('PJ - P'!$C285="",'PJ - P'!$D285=""),"",'PJ - P'!V285)</f>
        <v/>
      </c>
      <c r="C341" s="84" t="str">
        <f>IF(AND('PJ - P'!$C285="",'PJ - P'!$D285=""),"",'PJ - P'!B285)</f>
        <v/>
      </c>
      <c r="D341" s="85" t="str">
        <f>IF('PJ - P'!C285="","",'PJ - P'!C285)</f>
        <v/>
      </c>
      <c r="E341" s="85" t="str">
        <f>IF('PJ - P'!D285="","",'PJ - P'!D285)</f>
        <v/>
      </c>
      <c r="F341" s="89" t="str">
        <f>IF('PJ - P'!H285="","",'PJ - P'!H285)</f>
        <v/>
      </c>
      <c r="G341" s="89" t="str">
        <f>IF('PJ - P'!M285="","",'PJ - P'!M285)</f>
        <v/>
      </c>
      <c r="H341" s="89"/>
      <c r="I341" s="174" t="str">
        <f>IF('PJ - P'!O285="","",'PJ - P'!O285)</f>
        <v/>
      </c>
    </row>
    <row r="342" spans="2:11" ht="18" customHeight="1" x14ac:dyDescent="0.2">
      <c r="B342" s="168" t="str">
        <f>IF(AND('PJ - P'!$C286="",'PJ - P'!$D286=""),"",'PJ - P'!V286)</f>
        <v/>
      </c>
      <c r="C342" s="75" t="str">
        <f>IF(AND('PJ - P'!$C286="",'PJ - P'!$D286=""),"",'PJ - P'!B286)</f>
        <v/>
      </c>
      <c r="D342" s="76" t="str">
        <f>IF('PJ - P'!C286="","",'PJ - P'!C286)</f>
        <v/>
      </c>
      <c r="E342" s="76" t="str">
        <f>IF('PJ - P'!D286="","",'PJ - P'!D286)</f>
        <v/>
      </c>
      <c r="F342" s="80" t="str">
        <f>IF('PJ - P'!H286="","",'PJ - P'!H286)</f>
        <v/>
      </c>
      <c r="G342" s="80" t="str">
        <f>IF('PJ - P'!M286="","",'PJ - P'!M286)</f>
        <v/>
      </c>
      <c r="H342" s="80"/>
      <c r="I342" s="173" t="str">
        <f>IF('PJ - P'!O286="","",'PJ - P'!O286)</f>
        <v/>
      </c>
    </row>
    <row r="343" spans="2:11" ht="18" customHeight="1" x14ac:dyDescent="0.2">
      <c r="B343" s="170" t="str">
        <f>IF(AND('PJ - P'!$C287="",'PJ - P'!$D287=""),"",'PJ - P'!V287)</f>
        <v/>
      </c>
      <c r="C343" s="126" t="str">
        <f>IF(AND('PJ - P'!$C287="",'PJ - P'!$D287=""),"",'PJ - P'!B287)</f>
        <v/>
      </c>
      <c r="D343" s="127" t="str">
        <f>IF('PJ - P'!C287="","",'PJ - P'!C287)</f>
        <v/>
      </c>
      <c r="E343" s="127" t="str">
        <f>IF('PJ - P'!D287="","",'PJ - P'!D287)</f>
        <v/>
      </c>
      <c r="F343" s="131" t="str">
        <f>IF('PJ - P'!H287="","",'PJ - P'!H287)</f>
        <v/>
      </c>
      <c r="G343" s="131" t="str">
        <f>IF('PJ - P'!M287="","",'PJ - P'!M287)</f>
        <v/>
      </c>
      <c r="H343" s="131"/>
      <c r="I343" s="175" t="str">
        <f>IF('PJ - P'!O287="","",'PJ - P'!O287)</f>
        <v/>
      </c>
    </row>
    <row r="344" spans="2:11" ht="18" customHeight="1" thickBot="1" x14ac:dyDescent="0.25">
      <c r="B344" s="171" t="str">
        <f>IF(AND('PJ - P'!$C288="",'PJ - P'!$D288=""),"",'PJ - P'!V288)</f>
        <v/>
      </c>
      <c r="C344" s="165" t="str">
        <f>IF(AND('PJ - P'!$C288="",'PJ - P'!$D288=""),"",'PJ - P'!B288)</f>
        <v/>
      </c>
      <c r="D344" s="166" t="str">
        <f>IF('PJ - P'!C288="","",'PJ - P'!C288)</f>
        <v/>
      </c>
      <c r="E344" s="166" t="str">
        <f>IF('PJ - P'!D288="","",'PJ - P'!D288)</f>
        <v/>
      </c>
      <c r="F344" s="167" t="str">
        <f>IF('PJ - P'!H288="","",'PJ - P'!H288)</f>
        <v/>
      </c>
      <c r="G344" s="167" t="str">
        <f>IF('PJ - P'!M288="","",'PJ - P'!M288)</f>
        <v/>
      </c>
      <c r="H344" s="167"/>
      <c r="I344" s="176" t="str">
        <f>IF('PJ - P'!O288="","",'PJ - P'!O288)</f>
        <v/>
      </c>
    </row>
    <row r="345" spans="2:11" ht="26.25" x14ac:dyDescent="0.2">
      <c r="B345" s="749" t="str">
        <f>B$1</f>
        <v>Běh na 100m s přek. - Pořadí jednotlivců</v>
      </c>
      <c r="C345" s="749"/>
      <c r="D345" s="749"/>
      <c r="E345" s="749"/>
      <c r="F345" s="749"/>
      <c r="G345" s="749"/>
      <c r="H345" s="749"/>
      <c r="I345" s="749"/>
      <c r="J345" s="453"/>
      <c r="K345" s="453"/>
    </row>
    <row r="346" spans="2:11" s="34" customFormat="1" ht="15" customHeight="1" x14ac:dyDescent="0.2">
      <c r="B346" s="102"/>
      <c r="C346" s="102"/>
      <c r="D346" s="102"/>
      <c r="E346" s="102"/>
      <c r="F346" s="103"/>
      <c r="G346" s="103"/>
      <c r="H346" s="161"/>
      <c r="I346" s="103"/>
      <c r="J346" s="102"/>
      <c r="K346" s="102"/>
    </row>
    <row r="347" spans="2:11" s="207" customFormat="1" ht="18" x14ac:dyDescent="0.2">
      <c r="B347" s="757" t="str">
        <f>B$3</f>
        <v>Okresní kolo v PS</v>
      </c>
      <c r="C347" s="757"/>
      <c r="D347" s="757"/>
      <c r="E347" s="757" t="str">
        <f>E$3</f>
        <v>30.7. 2016 Pardubice - Polabiny</v>
      </c>
      <c r="F347" s="757"/>
      <c r="G347" s="757"/>
      <c r="H347" s="757"/>
      <c r="I347" s="757"/>
      <c r="J347" s="208"/>
      <c r="K347" s="208"/>
    </row>
    <row r="348" spans="2:11" s="34" customFormat="1" ht="15" customHeight="1" thickBot="1" x14ac:dyDescent="0.25">
      <c r="B348" s="102"/>
      <c r="C348" s="102"/>
      <c r="D348" s="102"/>
      <c r="E348" s="102"/>
      <c r="F348" s="103"/>
      <c r="G348" s="103"/>
      <c r="H348" s="161"/>
      <c r="I348" s="103"/>
      <c r="J348" s="102"/>
      <c r="K348" s="102"/>
    </row>
    <row r="349" spans="2:11" ht="20.100000000000001" customHeight="1" thickBot="1" x14ac:dyDescent="0.25">
      <c r="B349" s="751" t="str">
        <f>Start!$C$5</f>
        <v>MUŽI</v>
      </c>
      <c r="C349" s="752"/>
      <c r="D349" s="453"/>
      <c r="E349" s="453"/>
      <c r="F349" s="103"/>
      <c r="G349" s="103"/>
      <c r="H349" s="453"/>
      <c r="I349" s="103"/>
      <c r="J349" s="455"/>
      <c r="K349" s="455"/>
    </row>
    <row r="350" spans="2:11" s="34" customFormat="1" ht="18" customHeight="1" x14ac:dyDescent="0.2">
      <c r="B350" s="758" t="s">
        <v>49</v>
      </c>
      <c r="C350" s="753" t="s">
        <v>53</v>
      </c>
      <c r="D350" s="755" t="s">
        <v>22</v>
      </c>
      <c r="E350" s="758" t="s">
        <v>23</v>
      </c>
      <c r="F350" s="760" t="s">
        <v>55</v>
      </c>
      <c r="G350" s="760" t="s">
        <v>56</v>
      </c>
      <c r="H350" s="159"/>
      <c r="I350" s="760" t="s">
        <v>54</v>
      </c>
    </row>
    <row r="351" spans="2:11" s="34" customFormat="1" ht="18" customHeight="1" thickBot="1" x14ac:dyDescent="0.25">
      <c r="B351" s="759"/>
      <c r="C351" s="754"/>
      <c r="D351" s="756"/>
      <c r="E351" s="759"/>
      <c r="F351" s="761"/>
      <c r="G351" s="761"/>
      <c r="H351" s="160"/>
      <c r="I351" s="761"/>
    </row>
    <row r="352" spans="2:11" ht="18" customHeight="1" x14ac:dyDescent="0.2">
      <c r="B352" s="206" t="str">
        <f>IF(AND('PJ - P'!$C289="",'PJ - P'!$D289=""),"",'PJ - P'!V289)</f>
        <v/>
      </c>
      <c r="C352" s="91" t="str">
        <f>IF(AND('PJ - P'!$C289="",'PJ - P'!$D289=""),"",'PJ - P'!B289)</f>
        <v/>
      </c>
      <c r="D352" s="92" t="str">
        <f>IF('PJ - P'!C289="","",'PJ - P'!C289)</f>
        <v/>
      </c>
      <c r="E352" s="92" t="str">
        <f>IF('PJ - P'!D289="","",'PJ - P'!D289)</f>
        <v/>
      </c>
      <c r="F352" s="93" t="str">
        <f>IF('PJ - P'!H289="","",'PJ - P'!H289)</f>
        <v/>
      </c>
      <c r="G352" s="93" t="str">
        <f>IF('PJ - P'!M289="","",'PJ - P'!M289)</f>
        <v/>
      </c>
      <c r="H352" s="93"/>
      <c r="I352" s="172" t="str">
        <f>IF('PJ - P'!O289="","",'PJ - P'!O289)</f>
        <v/>
      </c>
    </row>
    <row r="353" spans="2:9" ht="18" customHeight="1" x14ac:dyDescent="0.2">
      <c r="B353" s="168" t="str">
        <f>IF(AND('PJ - P'!$C290="",'PJ - P'!$D290=""),"",'PJ - P'!V290)</f>
        <v/>
      </c>
      <c r="C353" s="75" t="str">
        <f>IF(AND('PJ - P'!$C290="",'PJ - P'!$D290=""),"",'PJ - P'!B290)</f>
        <v/>
      </c>
      <c r="D353" s="76" t="str">
        <f>IF('PJ - P'!C290="","",'PJ - P'!C290)</f>
        <v/>
      </c>
      <c r="E353" s="76" t="str">
        <f>IF('PJ - P'!D290="","",'PJ - P'!D290)</f>
        <v/>
      </c>
      <c r="F353" s="80" t="str">
        <f>IF('PJ - P'!H290="","",'PJ - P'!H290)</f>
        <v/>
      </c>
      <c r="G353" s="80" t="str">
        <f>IF('PJ - P'!M290="","",'PJ - P'!M290)</f>
        <v/>
      </c>
      <c r="H353" s="80"/>
      <c r="I353" s="173" t="str">
        <f>IF('PJ - P'!O290="","",'PJ - P'!O290)</f>
        <v/>
      </c>
    </row>
    <row r="354" spans="2:9" ht="18" customHeight="1" x14ac:dyDescent="0.2">
      <c r="B354" s="169" t="str">
        <f>IF(AND('PJ - P'!$C291="",'PJ - P'!$D291=""),"",'PJ - P'!V291)</f>
        <v/>
      </c>
      <c r="C354" s="84" t="str">
        <f>IF(AND('PJ - P'!$C291="",'PJ - P'!$D291=""),"",'PJ - P'!B291)</f>
        <v/>
      </c>
      <c r="D354" s="85" t="str">
        <f>IF('PJ - P'!C291="","",'PJ - P'!C291)</f>
        <v/>
      </c>
      <c r="E354" s="85" t="str">
        <f>IF('PJ - P'!D291="","",'PJ - P'!D291)</f>
        <v/>
      </c>
      <c r="F354" s="89" t="str">
        <f>IF('PJ - P'!H291="","",'PJ - P'!H291)</f>
        <v/>
      </c>
      <c r="G354" s="89" t="str">
        <f>IF('PJ - P'!M291="","",'PJ - P'!M291)</f>
        <v/>
      </c>
      <c r="H354" s="89"/>
      <c r="I354" s="174" t="str">
        <f>IF('PJ - P'!O291="","",'PJ - P'!O291)</f>
        <v/>
      </c>
    </row>
    <row r="355" spans="2:9" ht="18" customHeight="1" x14ac:dyDescent="0.2">
      <c r="B355" s="168" t="str">
        <f>IF(AND('PJ - P'!$C292="",'PJ - P'!$D292=""),"",'PJ - P'!V292)</f>
        <v/>
      </c>
      <c r="C355" s="75" t="str">
        <f>IF(AND('PJ - P'!$C292="",'PJ - P'!$D292=""),"",'PJ - P'!B292)</f>
        <v/>
      </c>
      <c r="D355" s="76" t="str">
        <f>IF('PJ - P'!C292="","",'PJ - P'!C292)</f>
        <v/>
      </c>
      <c r="E355" s="76" t="str">
        <f>IF('PJ - P'!D292="","",'PJ - P'!D292)</f>
        <v/>
      </c>
      <c r="F355" s="80" t="str">
        <f>IF('PJ - P'!H292="","",'PJ - P'!H292)</f>
        <v/>
      </c>
      <c r="G355" s="80" t="str">
        <f>IF('PJ - P'!M292="","",'PJ - P'!M292)</f>
        <v/>
      </c>
      <c r="H355" s="80"/>
      <c r="I355" s="173" t="str">
        <f>IF('PJ - P'!O292="","",'PJ - P'!O292)</f>
        <v/>
      </c>
    </row>
    <row r="356" spans="2:9" ht="18" customHeight="1" x14ac:dyDescent="0.2">
      <c r="B356" s="169" t="str">
        <f>IF(AND('PJ - P'!$C293="",'PJ - P'!$D293=""),"",'PJ - P'!V293)</f>
        <v/>
      </c>
      <c r="C356" s="84" t="str">
        <f>IF(AND('PJ - P'!$C293="",'PJ - P'!$D293=""),"",'PJ - P'!B293)</f>
        <v/>
      </c>
      <c r="D356" s="85" t="str">
        <f>IF('PJ - P'!C293="","",'PJ - P'!C293)</f>
        <v/>
      </c>
      <c r="E356" s="85" t="str">
        <f>IF('PJ - P'!D293="","",'PJ - P'!D293)</f>
        <v/>
      </c>
      <c r="F356" s="89" t="str">
        <f>IF('PJ - P'!H293="","",'PJ - P'!H293)</f>
        <v/>
      </c>
      <c r="G356" s="89" t="str">
        <f>IF('PJ - P'!M293="","",'PJ - P'!M293)</f>
        <v/>
      </c>
      <c r="H356" s="89"/>
      <c r="I356" s="174" t="str">
        <f>IF('PJ - P'!O293="","",'PJ - P'!O293)</f>
        <v/>
      </c>
    </row>
    <row r="357" spans="2:9" ht="18" customHeight="1" x14ac:dyDescent="0.2">
      <c r="B357" s="168" t="str">
        <f>IF(AND('PJ - P'!$C294="",'PJ - P'!$D294=""),"",'PJ - P'!V294)</f>
        <v/>
      </c>
      <c r="C357" s="75" t="str">
        <f>IF(AND('PJ - P'!$C294="",'PJ - P'!$D294=""),"",'PJ - P'!B294)</f>
        <v/>
      </c>
      <c r="D357" s="76" t="str">
        <f>IF('PJ - P'!C294="","",'PJ - P'!C294)</f>
        <v/>
      </c>
      <c r="E357" s="76" t="str">
        <f>IF('PJ - P'!D294="","",'PJ - P'!D294)</f>
        <v/>
      </c>
      <c r="F357" s="80" t="str">
        <f>IF('PJ - P'!H294="","",'PJ - P'!H294)</f>
        <v/>
      </c>
      <c r="G357" s="80" t="str">
        <f>IF('PJ - P'!M294="","",'PJ - P'!M294)</f>
        <v/>
      </c>
      <c r="H357" s="80"/>
      <c r="I357" s="173" t="str">
        <f>IF('PJ - P'!O294="","",'PJ - P'!O294)</f>
        <v/>
      </c>
    </row>
    <row r="358" spans="2:9" ht="18" customHeight="1" x14ac:dyDescent="0.2">
      <c r="B358" s="169" t="str">
        <f>IF(AND('PJ - P'!$C295="",'PJ - P'!$D295=""),"",'PJ - P'!V295)</f>
        <v/>
      </c>
      <c r="C358" s="84" t="str">
        <f>IF(AND('PJ - P'!$C295="",'PJ - P'!$D295=""),"",'PJ - P'!B295)</f>
        <v/>
      </c>
      <c r="D358" s="85" t="str">
        <f>IF('PJ - P'!C295="","",'PJ - P'!C295)</f>
        <v/>
      </c>
      <c r="E358" s="85" t="str">
        <f>IF('PJ - P'!D295="","",'PJ - P'!D295)</f>
        <v/>
      </c>
      <c r="F358" s="89" t="str">
        <f>IF('PJ - P'!H295="","",'PJ - P'!H295)</f>
        <v/>
      </c>
      <c r="G358" s="89" t="str">
        <f>IF('PJ - P'!M295="","",'PJ - P'!M295)</f>
        <v/>
      </c>
      <c r="H358" s="89"/>
      <c r="I358" s="174" t="str">
        <f>IF('PJ - P'!O295="","",'PJ - P'!O295)</f>
        <v/>
      </c>
    </row>
    <row r="359" spans="2:9" ht="18" customHeight="1" x14ac:dyDescent="0.2">
      <c r="B359" s="168" t="str">
        <f>IF(AND('PJ - P'!$C296="",'PJ - P'!$D296=""),"",'PJ - P'!V296)</f>
        <v/>
      </c>
      <c r="C359" s="75" t="str">
        <f>IF(AND('PJ - P'!$C296="",'PJ - P'!$D296=""),"",'PJ - P'!B296)</f>
        <v/>
      </c>
      <c r="D359" s="76" t="str">
        <f>IF('PJ - P'!C296="","",'PJ - P'!C296)</f>
        <v/>
      </c>
      <c r="E359" s="76" t="str">
        <f>IF('PJ - P'!D296="","",'PJ - P'!D296)</f>
        <v/>
      </c>
      <c r="F359" s="80" t="str">
        <f>IF('PJ - P'!H296="","",'PJ - P'!H296)</f>
        <v/>
      </c>
      <c r="G359" s="80" t="str">
        <f>IF('PJ - P'!M296="","",'PJ - P'!M296)</f>
        <v/>
      </c>
      <c r="H359" s="80"/>
      <c r="I359" s="173" t="str">
        <f>IF('PJ - P'!O296="","",'PJ - P'!O296)</f>
        <v/>
      </c>
    </row>
    <row r="360" spans="2:9" ht="18" customHeight="1" x14ac:dyDescent="0.2">
      <c r="B360" s="169" t="str">
        <f>IF(AND('PJ - P'!$C297="",'PJ - P'!$D297=""),"",'PJ - P'!V297)</f>
        <v/>
      </c>
      <c r="C360" s="84" t="str">
        <f>IF(AND('PJ - P'!$C297="",'PJ - P'!$D297=""),"",'PJ - P'!B297)</f>
        <v/>
      </c>
      <c r="D360" s="85" t="str">
        <f>IF('PJ - P'!C297="","",'PJ - P'!C297)</f>
        <v/>
      </c>
      <c r="E360" s="85" t="str">
        <f>IF('PJ - P'!D297="","",'PJ - P'!D297)</f>
        <v/>
      </c>
      <c r="F360" s="89" t="str">
        <f>IF('PJ - P'!H297="","",'PJ - P'!H297)</f>
        <v/>
      </c>
      <c r="G360" s="89" t="str">
        <f>IF('PJ - P'!M297="","",'PJ - P'!M297)</f>
        <v/>
      </c>
      <c r="H360" s="89"/>
      <c r="I360" s="174" t="str">
        <f>IF('PJ - P'!O297="","",'PJ - P'!O297)</f>
        <v/>
      </c>
    </row>
    <row r="361" spans="2:9" ht="18" customHeight="1" x14ac:dyDescent="0.2">
      <c r="B361" s="168" t="str">
        <f>IF(AND('PJ - P'!$C298="",'PJ - P'!$D298=""),"",'PJ - P'!V298)</f>
        <v/>
      </c>
      <c r="C361" s="75" t="str">
        <f>IF(AND('PJ - P'!$C298="",'PJ - P'!$D298=""),"",'PJ - P'!B298)</f>
        <v/>
      </c>
      <c r="D361" s="76" t="str">
        <f>IF('PJ - P'!C298="","",'PJ - P'!C298)</f>
        <v/>
      </c>
      <c r="E361" s="76" t="str">
        <f>IF('PJ - P'!D298="","",'PJ - P'!D298)</f>
        <v/>
      </c>
      <c r="F361" s="80" t="str">
        <f>IF('PJ - P'!H298="","",'PJ - P'!H298)</f>
        <v/>
      </c>
      <c r="G361" s="80" t="str">
        <f>IF('PJ - P'!M298="","",'PJ - P'!M298)</f>
        <v/>
      </c>
      <c r="H361" s="80"/>
      <c r="I361" s="173" t="str">
        <f>IF('PJ - P'!O298="","",'PJ - P'!O298)</f>
        <v/>
      </c>
    </row>
    <row r="362" spans="2:9" ht="18" customHeight="1" x14ac:dyDescent="0.2">
      <c r="B362" s="169" t="str">
        <f>IF(AND('PJ - P'!$C299="",'PJ - P'!$D299=""),"",'PJ - P'!V299)</f>
        <v/>
      </c>
      <c r="C362" s="84" t="str">
        <f>IF(AND('PJ - P'!$C299="",'PJ - P'!$D299=""),"",'PJ - P'!B299)</f>
        <v/>
      </c>
      <c r="D362" s="85" t="str">
        <f>IF('PJ - P'!C299="","",'PJ - P'!C299)</f>
        <v/>
      </c>
      <c r="E362" s="85" t="str">
        <f>IF('PJ - P'!D299="","",'PJ - P'!D299)</f>
        <v/>
      </c>
      <c r="F362" s="89" t="str">
        <f>IF('PJ - P'!H299="","",'PJ - P'!H299)</f>
        <v/>
      </c>
      <c r="G362" s="89" t="str">
        <f>IF('PJ - P'!M299="","",'PJ - P'!M299)</f>
        <v/>
      </c>
      <c r="H362" s="89"/>
      <c r="I362" s="174" t="str">
        <f>IF('PJ - P'!O299="","",'PJ - P'!O299)</f>
        <v/>
      </c>
    </row>
    <row r="363" spans="2:9" ht="18" customHeight="1" x14ac:dyDescent="0.2">
      <c r="B363" s="168" t="str">
        <f>IF(AND('PJ - P'!$C300="",'PJ - P'!$D300=""),"",'PJ - P'!V300)</f>
        <v/>
      </c>
      <c r="C363" s="75" t="str">
        <f>IF(AND('PJ - P'!$C300="",'PJ - P'!$D300=""),"",'PJ - P'!B300)</f>
        <v/>
      </c>
      <c r="D363" s="76" t="str">
        <f>IF('PJ - P'!C300="","",'PJ - P'!C300)</f>
        <v/>
      </c>
      <c r="E363" s="76" t="str">
        <f>IF('PJ - P'!D300="","",'PJ - P'!D300)</f>
        <v/>
      </c>
      <c r="F363" s="80" t="str">
        <f>IF('PJ - P'!H300="","",'PJ - P'!H300)</f>
        <v/>
      </c>
      <c r="G363" s="80" t="str">
        <f>IF('PJ - P'!M300="","",'PJ - P'!M300)</f>
        <v/>
      </c>
      <c r="H363" s="80"/>
      <c r="I363" s="173" t="str">
        <f>IF('PJ - P'!O300="","",'PJ - P'!O300)</f>
        <v/>
      </c>
    </row>
    <row r="364" spans="2:9" ht="18" customHeight="1" x14ac:dyDescent="0.2">
      <c r="B364" s="169" t="str">
        <f>IF(AND('PJ - P'!$C301="",'PJ - P'!$D301=""),"",'PJ - P'!V301)</f>
        <v/>
      </c>
      <c r="C364" s="84" t="str">
        <f>IF(AND('PJ - P'!$C301="",'PJ - P'!$D301=""),"",'PJ - P'!B301)</f>
        <v/>
      </c>
      <c r="D364" s="85" t="str">
        <f>IF('PJ - P'!C301="","",'PJ - P'!C301)</f>
        <v/>
      </c>
      <c r="E364" s="85" t="str">
        <f>IF('PJ - P'!D301="","",'PJ - P'!D301)</f>
        <v/>
      </c>
      <c r="F364" s="89" t="str">
        <f>IF('PJ - P'!H301="","",'PJ - P'!H301)</f>
        <v/>
      </c>
      <c r="G364" s="89" t="str">
        <f>IF('PJ - P'!M301="","",'PJ - P'!M301)</f>
        <v/>
      </c>
      <c r="H364" s="89"/>
      <c r="I364" s="174" t="str">
        <f>IF('PJ - P'!O301="","",'PJ - P'!O301)</f>
        <v/>
      </c>
    </row>
    <row r="365" spans="2:9" ht="18" customHeight="1" x14ac:dyDescent="0.2">
      <c r="B365" s="168" t="str">
        <f>IF(AND('PJ - P'!$C302="",'PJ - P'!$D302=""),"",'PJ - P'!V302)</f>
        <v/>
      </c>
      <c r="C365" s="75" t="str">
        <f>IF(AND('PJ - P'!$C302="",'PJ - P'!$D302=""),"",'PJ - P'!B302)</f>
        <v/>
      </c>
      <c r="D365" s="76" t="str">
        <f>IF('PJ - P'!C302="","",'PJ - P'!C302)</f>
        <v/>
      </c>
      <c r="E365" s="76" t="str">
        <f>IF('PJ - P'!D302="","",'PJ - P'!D302)</f>
        <v/>
      </c>
      <c r="F365" s="80" t="str">
        <f>IF('PJ - P'!H302="","",'PJ - P'!H302)</f>
        <v/>
      </c>
      <c r="G365" s="80" t="str">
        <f>IF('PJ - P'!M302="","",'PJ - P'!M302)</f>
        <v/>
      </c>
      <c r="H365" s="80"/>
      <c r="I365" s="173" t="str">
        <f>IF('PJ - P'!O302="","",'PJ - P'!O302)</f>
        <v/>
      </c>
    </row>
    <row r="366" spans="2:9" ht="18" customHeight="1" x14ac:dyDescent="0.2">
      <c r="B366" s="169" t="str">
        <f>IF(AND('PJ - P'!$C303="",'PJ - P'!$D303=""),"",'PJ - P'!V303)</f>
        <v/>
      </c>
      <c r="C366" s="84" t="str">
        <f>IF(AND('PJ - P'!$C303="",'PJ - P'!$D303=""),"",'PJ - P'!B303)</f>
        <v/>
      </c>
      <c r="D366" s="85" t="str">
        <f>IF('PJ - P'!C303="","",'PJ - P'!C303)</f>
        <v/>
      </c>
      <c r="E366" s="85" t="str">
        <f>IF('PJ - P'!D303="","",'PJ - P'!D303)</f>
        <v/>
      </c>
      <c r="F366" s="89" t="str">
        <f>IF('PJ - P'!H303="","",'PJ - P'!H303)</f>
        <v/>
      </c>
      <c r="G366" s="89" t="str">
        <f>IF('PJ - P'!M303="","",'PJ - P'!M303)</f>
        <v/>
      </c>
      <c r="H366" s="89"/>
      <c r="I366" s="174" t="str">
        <f>IF('PJ - P'!O303="","",'PJ - P'!O303)</f>
        <v/>
      </c>
    </row>
    <row r="367" spans="2:9" ht="18" customHeight="1" x14ac:dyDescent="0.2">
      <c r="B367" s="168" t="str">
        <f>IF(AND('PJ - P'!$C304="",'PJ - P'!$D304=""),"",'PJ - P'!V304)</f>
        <v/>
      </c>
      <c r="C367" s="75" t="str">
        <f>IF(AND('PJ - P'!$C304="",'PJ - P'!$D304=""),"",'PJ - P'!B304)</f>
        <v/>
      </c>
      <c r="D367" s="76" t="str">
        <f>IF('PJ - P'!C304="","",'PJ - P'!C304)</f>
        <v/>
      </c>
      <c r="E367" s="76" t="str">
        <f>IF('PJ - P'!D304="","",'PJ - P'!D304)</f>
        <v/>
      </c>
      <c r="F367" s="80" t="str">
        <f>IF('PJ - P'!H304="","",'PJ - P'!H304)</f>
        <v/>
      </c>
      <c r="G367" s="80" t="str">
        <f>IF('PJ - P'!M304="","",'PJ - P'!M304)</f>
        <v/>
      </c>
      <c r="H367" s="80"/>
      <c r="I367" s="173" t="str">
        <f>IF('PJ - P'!O304="","",'PJ - P'!O304)</f>
        <v/>
      </c>
    </row>
    <row r="368" spans="2:9" ht="18" customHeight="1" x14ac:dyDescent="0.2">
      <c r="B368" s="169" t="str">
        <f>IF(AND('PJ - P'!$C305="",'PJ - P'!$D305=""),"",'PJ - P'!V305)</f>
        <v/>
      </c>
      <c r="C368" s="84" t="str">
        <f>IF(AND('PJ - P'!$C305="",'PJ - P'!$D305=""),"",'PJ - P'!B305)</f>
        <v/>
      </c>
      <c r="D368" s="85" t="str">
        <f>IF('PJ - P'!C305="","",'PJ - P'!C305)</f>
        <v/>
      </c>
      <c r="E368" s="85" t="str">
        <f>IF('PJ - P'!D305="","",'PJ - P'!D305)</f>
        <v/>
      </c>
      <c r="F368" s="89" t="str">
        <f>IF('PJ - P'!H305="","",'PJ - P'!H305)</f>
        <v/>
      </c>
      <c r="G368" s="89" t="str">
        <f>IF('PJ - P'!M305="","",'PJ - P'!M305)</f>
        <v/>
      </c>
      <c r="H368" s="89"/>
      <c r="I368" s="174" t="str">
        <f>IF('PJ - P'!O305="","",'PJ - P'!O305)</f>
        <v/>
      </c>
    </row>
    <row r="369" spans="2:9" ht="18" customHeight="1" x14ac:dyDescent="0.2">
      <c r="B369" s="168" t="str">
        <f>IF(AND('PJ - P'!$C306="",'PJ - P'!$D306=""),"",'PJ - P'!V306)</f>
        <v/>
      </c>
      <c r="C369" s="75" t="str">
        <f>IF(AND('PJ - P'!$C306="",'PJ - P'!$D306=""),"",'PJ - P'!B306)</f>
        <v/>
      </c>
      <c r="D369" s="76" t="str">
        <f>IF('PJ - P'!C306="","",'PJ - P'!C306)</f>
        <v/>
      </c>
      <c r="E369" s="76" t="str">
        <f>IF('PJ - P'!D306="","",'PJ - P'!D306)</f>
        <v/>
      </c>
      <c r="F369" s="80" t="str">
        <f>IF('PJ - P'!H306="","",'PJ - P'!H306)</f>
        <v/>
      </c>
      <c r="G369" s="80" t="str">
        <f>IF('PJ - P'!M306="","",'PJ - P'!M306)</f>
        <v/>
      </c>
      <c r="H369" s="80"/>
      <c r="I369" s="173" t="str">
        <f>IF('PJ - P'!O306="","",'PJ - P'!O306)</f>
        <v/>
      </c>
    </row>
    <row r="370" spans="2:9" ht="18" customHeight="1" x14ac:dyDescent="0.2">
      <c r="B370" s="169" t="str">
        <f>IF(AND('PJ - P'!$C307="",'PJ - P'!$D307=""),"",'PJ - P'!V307)</f>
        <v/>
      </c>
      <c r="C370" s="84" t="str">
        <f>IF(AND('PJ - P'!$C307="",'PJ - P'!$D307=""),"",'PJ - P'!B307)</f>
        <v/>
      </c>
      <c r="D370" s="85" t="str">
        <f>IF('PJ - P'!C307="","",'PJ - P'!C307)</f>
        <v/>
      </c>
      <c r="E370" s="85" t="str">
        <f>IF('PJ - P'!D307="","",'PJ - P'!D307)</f>
        <v/>
      </c>
      <c r="F370" s="89" t="str">
        <f>IF('PJ - P'!H307="","",'PJ - P'!H307)</f>
        <v/>
      </c>
      <c r="G370" s="89" t="str">
        <f>IF('PJ - P'!M307="","",'PJ - P'!M307)</f>
        <v/>
      </c>
      <c r="H370" s="89"/>
      <c r="I370" s="174" t="str">
        <f>IF('PJ - P'!O307="","",'PJ - P'!O307)</f>
        <v/>
      </c>
    </row>
    <row r="371" spans="2:9" ht="18" customHeight="1" x14ac:dyDescent="0.2">
      <c r="B371" s="168" t="str">
        <f>IF(AND('PJ - P'!$C308="",'PJ - P'!$D308=""),"",'PJ - P'!V308)</f>
        <v/>
      </c>
      <c r="C371" s="75" t="str">
        <f>IF(AND('PJ - P'!$C308="",'PJ - P'!$D308=""),"",'PJ - P'!B308)</f>
        <v/>
      </c>
      <c r="D371" s="76" t="str">
        <f>IF('PJ - P'!C308="","",'PJ - P'!C308)</f>
        <v/>
      </c>
      <c r="E371" s="76" t="str">
        <f>IF('PJ - P'!D308="","",'PJ - P'!D308)</f>
        <v/>
      </c>
      <c r="F371" s="80" t="str">
        <f>IF('PJ - P'!H308="","",'PJ - P'!H308)</f>
        <v/>
      </c>
      <c r="G371" s="80" t="str">
        <f>IF('PJ - P'!M308="","",'PJ - P'!M308)</f>
        <v/>
      </c>
      <c r="H371" s="80"/>
      <c r="I371" s="173" t="str">
        <f>IF('PJ - P'!O308="","",'PJ - P'!O308)</f>
        <v/>
      </c>
    </row>
    <row r="372" spans="2:9" ht="18" customHeight="1" x14ac:dyDescent="0.2">
      <c r="B372" s="169" t="str">
        <f>IF(AND('PJ - P'!$C309="",'PJ - P'!$D309=""),"",'PJ - P'!V309)</f>
        <v/>
      </c>
      <c r="C372" s="84" t="str">
        <f>IF(AND('PJ - P'!$C309="",'PJ - P'!$D309=""),"",'PJ - P'!B309)</f>
        <v/>
      </c>
      <c r="D372" s="85" t="str">
        <f>IF('PJ - P'!C309="","",'PJ - P'!C309)</f>
        <v/>
      </c>
      <c r="E372" s="85" t="str">
        <f>IF('PJ - P'!D309="","",'PJ - P'!D309)</f>
        <v/>
      </c>
      <c r="F372" s="89" t="str">
        <f>IF('PJ - P'!H309="","",'PJ - P'!H309)</f>
        <v/>
      </c>
      <c r="G372" s="89" t="str">
        <f>IF('PJ - P'!M309="","",'PJ - P'!M309)</f>
        <v/>
      </c>
      <c r="H372" s="89"/>
      <c r="I372" s="174" t="str">
        <f>IF('PJ - P'!O309="","",'PJ - P'!O309)</f>
        <v/>
      </c>
    </row>
    <row r="373" spans="2:9" ht="18" customHeight="1" x14ac:dyDescent="0.2">
      <c r="B373" s="168" t="str">
        <f>IF(AND('PJ - P'!$C310="",'PJ - P'!$D310=""),"",'PJ - P'!V310)</f>
        <v/>
      </c>
      <c r="C373" s="75" t="str">
        <f>IF(AND('PJ - P'!$C310="",'PJ - P'!$D310=""),"",'PJ - P'!B310)</f>
        <v/>
      </c>
      <c r="D373" s="76" t="str">
        <f>IF('PJ - P'!C310="","",'PJ - P'!C310)</f>
        <v/>
      </c>
      <c r="E373" s="76" t="str">
        <f>IF('PJ - P'!D310="","",'PJ - P'!D310)</f>
        <v/>
      </c>
      <c r="F373" s="80" t="str">
        <f>IF('PJ - P'!H310="","",'PJ - P'!H310)</f>
        <v/>
      </c>
      <c r="G373" s="80" t="str">
        <f>IF('PJ - P'!M310="","",'PJ - P'!M310)</f>
        <v/>
      </c>
      <c r="H373" s="80"/>
      <c r="I373" s="173" t="str">
        <f>IF('PJ - P'!O310="","",'PJ - P'!O310)</f>
        <v/>
      </c>
    </row>
    <row r="374" spans="2:9" ht="18" customHeight="1" x14ac:dyDescent="0.2">
      <c r="B374" s="169" t="str">
        <f>IF(AND('PJ - P'!$C311="",'PJ - P'!$D311=""),"",'PJ - P'!V311)</f>
        <v/>
      </c>
      <c r="C374" s="84" t="str">
        <f>IF(AND('PJ - P'!$C311="",'PJ - P'!$D311=""),"",'PJ - P'!B311)</f>
        <v/>
      </c>
      <c r="D374" s="85" t="str">
        <f>IF('PJ - P'!C311="","",'PJ - P'!C311)</f>
        <v/>
      </c>
      <c r="E374" s="85" t="str">
        <f>IF('PJ - P'!D311="","",'PJ - P'!D311)</f>
        <v/>
      </c>
      <c r="F374" s="89" t="str">
        <f>IF('PJ - P'!H311="","",'PJ - P'!H311)</f>
        <v/>
      </c>
      <c r="G374" s="89" t="str">
        <f>IF('PJ - P'!M311="","",'PJ - P'!M311)</f>
        <v/>
      </c>
      <c r="H374" s="89"/>
      <c r="I374" s="174" t="str">
        <f>IF('PJ - P'!O311="","",'PJ - P'!O311)</f>
        <v/>
      </c>
    </row>
    <row r="375" spans="2:9" ht="18" customHeight="1" x14ac:dyDescent="0.2">
      <c r="B375" s="168" t="str">
        <f>IF(AND('PJ - P'!$C312="",'PJ - P'!$D312=""),"",'PJ - P'!V312)</f>
        <v/>
      </c>
      <c r="C375" s="75" t="str">
        <f>IF(AND('PJ - P'!$C312="",'PJ - P'!$D312=""),"",'PJ - P'!B312)</f>
        <v/>
      </c>
      <c r="D375" s="76" t="str">
        <f>IF('PJ - P'!C312="","",'PJ - P'!C312)</f>
        <v/>
      </c>
      <c r="E375" s="76" t="str">
        <f>IF('PJ - P'!D312="","",'PJ - P'!D312)</f>
        <v/>
      </c>
      <c r="F375" s="80" t="str">
        <f>IF('PJ - P'!H312="","",'PJ - P'!H312)</f>
        <v/>
      </c>
      <c r="G375" s="80" t="str">
        <f>IF('PJ - P'!M312="","",'PJ - P'!M312)</f>
        <v/>
      </c>
      <c r="H375" s="80"/>
      <c r="I375" s="173" t="str">
        <f>IF('PJ - P'!O312="","",'PJ - P'!O312)</f>
        <v/>
      </c>
    </row>
    <row r="376" spans="2:9" ht="18" customHeight="1" x14ac:dyDescent="0.2">
      <c r="B376" s="169" t="str">
        <f>IF(AND('PJ - P'!$C313="",'PJ - P'!$D313=""),"",'PJ - P'!V313)</f>
        <v/>
      </c>
      <c r="C376" s="84" t="str">
        <f>IF(AND('PJ - P'!$C313="",'PJ - P'!$D313=""),"",'PJ - P'!B313)</f>
        <v/>
      </c>
      <c r="D376" s="85" t="str">
        <f>IF('PJ - P'!C313="","",'PJ - P'!C313)</f>
        <v/>
      </c>
      <c r="E376" s="85" t="str">
        <f>IF('PJ - P'!D313="","",'PJ - P'!D313)</f>
        <v/>
      </c>
      <c r="F376" s="89" t="str">
        <f>IF('PJ - P'!H313="","",'PJ - P'!H313)</f>
        <v/>
      </c>
      <c r="G376" s="89" t="str">
        <f>IF('PJ - P'!M313="","",'PJ - P'!M313)</f>
        <v/>
      </c>
      <c r="H376" s="89"/>
      <c r="I376" s="174" t="str">
        <f>IF('PJ - P'!O313="","",'PJ - P'!O313)</f>
        <v/>
      </c>
    </row>
    <row r="377" spans="2:9" ht="18" customHeight="1" x14ac:dyDescent="0.2">
      <c r="B377" s="168" t="str">
        <f>IF(AND('PJ - P'!$C314="",'PJ - P'!$D314=""),"",'PJ - P'!V314)</f>
        <v/>
      </c>
      <c r="C377" s="75" t="str">
        <f>IF(AND('PJ - P'!$C314="",'PJ - P'!$D314=""),"",'PJ - P'!B314)</f>
        <v/>
      </c>
      <c r="D377" s="76" t="str">
        <f>IF('PJ - P'!C314="","",'PJ - P'!C314)</f>
        <v/>
      </c>
      <c r="E377" s="76" t="str">
        <f>IF('PJ - P'!D314="","",'PJ - P'!D314)</f>
        <v/>
      </c>
      <c r="F377" s="80" t="str">
        <f>IF('PJ - P'!H314="","",'PJ - P'!H314)</f>
        <v/>
      </c>
      <c r="G377" s="80" t="str">
        <f>IF('PJ - P'!M314="","",'PJ - P'!M314)</f>
        <v/>
      </c>
      <c r="H377" s="80"/>
      <c r="I377" s="173" t="str">
        <f>IF('PJ - P'!O314="","",'PJ - P'!O314)</f>
        <v/>
      </c>
    </row>
    <row r="378" spans="2:9" ht="18" customHeight="1" x14ac:dyDescent="0.2">
      <c r="B378" s="169" t="str">
        <f>IF(AND('PJ - P'!$C315="",'PJ - P'!$D315=""),"",'PJ - P'!V315)</f>
        <v/>
      </c>
      <c r="C378" s="84" t="str">
        <f>IF(AND('PJ - P'!$C315="",'PJ - P'!$D315=""),"",'PJ - P'!B315)</f>
        <v/>
      </c>
      <c r="D378" s="85" t="str">
        <f>IF('PJ - P'!C315="","",'PJ - P'!C315)</f>
        <v/>
      </c>
      <c r="E378" s="85" t="str">
        <f>IF('PJ - P'!D315="","",'PJ - P'!D315)</f>
        <v/>
      </c>
      <c r="F378" s="89" t="str">
        <f>IF('PJ - P'!H315="","",'PJ - P'!H315)</f>
        <v/>
      </c>
      <c r="G378" s="89" t="str">
        <f>IF('PJ - P'!M315="","",'PJ - P'!M315)</f>
        <v/>
      </c>
      <c r="H378" s="89"/>
      <c r="I378" s="174" t="str">
        <f>IF('PJ - P'!O315="","",'PJ - P'!O315)</f>
        <v/>
      </c>
    </row>
    <row r="379" spans="2:9" ht="18" customHeight="1" x14ac:dyDescent="0.2">
      <c r="B379" s="168" t="str">
        <f>IF(AND('PJ - P'!$C316="",'PJ - P'!$D316=""),"",'PJ - P'!V316)</f>
        <v/>
      </c>
      <c r="C379" s="75" t="str">
        <f>IF(AND('PJ - P'!$C316="",'PJ - P'!$D316=""),"",'PJ - P'!B316)</f>
        <v/>
      </c>
      <c r="D379" s="76" t="str">
        <f>IF('PJ - P'!C316="","",'PJ - P'!C316)</f>
        <v/>
      </c>
      <c r="E379" s="76" t="str">
        <f>IF('PJ - P'!D316="","",'PJ - P'!D316)</f>
        <v/>
      </c>
      <c r="F379" s="80" t="str">
        <f>IF('PJ - P'!H316="","",'PJ - P'!H316)</f>
        <v/>
      </c>
      <c r="G379" s="80" t="str">
        <f>IF('PJ - P'!M316="","",'PJ - P'!M316)</f>
        <v/>
      </c>
      <c r="H379" s="80"/>
      <c r="I379" s="173" t="str">
        <f>IF('PJ - P'!O316="","",'PJ - P'!O316)</f>
        <v/>
      </c>
    </row>
    <row r="380" spans="2:9" ht="18" customHeight="1" x14ac:dyDescent="0.2">
      <c r="B380" s="169" t="str">
        <f>IF(AND('PJ - P'!$C317="",'PJ - P'!$D317=""),"",'PJ - P'!V317)</f>
        <v/>
      </c>
      <c r="C380" s="84" t="str">
        <f>IF(AND('PJ - P'!$C317="",'PJ - P'!$D317=""),"",'PJ - P'!B317)</f>
        <v/>
      </c>
      <c r="D380" s="85" t="str">
        <f>IF('PJ - P'!C317="","",'PJ - P'!C317)</f>
        <v/>
      </c>
      <c r="E380" s="85" t="str">
        <f>IF('PJ - P'!D317="","",'PJ - P'!D317)</f>
        <v/>
      </c>
      <c r="F380" s="89" t="str">
        <f>IF('PJ - P'!H317="","",'PJ - P'!H317)</f>
        <v/>
      </c>
      <c r="G380" s="89" t="str">
        <f>IF('PJ - P'!M317="","",'PJ - P'!M317)</f>
        <v/>
      </c>
      <c r="H380" s="89"/>
      <c r="I380" s="174" t="str">
        <f>IF('PJ - P'!O317="","",'PJ - P'!O317)</f>
        <v/>
      </c>
    </row>
    <row r="381" spans="2:9" ht="18" customHeight="1" x14ac:dyDescent="0.2">
      <c r="B381" s="168" t="str">
        <f>IF(AND('PJ - P'!$C318="",'PJ - P'!$D318=""),"",'PJ - P'!V318)</f>
        <v/>
      </c>
      <c r="C381" s="75" t="str">
        <f>IF(AND('PJ - P'!$C318="",'PJ - P'!$D318=""),"",'PJ - P'!B318)</f>
        <v/>
      </c>
      <c r="D381" s="76" t="str">
        <f>IF('PJ - P'!C318="","",'PJ - P'!C318)</f>
        <v/>
      </c>
      <c r="E381" s="76" t="str">
        <f>IF('PJ - P'!D318="","",'PJ - P'!D318)</f>
        <v/>
      </c>
      <c r="F381" s="80" t="str">
        <f>IF('PJ - P'!H318="","",'PJ - P'!H318)</f>
        <v/>
      </c>
      <c r="G381" s="80" t="str">
        <f>IF('PJ - P'!M318="","",'PJ - P'!M318)</f>
        <v/>
      </c>
      <c r="H381" s="80"/>
      <c r="I381" s="173" t="str">
        <f>IF('PJ - P'!O318="","",'PJ - P'!O318)</f>
        <v/>
      </c>
    </row>
    <row r="382" spans="2:9" ht="18" customHeight="1" x14ac:dyDescent="0.2">
      <c r="B382" s="169" t="str">
        <f>IF(AND('PJ - P'!$C319="",'PJ - P'!$D319=""),"",'PJ - P'!V319)</f>
        <v/>
      </c>
      <c r="C382" s="84" t="str">
        <f>IF(AND('PJ - P'!$C319="",'PJ - P'!$D319=""),"",'PJ - P'!B319)</f>
        <v/>
      </c>
      <c r="D382" s="85" t="str">
        <f>IF('PJ - P'!C319="","",'PJ - P'!C319)</f>
        <v/>
      </c>
      <c r="E382" s="85" t="str">
        <f>IF('PJ - P'!D319="","",'PJ - P'!D319)</f>
        <v/>
      </c>
      <c r="F382" s="89" t="str">
        <f>IF('PJ - P'!H319="","",'PJ - P'!H319)</f>
        <v/>
      </c>
      <c r="G382" s="89" t="str">
        <f>IF('PJ - P'!M319="","",'PJ - P'!M319)</f>
        <v/>
      </c>
      <c r="H382" s="89"/>
      <c r="I382" s="174" t="str">
        <f>IF('PJ - P'!O319="","",'PJ - P'!O319)</f>
        <v/>
      </c>
    </row>
    <row r="383" spans="2:9" ht="18" customHeight="1" x14ac:dyDescent="0.2">
      <c r="B383" s="168" t="str">
        <f>IF(AND('PJ - P'!$C320="",'PJ - P'!$D320=""),"",'PJ - P'!V320)</f>
        <v/>
      </c>
      <c r="C383" s="75" t="str">
        <f>IF(AND('PJ - P'!$C320="",'PJ - P'!$D320=""),"",'PJ - P'!B320)</f>
        <v/>
      </c>
      <c r="D383" s="76" t="str">
        <f>IF('PJ - P'!C320="","",'PJ - P'!C320)</f>
        <v/>
      </c>
      <c r="E383" s="76" t="str">
        <f>IF('PJ - P'!D320="","",'PJ - P'!D320)</f>
        <v/>
      </c>
      <c r="F383" s="80" t="str">
        <f>IF('PJ - P'!H320="","",'PJ - P'!H320)</f>
        <v/>
      </c>
      <c r="G383" s="80" t="str">
        <f>IF('PJ - P'!M320="","",'PJ - P'!M320)</f>
        <v/>
      </c>
      <c r="H383" s="80"/>
      <c r="I383" s="173" t="str">
        <f>IF('PJ - P'!O320="","",'PJ - P'!O320)</f>
        <v/>
      </c>
    </row>
    <row r="384" spans="2:9" ht="18" customHeight="1" x14ac:dyDescent="0.2">
      <c r="B384" s="169" t="str">
        <f>IF(AND('PJ - P'!$C321="",'PJ - P'!$D321=""),"",'PJ - P'!V321)</f>
        <v/>
      </c>
      <c r="C384" s="84" t="str">
        <f>IF(AND('PJ - P'!$C321="",'PJ - P'!$D321=""),"",'PJ - P'!B321)</f>
        <v/>
      </c>
      <c r="D384" s="85" t="str">
        <f>IF('PJ - P'!C321="","",'PJ - P'!C321)</f>
        <v/>
      </c>
      <c r="E384" s="85" t="str">
        <f>IF('PJ - P'!D321="","",'PJ - P'!D321)</f>
        <v/>
      </c>
      <c r="F384" s="89" t="str">
        <f>IF('PJ - P'!H321="","",'PJ - P'!H321)</f>
        <v/>
      </c>
      <c r="G384" s="89" t="str">
        <f>IF('PJ - P'!M321="","",'PJ - P'!M321)</f>
        <v/>
      </c>
      <c r="H384" s="89"/>
      <c r="I384" s="174" t="str">
        <f>IF('PJ - P'!O321="","",'PJ - P'!O321)</f>
        <v/>
      </c>
    </row>
    <row r="385" spans="2:11" ht="18" customHeight="1" x14ac:dyDescent="0.2">
      <c r="B385" s="168" t="str">
        <f>IF(AND('PJ - P'!$C322="",'PJ - P'!$D322=""),"",'PJ - P'!V322)</f>
        <v/>
      </c>
      <c r="C385" s="75" t="str">
        <f>IF(AND('PJ - P'!$C322="",'PJ - P'!$D322=""),"",'PJ - P'!B322)</f>
        <v/>
      </c>
      <c r="D385" s="76" t="str">
        <f>IF('PJ - P'!C322="","",'PJ - P'!C322)</f>
        <v/>
      </c>
      <c r="E385" s="76" t="str">
        <f>IF('PJ - P'!D322="","",'PJ - P'!D322)</f>
        <v/>
      </c>
      <c r="F385" s="80" t="str">
        <f>IF('PJ - P'!H322="","",'PJ - P'!H322)</f>
        <v/>
      </c>
      <c r="G385" s="80" t="str">
        <f>IF('PJ - P'!M322="","",'PJ - P'!M322)</f>
        <v/>
      </c>
      <c r="H385" s="80"/>
      <c r="I385" s="173" t="str">
        <f>IF('PJ - P'!O322="","",'PJ - P'!O322)</f>
        <v/>
      </c>
    </row>
    <row r="386" spans="2:11" ht="18" customHeight="1" x14ac:dyDescent="0.2">
      <c r="B386" s="170" t="str">
        <f>IF(AND('PJ - P'!$C323="",'PJ - P'!$D323=""),"",'PJ - P'!V323)</f>
        <v/>
      </c>
      <c r="C386" s="126" t="str">
        <f>IF(AND('PJ - P'!$C323="",'PJ - P'!$D323=""),"",'PJ - P'!B323)</f>
        <v/>
      </c>
      <c r="D386" s="127" t="str">
        <f>IF('PJ - P'!C323="","",'PJ - P'!C323)</f>
        <v/>
      </c>
      <c r="E386" s="127" t="str">
        <f>IF('PJ - P'!D323="","",'PJ - P'!D323)</f>
        <v/>
      </c>
      <c r="F386" s="131" t="str">
        <f>IF('PJ - P'!H323="","",'PJ - P'!H323)</f>
        <v/>
      </c>
      <c r="G386" s="131" t="str">
        <f>IF('PJ - P'!M323="","",'PJ - P'!M323)</f>
        <v/>
      </c>
      <c r="H386" s="131"/>
      <c r="I386" s="175" t="str">
        <f>IF('PJ - P'!O323="","",'PJ - P'!O323)</f>
        <v/>
      </c>
    </row>
    <row r="387" spans="2:11" ht="18" customHeight="1" thickBot="1" x14ac:dyDescent="0.25">
      <c r="B387" s="171" t="str">
        <f>IF(AND('PJ - P'!$C324="",'PJ - P'!$D324=""),"",'PJ - P'!V324)</f>
        <v/>
      </c>
      <c r="C387" s="165" t="str">
        <f>IF(AND('PJ - P'!$C324="",'PJ - P'!$D324=""),"",'PJ - P'!B324)</f>
        <v/>
      </c>
      <c r="D387" s="166" t="str">
        <f>IF('PJ - P'!C324="","",'PJ - P'!C324)</f>
        <v/>
      </c>
      <c r="E387" s="166" t="str">
        <f>IF('PJ - P'!D324="","",'PJ - P'!D324)</f>
        <v/>
      </c>
      <c r="F387" s="167" t="str">
        <f>IF('PJ - P'!H324="","",'PJ - P'!H324)</f>
        <v/>
      </c>
      <c r="G387" s="167" t="str">
        <f>IF('PJ - P'!M324="","",'PJ - P'!M324)</f>
        <v/>
      </c>
      <c r="H387" s="167"/>
      <c r="I387" s="176" t="str">
        <f>IF('PJ - P'!O324="","",'PJ - P'!O324)</f>
        <v/>
      </c>
    </row>
    <row r="388" spans="2:11" ht="26.25" x14ac:dyDescent="0.2">
      <c r="B388" s="749" t="str">
        <f>B$1</f>
        <v>Běh na 100m s přek. - Pořadí jednotlivců</v>
      </c>
      <c r="C388" s="749"/>
      <c r="D388" s="749"/>
      <c r="E388" s="749"/>
      <c r="F388" s="749"/>
      <c r="G388" s="749"/>
      <c r="H388" s="749"/>
      <c r="I388" s="749"/>
      <c r="J388" s="453"/>
      <c r="K388" s="453"/>
    </row>
    <row r="389" spans="2:11" s="34" customFormat="1" ht="15" customHeight="1" x14ac:dyDescent="0.2">
      <c r="B389" s="102"/>
      <c r="C389" s="102"/>
      <c r="D389" s="102"/>
      <c r="E389" s="102"/>
      <c r="F389" s="103"/>
      <c r="G389" s="103"/>
      <c r="H389" s="161"/>
      <c r="I389" s="103"/>
      <c r="J389" s="102"/>
      <c r="K389" s="102"/>
    </row>
    <row r="390" spans="2:11" s="207" customFormat="1" ht="18" x14ac:dyDescent="0.2">
      <c r="B390" s="757" t="str">
        <f>B$3</f>
        <v>Okresní kolo v PS</v>
      </c>
      <c r="C390" s="757"/>
      <c r="D390" s="757"/>
      <c r="E390" s="757" t="str">
        <f>E$3</f>
        <v>30.7. 2016 Pardubice - Polabiny</v>
      </c>
      <c r="F390" s="757"/>
      <c r="G390" s="757"/>
      <c r="H390" s="757"/>
      <c r="I390" s="757"/>
      <c r="J390" s="208"/>
      <c r="K390" s="208"/>
    </row>
    <row r="391" spans="2:11" s="34" customFormat="1" ht="15" customHeight="1" thickBot="1" x14ac:dyDescent="0.25">
      <c r="B391" s="102"/>
      <c r="C391" s="102"/>
      <c r="D391" s="102"/>
      <c r="E391" s="102"/>
      <c r="F391" s="103"/>
      <c r="G391" s="103"/>
      <c r="H391" s="161"/>
      <c r="I391" s="103"/>
      <c r="J391" s="102"/>
      <c r="K391" s="102"/>
    </row>
    <row r="392" spans="2:11" ht="20.100000000000001" customHeight="1" thickBot="1" x14ac:dyDescent="0.25">
      <c r="B392" s="751" t="str">
        <f>Start!$C$5</f>
        <v>MUŽI</v>
      </c>
      <c r="C392" s="752"/>
      <c r="D392" s="453"/>
      <c r="E392" s="453"/>
      <c r="F392" s="103"/>
      <c r="G392" s="103"/>
      <c r="H392" s="453"/>
      <c r="I392" s="103"/>
      <c r="J392" s="455"/>
      <c r="K392" s="455"/>
    </row>
    <row r="393" spans="2:11" s="34" customFormat="1" ht="18" customHeight="1" x14ac:dyDescent="0.2">
      <c r="B393" s="758" t="s">
        <v>49</v>
      </c>
      <c r="C393" s="753" t="s">
        <v>53</v>
      </c>
      <c r="D393" s="755" t="s">
        <v>22</v>
      </c>
      <c r="E393" s="758" t="s">
        <v>23</v>
      </c>
      <c r="F393" s="760" t="s">
        <v>55</v>
      </c>
      <c r="G393" s="760" t="s">
        <v>56</v>
      </c>
      <c r="H393" s="159"/>
      <c r="I393" s="760" t="s">
        <v>54</v>
      </c>
    </row>
    <row r="394" spans="2:11" s="34" customFormat="1" ht="18" customHeight="1" thickBot="1" x14ac:dyDescent="0.25">
      <c r="B394" s="759"/>
      <c r="C394" s="754"/>
      <c r="D394" s="756"/>
      <c r="E394" s="759"/>
      <c r="F394" s="761"/>
      <c r="G394" s="761"/>
      <c r="H394" s="160"/>
      <c r="I394" s="761"/>
    </row>
    <row r="395" spans="2:11" ht="18" customHeight="1" x14ac:dyDescent="0.2">
      <c r="B395" s="206" t="str">
        <f>IF(AND('PJ - P'!$C325="",'PJ - P'!$D325=""),"",'PJ - P'!V325)</f>
        <v/>
      </c>
      <c r="C395" s="91" t="str">
        <f>IF(AND('PJ - P'!$C325="",'PJ - P'!$D325=""),"",'PJ - P'!B325)</f>
        <v/>
      </c>
      <c r="D395" s="92" t="str">
        <f>IF('PJ - P'!C325="","",'PJ - P'!C325)</f>
        <v/>
      </c>
      <c r="E395" s="92" t="str">
        <f>IF('PJ - P'!D325="","",'PJ - P'!D325)</f>
        <v/>
      </c>
      <c r="F395" s="93" t="str">
        <f>IF('PJ - P'!H325="","",'PJ - P'!H325)</f>
        <v/>
      </c>
      <c r="G395" s="93" t="str">
        <f>IF('PJ - P'!M325="","",'PJ - P'!M325)</f>
        <v/>
      </c>
      <c r="H395" s="93"/>
      <c r="I395" s="172" t="str">
        <f>IF('PJ - P'!O325="","",'PJ - P'!O325)</f>
        <v/>
      </c>
    </row>
    <row r="396" spans="2:11" ht="18" customHeight="1" x14ac:dyDescent="0.2">
      <c r="B396" s="168" t="str">
        <f>IF(AND('PJ - P'!$C326="",'PJ - P'!$D326=""),"",'PJ - P'!V326)</f>
        <v/>
      </c>
      <c r="C396" s="75" t="str">
        <f>IF(AND('PJ - P'!$C326="",'PJ - P'!$D326=""),"",'PJ - P'!B326)</f>
        <v/>
      </c>
      <c r="D396" s="76" t="str">
        <f>IF('PJ - P'!C326="","",'PJ - P'!C326)</f>
        <v/>
      </c>
      <c r="E396" s="76" t="str">
        <f>IF('PJ - P'!D326="","",'PJ - P'!D326)</f>
        <v/>
      </c>
      <c r="F396" s="80" t="str">
        <f>IF('PJ - P'!H326="","",'PJ - P'!H326)</f>
        <v/>
      </c>
      <c r="G396" s="80" t="str">
        <f>IF('PJ - P'!M326="","",'PJ - P'!M326)</f>
        <v/>
      </c>
      <c r="H396" s="80"/>
      <c r="I396" s="173" t="str">
        <f>IF('PJ - P'!O326="","",'PJ - P'!O326)</f>
        <v/>
      </c>
    </row>
    <row r="397" spans="2:11" ht="18" customHeight="1" x14ac:dyDescent="0.2">
      <c r="B397" s="169" t="str">
        <f>IF(AND('PJ - P'!$C327="",'PJ - P'!$D327=""),"",'PJ - P'!V327)</f>
        <v/>
      </c>
      <c r="C397" s="84" t="str">
        <f>IF(AND('PJ - P'!$C327="",'PJ - P'!$D327=""),"",'PJ - P'!B327)</f>
        <v/>
      </c>
      <c r="D397" s="85" t="str">
        <f>IF('PJ - P'!C327="","",'PJ - P'!C327)</f>
        <v/>
      </c>
      <c r="E397" s="85" t="str">
        <f>IF('PJ - P'!D327="","",'PJ - P'!D327)</f>
        <v/>
      </c>
      <c r="F397" s="89" t="str">
        <f>IF('PJ - P'!H327="","",'PJ - P'!H327)</f>
        <v/>
      </c>
      <c r="G397" s="89" t="str">
        <f>IF('PJ - P'!M327="","",'PJ - P'!M327)</f>
        <v/>
      </c>
      <c r="H397" s="89"/>
      <c r="I397" s="174" t="str">
        <f>IF('PJ - P'!O327="","",'PJ - P'!O327)</f>
        <v/>
      </c>
    </row>
    <row r="398" spans="2:11" ht="18" customHeight="1" x14ac:dyDescent="0.2">
      <c r="B398" s="168" t="str">
        <f>IF(AND('PJ - P'!$C328="",'PJ - P'!$D328=""),"",'PJ - P'!V328)</f>
        <v/>
      </c>
      <c r="C398" s="75" t="str">
        <f>IF(AND('PJ - P'!$C328="",'PJ - P'!$D328=""),"",'PJ - P'!B328)</f>
        <v/>
      </c>
      <c r="D398" s="76" t="str">
        <f>IF('PJ - P'!C328="","",'PJ - P'!C328)</f>
        <v/>
      </c>
      <c r="E398" s="76" t="str">
        <f>IF('PJ - P'!D328="","",'PJ - P'!D328)</f>
        <v/>
      </c>
      <c r="F398" s="80" t="str">
        <f>IF('PJ - P'!H328="","",'PJ - P'!H328)</f>
        <v/>
      </c>
      <c r="G398" s="80" t="str">
        <f>IF('PJ - P'!M328="","",'PJ - P'!M328)</f>
        <v/>
      </c>
      <c r="H398" s="80"/>
      <c r="I398" s="173" t="str">
        <f>IF('PJ - P'!O328="","",'PJ - P'!O328)</f>
        <v/>
      </c>
    </row>
    <row r="399" spans="2:11" ht="18" customHeight="1" x14ac:dyDescent="0.2">
      <c r="B399" s="169" t="str">
        <f>IF(AND('PJ - P'!$C329="",'PJ - P'!$D329=""),"",'PJ - P'!V329)</f>
        <v/>
      </c>
      <c r="C399" s="84" t="str">
        <f>IF(AND('PJ - P'!$C329="",'PJ - P'!$D329=""),"",'PJ - P'!B329)</f>
        <v/>
      </c>
      <c r="D399" s="85" t="str">
        <f>IF('PJ - P'!C329="","",'PJ - P'!C329)</f>
        <v/>
      </c>
      <c r="E399" s="85" t="str">
        <f>IF('PJ - P'!D329="","",'PJ - P'!D329)</f>
        <v/>
      </c>
      <c r="F399" s="89" t="str">
        <f>IF('PJ - P'!H329="","",'PJ - P'!H329)</f>
        <v/>
      </c>
      <c r="G399" s="89" t="str">
        <f>IF('PJ - P'!M329="","",'PJ - P'!M329)</f>
        <v/>
      </c>
      <c r="H399" s="89"/>
      <c r="I399" s="174" t="str">
        <f>IF('PJ - P'!O329="","",'PJ - P'!O329)</f>
        <v/>
      </c>
    </row>
    <row r="400" spans="2:11" ht="18" customHeight="1" x14ac:dyDescent="0.2">
      <c r="B400" s="168" t="str">
        <f>IF(AND('PJ - P'!$C330="",'PJ - P'!$D330=""),"",'PJ - P'!V330)</f>
        <v/>
      </c>
      <c r="C400" s="75" t="str">
        <f>IF(AND('PJ - P'!$C330="",'PJ - P'!$D330=""),"",'PJ - P'!B330)</f>
        <v/>
      </c>
      <c r="D400" s="76" t="str">
        <f>IF('PJ - P'!C330="","",'PJ - P'!C330)</f>
        <v/>
      </c>
      <c r="E400" s="76" t="str">
        <f>IF('PJ - P'!D330="","",'PJ - P'!D330)</f>
        <v/>
      </c>
      <c r="F400" s="80" t="str">
        <f>IF('PJ - P'!H330="","",'PJ - P'!H330)</f>
        <v/>
      </c>
      <c r="G400" s="80" t="str">
        <f>IF('PJ - P'!M330="","",'PJ - P'!M330)</f>
        <v/>
      </c>
      <c r="H400" s="80"/>
      <c r="I400" s="173" t="str">
        <f>IF('PJ - P'!O330="","",'PJ - P'!O330)</f>
        <v/>
      </c>
    </row>
    <row r="401" spans="2:9" ht="18" customHeight="1" x14ac:dyDescent="0.2">
      <c r="B401" s="169" t="str">
        <f>IF(AND('PJ - P'!$C331="",'PJ - P'!$D331=""),"",'PJ - P'!V331)</f>
        <v/>
      </c>
      <c r="C401" s="84" t="str">
        <f>IF(AND('PJ - P'!$C331="",'PJ - P'!$D331=""),"",'PJ - P'!B331)</f>
        <v/>
      </c>
      <c r="D401" s="85" t="str">
        <f>IF('PJ - P'!C331="","",'PJ - P'!C331)</f>
        <v/>
      </c>
      <c r="E401" s="85" t="str">
        <f>IF('PJ - P'!D331="","",'PJ - P'!D331)</f>
        <v/>
      </c>
      <c r="F401" s="89" t="str">
        <f>IF('PJ - P'!H331="","",'PJ - P'!H331)</f>
        <v/>
      </c>
      <c r="G401" s="89" t="str">
        <f>IF('PJ - P'!M331="","",'PJ - P'!M331)</f>
        <v/>
      </c>
      <c r="H401" s="89"/>
      <c r="I401" s="174" t="str">
        <f>IF('PJ - P'!O331="","",'PJ - P'!O331)</f>
        <v/>
      </c>
    </row>
    <row r="402" spans="2:9" ht="18" customHeight="1" x14ac:dyDescent="0.2">
      <c r="B402" s="168" t="str">
        <f>IF(AND('PJ - P'!$C332="",'PJ - P'!$D332=""),"",'PJ - P'!V332)</f>
        <v/>
      </c>
      <c r="C402" s="75" t="str">
        <f>IF(AND('PJ - P'!$C332="",'PJ - P'!$D332=""),"",'PJ - P'!B332)</f>
        <v/>
      </c>
      <c r="D402" s="76" t="str">
        <f>IF('PJ - P'!C332="","",'PJ - P'!C332)</f>
        <v/>
      </c>
      <c r="E402" s="76" t="str">
        <f>IF('PJ - P'!D332="","",'PJ - P'!D332)</f>
        <v/>
      </c>
      <c r="F402" s="80" t="str">
        <f>IF('PJ - P'!H332="","",'PJ - P'!H332)</f>
        <v/>
      </c>
      <c r="G402" s="80" t="str">
        <f>IF('PJ - P'!M332="","",'PJ - P'!M332)</f>
        <v/>
      </c>
      <c r="H402" s="80"/>
      <c r="I402" s="173" t="str">
        <f>IF('PJ - P'!O332="","",'PJ - P'!O332)</f>
        <v/>
      </c>
    </row>
    <row r="403" spans="2:9" ht="18" customHeight="1" x14ac:dyDescent="0.2">
      <c r="B403" s="169" t="str">
        <f>IF(AND('PJ - P'!$C333="",'PJ - P'!$D333=""),"",'PJ - P'!V333)</f>
        <v/>
      </c>
      <c r="C403" s="84" t="str">
        <f>IF(AND('PJ - P'!$C333="",'PJ - P'!$D333=""),"",'PJ - P'!B333)</f>
        <v/>
      </c>
      <c r="D403" s="85" t="str">
        <f>IF('PJ - P'!C333="","",'PJ - P'!C333)</f>
        <v/>
      </c>
      <c r="E403" s="85" t="str">
        <f>IF('PJ - P'!D333="","",'PJ - P'!D333)</f>
        <v/>
      </c>
      <c r="F403" s="89" t="str">
        <f>IF('PJ - P'!H333="","",'PJ - P'!H333)</f>
        <v/>
      </c>
      <c r="G403" s="89" t="str">
        <f>IF('PJ - P'!M333="","",'PJ - P'!M333)</f>
        <v/>
      </c>
      <c r="H403" s="89"/>
      <c r="I403" s="174" t="str">
        <f>IF('PJ - P'!O333="","",'PJ - P'!O333)</f>
        <v/>
      </c>
    </row>
    <row r="404" spans="2:9" ht="18" customHeight="1" x14ac:dyDescent="0.2">
      <c r="B404" s="168" t="str">
        <f>IF(AND('PJ - P'!$C334="",'PJ - P'!$D334=""),"",'PJ - P'!V334)</f>
        <v/>
      </c>
      <c r="C404" s="75" t="str">
        <f>IF(AND('PJ - P'!$C334="",'PJ - P'!$D334=""),"",'PJ - P'!B334)</f>
        <v/>
      </c>
      <c r="D404" s="76" t="str">
        <f>IF('PJ - P'!C334="","",'PJ - P'!C334)</f>
        <v/>
      </c>
      <c r="E404" s="76" t="str">
        <f>IF('PJ - P'!D334="","",'PJ - P'!D334)</f>
        <v/>
      </c>
      <c r="F404" s="80" t="str">
        <f>IF('PJ - P'!H334="","",'PJ - P'!H334)</f>
        <v/>
      </c>
      <c r="G404" s="80" t="str">
        <f>IF('PJ - P'!M334="","",'PJ - P'!M334)</f>
        <v/>
      </c>
      <c r="H404" s="80"/>
      <c r="I404" s="173" t="str">
        <f>IF('PJ - P'!O334="","",'PJ - P'!O334)</f>
        <v/>
      </c>
    </row>
    <row r="405" spans="2:9" ht="18" customHeight="1" x14ac:dyDescent="0.2">
      <c r="B405" s="169" t="str">
        <f>IF(AND('PJ - P'!$C335="",'PJ - P'!$D335=""),"",'PJ - P'!V335)</f>
        <v/>
      </c>
      <c r="C405" s="84" t="str">
        <f>IF(AND('PJ - P'!$C335="",'PJ - P'!$D335=""),"",'PJ - P'!B335)</f>
        <v/>
      </c>
      <c r="D405" s="85" t="str">
        <f>IF('PJ - P'!C335="","",'PJ - P'!C335)</f>
        <v/>
      </c>
      <c r="E405" s="85" t="str">
        <f>IF('PJ - P'!D335="","",'PJ - P'!D335)</f>
        <v/>
      </c>
      <c r="F405" s="89" t="str">
        <f>IF('PJ - P'!H335="","",'PJ - P'!H335)</f>
        <v/>
      </c>
      <c r="G405" s="89" t="str">
        <f>IF('PJ - P'!M335="","",'PJ - P'!M335)</f>
        <v/>
      </c>
      <c r="H405" s="89"/>
      <c r="I405" s="174" t="str">
        <f>IF('PJ - P'!O335="","",'PJ - P'!O335)</f>
        <v/>
      </c>
    </row>
    <row r="406" spans="2:9" ht="18" customHeight="1" x14ac:dyDescent="0.2">
      <c r="B406" s="168" t="str">
        <f>IF(AND('PJ - P'!$C336="",'PJ - P'!$D336=""),"",'PJ - P'!V336)</f>
        <v/>
      </c>
      <c r="C406" s="75" t="str">
        <f>IF(AND('PJ - P'!$C336="",'PJ - P'!$D336=""),"",'PJ - P'!B336)</f>
        <v/>
      </c>
      <c r="D406" s="76" t="str">
        <f>IF('PJ - P'!C336="","",'PJ - P'!C336)</f>
        <v/>
      </c>
      <c r="E406" s="76" t="str">
        <f>IF('PJ - P'!D336="","",'PJ - P'!D336)</f>
        <v/>
      </c>
      <c r="F406" s="80" t="str">
        <f>IF('PJ - P'!H336="","",'PJ - P'!H336)</f>
        <v/>
      </c>
      <c r="G406" s="80" t="str">
        <f>IF('PJ - P'!M336="","",'PJ - P'!M336)</f>
        <v/>
      </c>
      <c r="H406" s="80"/>
      <c r="I406" s="173" t="str">
        <f>IF('PJ - P'!O336="","",'PJ - P'!O336)</f>
        <v/>
      </c>
    </row>
    <row r="407" spans="2:9" ht="18" customHeight="1" x14ac:dyDescent="0.2">
      <c r="B407" s="169" t="str">
        <f>IF(AND('PJ - P'!$C337="",'PJ - P'!$D337=""),"",'PJ - P'!V337)</f>
        <v/>
      </c>
      <c r="C407" s="84" t="str">
        <f>IF(AND('PJ - P'!$C337="",'PJ - P'!$D337=""),"",'PJ - P'!B337)</f>
        <v/>
      </c>
      <c r="D407" s="85" t="str">
        <f>IF('PJ - P'!C337="","",'PJ - P'!C337)</f>
        <v/>
      </c>
      <c r="E407" s="85" t="str">
        <f>IF('PJ - P'!D337="","",'PJ - P'!D337)</f>
        <v/>
      </c>
      <c r="F407" s="89" t="str">
        <f>IF('PJ - P'!H337="","",'PJ - P'!H337)</f>
        <v/>
      </c>
      <c r="G407" s="89" t="str">
        <f>IF('PJ - P'!M337="","",'PJ - P'!M337)</f>
        <v/>
      </c>
      <c r="H407" s="89"/>
      <c r="I407" s="174" t="str">
        <f>IF('PJ - P'!O337="","",'PJ - P'!O337)</f>
        <v/>
      </c>
    </row>
    <row r="408" spans="2:9" ht="18" customHeight="1" x14ac:dyDescent="0.2">
      <c r="B408" s="168" t="str">
        <f>IF(AND('PJ - P'!$C338="",'PJ - P'!$D338=""),"",'PJ - P'!V338)</f>
        <v/>
      </c>
      <c r="C408" s="75" t="str">
        <f>IF(AND('PJ - P'!$C338="",'PJ - P'!$D338=""),"",'PJ - P'!B338)</f>
        <v/>
      </c>
      <c r="D408" s="76" t="str">
        <f>IF('PJ - P'!C338="","",'PJ - P'!C338)</f>
        <v/>
      </c>
      <c r="E408" s="76" t="str">
        <f>IF('PJ - P'!D338="","",'PJ - P'!D338)</f>
        <v/>
      </c>
      <c r="F408" s="80" t="str">
        <f>IF('PJ - P'!H338="","",'PJ - P'!H338)</f>
        <v/>
      </c>
      <c r="G408" s="80" t="str">
        <f>IF('PJ - P'!M338="","",'PJ - P'!M338)</f>
        <v/>
      </c>
      <c r="H408" s="80"/>
      <c r="I408" s="173" t="str">
        <f>IF('PJ - P'!O338="","",'PJ - P'!O338)</f>
        <v/>
      </c>
    </row>
    <row r="409" spans="2:9" ht="18" customHeight="1" x14ac:dyDescent="0.2">
      <c r="B409" s="169" t="str">
        <f>IF(AND('PJ - P'!$C339="",'PJ - P'!$D339=""),"",'PJ - P'!V339)</f>
        <v/>
      </c>
      <c r="C409" s="84" t="str">
        <f>IF(AND('PJ - P'!$C339="",'PJ - P'!$D339=""),"",'PJ - P'!B339)</f>
        <v/>
      </c>
      <c r="D409" s="85" t="str">
        <f>IF('PJ - P'!C339="","",'PJ - P'!C339)</f>
        <v/>
      </c>
      <c r="E409" s="85" t="str">
        <f>IF('PJ - P'!D339="","",'PJ - P'!D339)</f>
        <v/>
      </c>
      <c r="F409" s="89" t="str">
        <f>IF('PJ - P'!H339="","",'PJ - P'!H339)</f>
        <v/>
      </c>
      <c r="G409" s="89" t="str">
        <f>IF('PJ - P'!M339="","",'PJ - P'!M339)</f>
        <v/>
      </c>
      <c r="H409" s="89"/>
      <c r="I409" s="174" t="str">
        <f>IF('PJ - P'!O339="","",'PJ - P'!O339)</f>
        <v/>
      </c>
    </row>
    <row r="410" spans="2:9" ht="18" customHeight="1" x14ac:dyDescent="0.2">
      <c r="B410" s="168" t="str">
        <f>IF(AND('PJ - P'!$C340="",'PJ - P'!$D340=""),"",'PJ - P'!V340)</f>
        <v/>
      </c>
      <c r="C410" s="75" t="str">
        <f>IF(AND('PJ - P'!$C340="",'PJ - P'!$D340=""),"",'PJ - P'!B340)</f>
        <v/>
      </c>
      <c r="D410" s="76" t="str">
        <f>IF('PJ - P'!C340="","",'PJ - P'!C340)</f>
        <v/>
      </c>
      <c r="E410" s="76" t="str">
        <f>IF('PJ - P'!D340="","",'PJ - P'!D340)</f>
        <v/>
      </c>
      <c r="F410" s="80" t="str">
        <f>IF('PJ - P'!H340="","",'PJ - P'!H340)</f>
        <v/>
      </c>
      <c r="G410" s="80" t="str">
        <f>IF('PJ - P'!M340="","",'PJ - P'!M340)</f>
        <v/>
      </c>
      <c r="H410" s="80"/>
      <c r="I410" s="173" t="str">
        <f>IF('PJ - P'!O340="","",'PJ - P'!O340)</f>
        <v/>
      </c>
    </row>
    <row r="411" spans="2:9" ht="18" customHeight="1" x14ac:dyDescent="0.2">
      <c r="B411" s="169" t="str">
        <f>IF(AND('PJ - P'!$C341="",'PJ - P'!$D341=""),"",'PJ - P'!V341)</f>
        <v/>
      </c>
      <c r="C411" s="84" t="str">
        <f>IF(AND('PJ - P'!$C341="",'PJ - P'!$D341=""),"",'PJ - P'!B341)</f>
        <v/>
      </c>
      <c r="D411" s="85" t="str">
        <f>IF('PJ - P'!C341="","",'PJ - P'!C341)</f>
        <v/>
      </c>
      <c r="E411" s="85" t="str">
        <f>IF('PJ - P'!D341="","",'PJ - P'!D341)</f>
        <v/>
      </c>
      <c r="F411" s="89" t="str">
        <f>IF('PJ - P'!H341="","",'PJ - P'!H341)</f>
        <v/>
      </c>
      <c r="G411" s="89" t="str">
        <f>IF('PJ - P'!M341="","",'PJ - P'!M341)</f>
        <v/>
      </c>
      <c r="H411" s="89"/>
      <c r="I411" s="174" t="str">
        <f>IF('PJ - P'!O341="","",'PJ - P'!O341)</f>
        <v/>
      </c>
    </row>
    <row r="412" spans="2:9" ht="18" customHeight="1" x14ac:dyDescent="0.2">
      <c r="B412" s="168" t="str">
        <f>IF(AND('PJ - P'!$C342="",'PJ - P'!$D342=""),"",'PJ - P'!V342)</f>
        <v/>
      </c>
      <c r="C412" s="75" t="str">
        <f>IF(AND('PJ - P'!$C342="",'PJ - P'!$D342=""),"",'PJ - P'!B342)</f>
        <v/>
      </c>
      <c r="D412" s="76" t="str">
        <f>IF('PJ - P'!C342="","",'PJ - P'!C342)</f>
        <v/>
      </c>
      <c r="E412" s="76" t="str">
        <f>IF('PJ - P'!D342="","",'PJ - P'!D342)</f>
        <v/>
      </c>
      <c r="F412" s="80" t="str">
        <f>IF('PJ - P'!H342="","",'PJ - P'!H342)</f>
        <v/>
      </c>
      <c r="G412" s="80" t="str">
        <f>IF('PJ - P'!M342="","",'PJ - P'!M342)</f>
        <v/>
      </c>
      <c r="H412" s="80"/>
      <c r="I412" s="173" t="str">
        <f>IF('PJ - P'!O342="","",'PJ - P'!O342)</f>
        <v/>
      </c>
    </row>
    <row r="413" spans="2:9" ht="18" customHeight="1" x14ac:dyDescent="0.2">
      <c r="B413" s="169" t="str">
        <f>IF(AND('PJ - P'!$C343="",'PJ - P'!$D343=""),"",'PJ - P'!V343)</f>
        <v/>
      </c>
      <c r="C413" s="84" t="str">
        <f>IF(AND('PJ - P'!$C343="",'PJ - P'!$D343=""),"",'PJ - P'!B343)</f>
        <v/>
      </c>
      <c r="D413" s="85" t="str">
        <f>IF('PJ - P'!C343="","",'PJ - P'!C343)</f>
        <v/>
      </c>
      <c r="E413" s="85" t="str">
        <f>IF('PJ - P'!D343="","",'PJ - P'!D343)</f>
        <v/>
      </c>
      <c r="F413" s="89" t="str">
        <f>IF('PJ - P'!H343="","",'PJ - P'!H343)</f>
        <v/>
      </c>
      <c r="G413" s="89" t="str">
        <f>IF('PJ - P'!M343="","",'PJ - P'!M343)</f>
        <v/>
      </c>
      <c r="H413" s="89"/>
      <c r="I413" s="174" t="str">
        <f>IF('PJ - P'!O343="","",'PJ - P'!O343)</f>
        <v/>
      </c>
    </row>
    <row r="414" spans="2:9" ht="18" customHeight="1" x14ac:dyDescent="0.2">
      <c r="B414" s="168" t="str">
        <f>IF(AND('PJ - P'!$C344="",'PJ - P'!$D344=""),"",'PJ - P'!V344)</f>
        <v/>
      </c>
      <c r="C414" s="75" t="str">
        <f>IF(AND('PJ - P'!$C344="",'PJ - P'!$D344=""),"",'PJ - P'!B344)</f>
        <v/>
      </c>
      <c r="D414" s="76" t="str">
        <f>IF('PJ - P'!C344="","",'PJ - P'!C344)</f>
        <v/>
      </c>
      <c r="E414" s="76" t="str">
        <f>IF('PJ - P'!D344="","",'PJ - P'!D344)</f>
        <v/>
      </c>
      <c r="F414" s="80" t="str">
        <f>IF('PJ - P'!H344="","",'PJ - P'!H344)</f>
        <v/>
      </c>
      <c r="G414" s="80" t="str">
        <f>IF('PJ - P'!M344="","",'PJ - P'!M344)</f>
        <v/>
      </c>
      <c r="H414" s="80"/>
      <c r="I414" s="173" t="str">
        <f>IF('PJ - P'!O344="","",'PJ - P'!O344)</f>
        <v/>
      </c>
    </row>
    <row r="415" spans="2:9" ht="18" customHeight="1" x14ac:dyDescent="0.2">
      <c r="B415" s="169" t="str">
        <f>IF(AND('PJ - P'!$C345="",'PJ - P'!$D345=""),"",'PJ - P'!V345)</f>
        <v/>
      </c>
      <c r="C415" s="84" t="str">
        <f>IF(AND('PJ - P'!$C345="",'PJ - P'!$D345=""),"",'PJ - P'!B345)</f>
        <v/>
      </c>
      <c r="D415" s="85" t="str">
        <f>IF('PJ - P'!C345="","",'PJ - P'!C345)</f>
        <v/>
      </c>
      <c r="E415" s="85" t="str">
        <f>IF('PJ - P'!D345="","",'PJ - P'!D345)</f>
        <v/>
      </c>
      <c r="F415" s="89" t="str">
        <f>IF('PJ - P'!H345="","",'PJ - P'!H345)</f>
        <v/>
      </c>
      <c r="G415" s="89" t="str">
        <f>IF('PJ - P'!M345="","",'PJ - P'!M345)</f>
        <v/>
      </c>
      <c r="H415" s="89"/>
      <c r="I415" s="174" t="str">
        <f>IF('PJ - P'!O345="","",'PJ - P'!O345)</f>
        <v/>
      </c>
    </row>
    <row r="416" spans="2:9" ht="18" customHeight="1" x14ac:dyDescent="0.2">
      <c r="B416" s="168" t="str">
        <f>IF(AND('PJ - P'!$C346="",'PJ - P'!$D346=""),"",'PJ - P'!V346)</f>
        <v/>
      </c>
      <c r="C416" s="75" t="str">
        <f>IF(AND('PJ - P'!$C346="",'PJ - P'!$D346=""),"",'PJ - P'!B346)</f>
        <v/>
      </c>
      <c r="D416" s="76" t="str">
        <f>IF('PJ - P'!C346="","",'PJ - P'!C346)</f>
        <v/>
      </c>
      <c r="E416" s="76" t="str">
        <f>IF('PJ - P'!D346="","",'PJ - P'!D346)</f>
        <v/>
      </c>
      <c r="F416" s="80" t="str">
        <f>IF('PJ - P'!H346="","",'PJ - P'!H346)</f>
        <v/>
      </c>
      <c r="G416" s="80" t="str">
        <f>IF('PJ - P'!M346="","",'PJ - P'!M346)</f>
        <v/>
      </c>
      <c r="H416" s="80"/>
      <c r="I416" s="173" t="str">
        <f>IF('PJ - P'!O346="","",'PJ - P'!O346)</f>
        <v/>
      </c>
    </row>
    <row r="417" spans="2:11" ht="18" customHeight="1" x14ac:dyDescent="0.2">
      <c r="B417" s="169" t="str">
        <f>IF(AND('PJ - P'!$C347="",'PJ - P'!$D347=""),"",'PJ - P'!V347)</f>
        <v/>
      </c>
      <c r="C417" s="84" t="str">
        <f>IF(AND('PJ - P'!$C347="",'PJ - P'!$D347=""),"",'PJ - P'!B347)</f>
        <v/>
      </c>
      <c r="D417" s="85" t="str">
        <f>IF('PJ - P'!C347="","",'PJ - P'!C347)</f>
        <v/>
      </c>
      <c r="E417" s="85" t="str">
        <f>IF('PJ - P'!D347="","",'PJ - P'!D347)</f>
        <v/>
      </c>
      <c r="F417" s="89" t="str">
        <f>IF('PJ - P'!H347="","",'PJ - P'!H347)</f>
        <v/>
      </c>
      <c r="G417" s="89" t="str">
        <f>IF('PJ - P'!M347="","",'PJ - P'!M347)</f>
        <v/>
      </c>
      <c r="H417" s="89"/>
      <c r="I417" s="174" t="str">
        <f>IF('PJ - P'!O347="","",'PJ - P'!O347)</f>
        <v/>
      </c>
    </row>
    <row r="418" spans="2:11" ht="18" customHeight="1" x14ac:dyDescent="0.2">
      <c r="B418" s="168" t="str">
        <f>IF(AND('PJ - P'!$C348="",'PJ - P'!$D348=""),"",'PJ - P'!V348)</f>
        <v/>
      </c>
      <c r="C418" s="75" t="str">
        <f>IF(AND('PJ - P'!$C348="",'PJ - P'!$D348=""),"",'PJ - P'!B348)</f>
        <v/>
      </c>
      <c r="D418" s="76" t="str">
        <f>IF('PJ - P'!C348="","",'PJ - P'!C348)</f>
        <v/>
      </c>
      <c r="E418" s="76" t="str">
        <f>IF('PJ - P'!D348="","",'PJ - P'!D348)</f>
        <v/>
      </c>
      <c r="F418" s="80" t="str">
        <f>IF('PJ - P'!H348="","",'PJ - P'!H348)</f>
        <v/>
      </c>
      <c r="G418" s="80" t="str">
        <f>IF('PJ - P'!M348="","",'PJ - P'!M348)</f>
        <v/>
      </c>
      <c r="H418" s="80"/>
      <c r="I418" s="173" t="str">
        <f>IF('PJ - P'!O348="","",'PJ - P'!O348)</f>
        <v/>
      </c>
    </row>
    <row r="419" spans="2:11" ht="18" customHeight="1" x14ac:dyDescent="0.2">
      <c r="B419" s="169" t="str">
        <f>IF(AND('PJ - P'!$C349="",'PJ - P'!$D349=""),"",'PJ - P'!V349)</f>
        <v/>
      </c>
      <c r="C419" s="84" t="str">
        <f>IF(AND('PJ - P'!$C349="",'PJ - P'!$D349=""),"",'PJ - P'!B349)</f>
        <v/>
      </c>
      <c r="D419" s="85" t="str">
        <f>IF('PJ - P'!C349="","",'PJ - P'!C349)</f>
        <v/>
      </c>
      <c r="E419" s="85" t="str">
        <f>IF('PJ - P'!D349="","",'PJ - P'!D349)</f>
        <v/>
      </c>
      <c r="F419" s="89" t="str">
        <f>IF('PJ - P'!H349="","",'PJ - P'!H349)</f>
        <v/>
      </c>
      <c r="G419" s="89" t="str">
        <f>IF('PJ - P'!M349="","",'PJ - P'!M349)</f>
        <v/>
      </c>
      <c r="H419" s="89"/>
      <c r="I419" s="174" t="str">
        <f>IF('PJ - P'!O349="","",'PJ - P'!O349)</f>
        <v/>
      </c>
    </row>
    <row r="420" spans="2:11" ht="18" customHeight="1" x14ac:dyDescent="0.2">
      <c r="B420" s="168" t="str">
        <f>IF(AND('PJ - P'!$C350="",'PJ - P'!$D350=""),"",'PJ - P'!V350)</f>
        <v/>
      </c>
      <c r="C420" s="75" t="str">
        <f>IF(AND('PJ - P'!$C350="",'PJ - P'!$D350=""),"",'PJ - P'!B350)</f>
        <v/>
      </c>
      <c r="D420" s="76" t="str">
        <f>IF('PJ - P'!C350="","",'PJ - P'!C350)</f>
        <v/>
      </c>
      <c r="E420" s="76" t="str">
        <f>IF('PJ - P'!D350="","",'PJ - P'!D350)</f>
        <v/>
      </c>
      <c r="F420" s="80" t="str">
        <f>IF('PJ - P'!H350="","",'PJ - P'!H350)</f>
        <v/>
      </c>
      <c r="G420" s="80" t="str">
        <f>IF('PJ - P'!M350="","",'PJ - P'!M350)</f>
        <v/>
      </c>
      <c r="H420" s="80"/>
      <c r="I420" s="173" t="str">
        <f>IF('PJ - P'!O350="","",'PJ - P'!O350)</f>
        <v/>
      </c>
    </row>
    <row r="421" spans="2:11" ht="18" customHeight="1" x14ac:dyDescent="0.2">
      <c r="B421" s="169" t="str">
        <f>IF(AND('PJ - P'!$C351="",'PJ - P'!$D351=""),"",'PJ - P'!V351)</f>
        <v/>
      </c>
      <c r="C421" s="84" t="str">
        <f>IF(AND('PJ - P'!$C351="",'PJ - P'!$D351=""),"",'PJ - P'!B351)</f>
        <v/>
      </c>
      <c r="D421" s="85" t="str">
        <f>IF('PJ - P'!C351="","",'PJ - P'!C351)</f>
        <v/>
      </c>
      <c r="E421" s="85" t="str">
        <f>IF('PJ - P'!D351="","",'PJ - P'!D351)</f>
        <v/>
      </c>
      <c r="F421" s="89" t="str">
        <f>IF('PJ - P'!H351="","",'PJ - P'!H351)</f>
        <v/>
      </c>
      <c r="G421" s="89" t="str">
        <f>IF('PJ - P'!M351="","",'PJ - P'!M351)</f>
        <v/>
      </c>
      <c r="H421" s="89"/>
      <c r="I421" s="174" t="str">
        <f>IF('PJ - P'!O351="","",'PJ - P'!O351)</f>
        <v/>
      </c>
    </row>
    <row r="422" spans="2:11" ht="18" customHeight="1" x14ac:dyDescent="0.2">
      <c r="B422" s="168" t="str">
        <f>IF(AND('PJ - P'!$C352="",'PJ - P'!$D352=""),"",'PJ - P'!V352)</f>
        <v/>
      </c>
      <c r="C422" s="75" t="str">
        <f>IF(AND('PJ - P'!$C352="",'PJ - P'!$D352=""),"",'PJ - P'!B352)</f>
        <v/>
      </c>
      <c r="D422" s="76" t="str">
        <f>IF('PJ - P'!C352="","",'PJ - P'!C352)</f>
        <v/>
      </c>
      <c r="E422" s="76" t="str">
        <f>IF('PJ - P'!D352="","",'PJ - P'!D352)</f>
        <v/>
      </c>
      <c r="F422" s="80" t="str">
        <f>IF('PJ - P'!H352="","",'PJ - P'!H352)</f>
        <v/>
      </c>
      <c r="G422" s="80" t="str">
        <f>IF('PJ - P'!M352="","",'PJ - P'!M352)</f>
        <v/>
      </c>
      <c r="H422" s="80"/>
      <c r="I422" s="173" t="str">
        <f>IF('PJ - P'!O352="","",'PJ - P'!O352)</f>
        <v/>
      </c>
    </row>
    <row r="423" spans="2:11" ht="18" customHeight="1" x14ac:dyDescent="0.2">
      <c r="B423" s="169" t="str">
        <f>IF(AND('PJ - P'!$C353="",'PJ - P'!$D353=""),"",'PJ - P'!V353)</f>
        <v/>
      </c>
      <c r="C423" s="84" t="str">
        <f>IF(AND('PJ - P'!$C353="",'PJ - P'!$D353=""),"",'PJ - P'!B353)</f>
        <v/>
      </c>
      <c r="D423" s="85" t="str">
        <f>IF('PJ - P'!C353="","",'PJ - P'!C353)</f>
        <v/>
      </c>
      <c r="E423" s="85" t="str">
        <f>IF('PJ - P'!D353="","",'PJ - P'!D353)</f>
        <v/>
      </c>
      <c r="F423" s="89" t="str">
        <f>IF('PJ - P'!H353="","",'PJ - P'!H353)</f>
        <v/>
      </c>
      <c r="G423" s="89" t="str">
        <f>IF('PJ - P'!M353="","",'PJ - P'!M353)</f>
        <v/>
      </c>
      <c r="H423" s="89"/>
      <c r="I423" s="174" t="str">
        <f>IF('PJ - P'!O353="","",'PJ - P'!O353)</f>
        <v/>
      </c>
    </row>
    <row r="424" spans="2:11" ht="18" customHeight="1" x14ac:dyDescent="0.2">
      <c r="B424" s="168" t="str">
        <f>IF(AND('PJ - P'!$C354="",'PJ - P'!$D354=""),"",'PJ - P'!V354)</f>
        <v/>
      </c>
      <c r="C424" s="75" t="str">
        <f>IF(AND('PJ - P'!$C354="",'PJ - P'!$D354=""),"",'PJ - P'!B354)</f>
        <v/>
      </c>
      <c r="D424" s="76" t="str">
        <f>IF('PJ - P'!C354="","",'PJ - P'!C354)</f>
        <v/>
      </c>
      <c r="E424" s="76" t="str">
        <f>IF('PJ - P'!D354="","",'PJ - P'!D354)</f>
        <v/>
      </c>
      <c r="F424" s="80" t="str">
        <f>IF('PJ - P'!H354="","",'PJ - P'!H354)</f>
        <v/>
      </c>
      <c r="G424" s="80" t="str">
        <f>IF('PJ - P'!M354="","",'PJ - P'!M354)</f>
        <v/>
      </c>
      <c r="H424" s="80"/>
      <c r="I424" s="173" t="str">
        <f>IF('PJ - P'!O354="","",'PJ - P'!O354)</f>
        <v/>
      </c>
    </row>
    <row r="425" spans="2:11" ht="18" customHeight="1" x14ac:dyDescent="0.2">
      <c r="B425" s="169" t="str">
        <f>IF(AND('PJ - P'!$C355="",'PJ - P'!$D355=""),"",'PJ - P'!V355)</f>
        <v/>
      </c>
      <c r="C425" s="84" t="str">
        <f>IF(AND('PJ - P'!$C355="",'PJ - P'!$D355=""),"",'PJ - P'!B355)</f>
        <v/>
      </c>
      <c r="D425" s="85" t="str">
        <f>IF('PJ - P'!C355="","",'PJ - P'!C355)</f>
        <v/>
      </c>
      <c r="E425" s="85" t="str">
        <f>IF('PJ - P'!D355="","",'PJ - P'!D355)</f>
        <v/>
      </c>
      <c r="F425" s="89" t="str">
        <f>IF('PJ - P'!H355="","",'PJ - P'!H355)</f>
        <v/>
      </c>
      <c r="G425" s="89" t="str">
        <f>IF('PJ - P'!M355="","",'PJ - P'!M355)</f>
        <v/>
      </c>
      <c r="H425" s="89"/>
      <c r="I425" s="174" t="str">
        <f>IF('PJ - P'!O355="","",'PJ - P'!O355)</f>
        <v/>
      </c>
    </row>
    <row r="426" spans="2:11" ht="18" customHeight="1" x14ac:dyDescent="0.2">
      <c r="B426" s="168" t="str">
        <f>IF(AND('PJ - P'!$C356="",'PJ - P'!$D356=""),"",'PJ - P'!V356)</f>
        <v/>
      </c>
      <c r="C426" s="75" t="str">
        <f>IF(AND('PJ - P'!$C356="",'PJ - P'!$D356=""),"",'PJ - P'!B356)</f>
        <v/>
      </c>
      <c r="D426" s="76" t="str">
        <f>IF('PJ - P'!C356="","",'PJ - P'!C356)</f>
        <v/>
      </c>
      <c r="E426" s="76" t="str">
        <f>IF('PJ - P'!D356="","",'PJ - P'!D356)</f>
        <v/>
      </c>
      <c r="F426" s="80" t="str">
        <f>IF('PJ - P'!H356="","",'PJ - P'!H356)</f>
        <v/>
      </c>
      <c r="G426" s="80" t="str">
        <f>IF('PJ - P'!M356="","",'PJ - P'!M356)</f>
        <v/>
      </c>
      <c r="H426" s="80"/>
      <c r="I426" s="173" t="str">
        <f>IF('PJ - P'!O356="","",'PJ - P'!O356)</f>
        <v/>
      </c>
    </row>
    <row r="427" spans="2:11" ht="18" customHeight="1" x14ac:dyDescent="0.2">
      <c r="B427" s="169" t="str">
        <f>IF(AND('PJ - P'!$C357="",'PJ - P'!$D357=""),"",'PJ - P'!V357)</f>
        <v/>
      </c>
      <c r="C427" s="84" t="str">
        <f>IF(AND('PJ - P'!$C357="",'PJ - P'!$D357=""),"",'PJ - P'!B357)</f>
        <v/>
      </c>
      <c r="D427" s="85" t="str">
        <f>IF('PJ - P'!C357="","",'PJ - P'!C357)</f>
        <v/>
      </c>
      <c r="E427" s="85" t="str">
        <f>IF('PJ - P'!D357="","",'PJ - P'!D357)</f>
        <v/>
      </c>
      <c r="F427" s="89" t="str">
        <f>IF('PJ - P'!H357="","",'PJ - P'!H357)</f>
        <v/>
      </c>
      <c r="G427" s="89" t="str">
        <f>IF('PJ - P'!M357="","",'PJ - P'!M357)</f>
        <v/>
      </c>
      <c r="H427" s="89"/>
      <c r="I427" s="174" t="str">
        <f>IF('PJ - P'!O357="","",'PJ - P'!O357)</f>
        <v/>
      </c>
    </row>
    <row r="428" spans="2:11" ht="18" customHeight="1" x14ac:dyDescent="0.2">
      <c r="B428" s="168" t="str">
        <f>IF(AND('PJ - P'!$C358="",'PJ - P'!$D358=""),"",'PJ - P'!V358)</f>
        <v/>
      </c>
      <c r="C428" s="75" t="str">
        <f>IF(AND('PJ - P'!$C358="",'PJ - P'!$D358=""),"",'PJ - P'!B358)</f>
        <v/>
      </c>
      <c r="D428" s="76" t="str">
        <f>IF('PJ - P'!C358="","",'PJ - P'!C358)</f>
        <v/>
      </c>
      <c r="E428" s="76" t="str">
        <f>IF('PJ - P'!D358="","",'PJ - P'!D358)</f>
        <v/>
      </c>
      <c r="F428" s="80" t="str">
        <f>IF('PJ - P'!H358="","",'PJ - P'!H358)</f>
        <v/>
      </c>
      <c r="G428" s="80" t="str">
        <f>IF('PJ - P'!M358="","",'PJ - P'!M358)</f>
        <v/>
      </c>
      <c r="H428" s="80"/>
      <c r="I428" s="173" t="str">
        <f>IF('PJ - P'!O358="","",'PJ - P'!O358)</f>
        <v/>
      </c>
    </row>
    <row r="429" spans="2:11" ht="18" customHeight="1" x14ac:dyDescent="0.2">
      <c r="B429" s="170" t="str">
        <f>IF(AND('PJ - P'!$C359="",'PJ - P'!$D359=""),"",'PJ - P'!V359)</f>
        <v/>
      </c>
      <c r="C429" s="126" t="str">
        <f>IF(AND('PJ - P'!$C359="",'PJ - P'!$D359=""),"",'PJ - P'!B359)</f>
        <v/>
      </c>
      <c r="D429" s="127" t="str">
        <f>IF('PJ - P'!C359="","",'PJ - P'!C359)</f>
        <v/>
      </c>
      <c r="E429" s="127" t="str">
        <f>IF('PJ - P'!D359="","",'PJ - P'!D359)</f>
        <v/>
      </c>
      <c r="F429" s="131" t="str">
        <f>IF('PJ - P'!H359="","",'PJ - P'!H359)</f>
        <v/>
      </c>
      <c r="G429" s="131" t="str">
        <f>IF('PJ - P'!M359="","",'PJ - P'!M359)</f>
        <v/>
      </c>
      <c r="H429" s="131"/>
      <c r="I429" s="175" t="str">
        <f>IF('PJ - P'!O359="","",'PJ - P'!O359)</f>
        <v/>
      </c>
    </row>
    <row r="430" spans="2:11" ht="18" customHeight="1" thickBot="1" x14ac:dyDescent="0.25">
      <c r="B430" s="171" t="str">
        <f>IF(AND('PJ - P'!$C360="",'PJ - P'!$D360=""),"",'PJ - P'!V360)</f>
        <v/>
      </c>
      <c r="C430" s="165" t="str">
        <f>IF(AND('PJ - P'!$C360="",'PJ - P'!$D360=""),"",'PJ - P'!B360)</f>
        <v/>
      </c>
      <c r="D430" s="166" t="str">
        <f>IF('PJ - P'!C360="","",'PJ - P'!C360)</f>
        <v/>
      </c>
      <c r="E430" s="166" t="str">
        <f>IF('PJ - P'!D360="","",'PJ - P'!D360)</f>
        <v/>
      </c>
      <c r="F430" s="167" t="str">
        <f>IF('PJ - P'!H360="","",'PJ - P'!H360)</f>
        <v/>
      </c>
      <c r="G430" s="167" t="str">
        <f>IF('PJ - P'!M360="","",'PJ - P'!M360)</f>
        <v/>
      </c>
      <c r="H430" s="167"/>
      <c r="I430" s="176" t="str">
        <f>IF('PJ - P'!O360="","",'PJ - P'!O360)</f>
        <v/>
      </c>
    </row>
    <row r="431" spans="2:11" ht="26.25" x14ac:dyDescent="0.2">
      <c r="B431" s="749" t="str">
        <f>B$1</f>
        <v>Běh na 100m s přek. - Pořadí jednotlivců</v>
      </c>
      <c r="C431" s="749"/>
      <c r="D431" s="749"/>
      <c r="E431" s="749"/>
      <c r="F431" s="749"/>
      <c r="G431" s="749"/>
      <c r="H431" s="749"/>
      <c r="I431" s="749"/>
      <c r="J431" s="453"/>
      <c r="K431" s="453"/>
    </row>
    <row r="432" spans="2:11" s="34" customFormat="1" ht="15" customHeight="1" x14ac:dyDescent="0.2">
      <c r="B432" s="102"/>
      <c r="C432" s="102"/>
      <c r="D432" s="102"/>
      <c r="E432" s="102"/>
      <c r="F432" s="103"/>
      <c r="G432" s="103"/>
      <c r="H432" s="161"/>
      <c r="I432" s="103"/>
      <c r="J432" s="102"/>
      <c r="K432" s="102"/>
    </row>
    <row r="433" spans="2:11" s="207" customFormat="1" ht="18" x14ac:dyDescent="0.2">
      <c r="B433" s="757" t="str">
        <f>B$3</f>
        <v>Okresní kolo v PS</v>
      </c>
      <c r="C433" s="757"/>
      <c r="D433" s="757"/>
      <c r="E433" s="757" t="str">
        <f>E$3</f>
        <v>30.7. 2016 Pardubice - Polabiny</v>
      </c>
      <c r="F433" s="757"/>
      <c r="G433" s="757"/>
      <c r="H433" s="757"/>
      <c r="I433" s="757"/>
      <c r="J433" s="208"/>
      <c r="K433" s="208"/>
    </row>
    <row r="434" spans="2:11" s="34" customFormat="1" ht="15" customHeight="1" thickBot="1" x14ac:dyDescent="0.25">
      <c r="B434" s="102"/>
      <c r="C434" s="102"/>
      <c r="D434" s="102"/>
      <c r="E434" s="102"/>
      <c r="F434" s="103"/>
      <c r="G434" s="103"/>
      <c r="H434" s="161"/>
      <c r="I434" s="103"/>
      <c r="J434" s="102"/>
      <c r="K434" s="102"/>
    </row>
    <row r="435" spans="2:11" ht="20.100000000000001" customHeight="1" thickBot="1" x14ac:dyDescent="0.25">
      <c r="B435" s="751" t="str">
        <f>Start!$C$5</f>
        <v>MUŽI</v>
      </c>
      <c r="C435" s="752"/>
      <c r="D435" s="453"/>
      <c r="E435" s="453"/>
      <c r="F435" s="103"/>
      <c r="G435" s="103"/>
      <c r="H435" s="453"/>
      <c r="I435" s="103"/>
      <c r="J435" s="455"/>
      <c r="K435" s="455"/>
    </row>
    <row r="436" spans="2:11" s="34" customFormat="1" ht="18" customHeight="1" x14ac:dyDescent="0.2">
      <c r="B436" s="758" t="s">
        <v>49</v>
      </c>
      <c r="C436" s="753" t="s">
        <v>53</v>
      </c>
      <c r="D436" s="755" t="s">
        <v>22</v>
      </c>
      <c r="E436" s="758" t="s">
        <v>23</v>
      </c>
      <c r="F436" s="760" t="s">
        <v>55</v>
      </c>
      <c r="G436" s="760" t="s">
        <v>56</v>
      </c>
      <c r="H436" s="159"/>
      <c r="I436" s="760" t="s">
        <v>54</v>
      </c>
    </row>
    <row r="437" spans="2:11" s="34" customFormat="1" ht="18" customHeight="1" thickBot="1" x14ac:dyDescent="0.25">
      <c r="B437" s="759"/>
      <c r="C437" s="754"/>
      <c r="D437" s="756"/>
      <c r="E437" s="759"/>
      <c r="F437" s="761"/>
      <c r="G437" s="761"/>
      <c r="H437" s="160"/>
      <c r="I437" s="761"/>
    </row>
    <row r="438" spans="2:11" ht="18" customHeight="1" x14ac:dyDescent="0.2">
      <c r="B438" s="206" t="str">
        <f>IF(AND('PJ - P'!$C361="",'PJ - P'!$D361=""),"",'PJ - P'!V361)</f>
        <v/>
      </c>
      <c r="C438" s="91" t="str">
        <f>IF(AND('PJ - P'!$C361="",'PJ - P'!$D361=""),"",'PJ - P'!B361)</f>
        <v/>
      </c>
      <c r="D438" s="92" t="str">
        <f>IF('PJ - P'!C361="","",'PJ - P'!C361)</f>
        <v/>
      </c>
      <c r="E438" s="92" t="str">
        <f>IF('PJ - P'!D361="","",'PJ - P'!D361)</f>
        <v/>
      </c>
      <c r="F438" s="93" t="str">
        <f>IF('PJ - P'!H361="","",'PJ - P'!H361)</f>
        <v/>
      </c>
      <c r="G438" s="93" t="str">
        <f>IF('PJ - P'!M361="","",'PJ - P'!M361)</f>
        <v/>
      </c>
      <c r="H438" s="93"/>
      <c r="I438" s="172" t="str">
        <f>IF('PJ - P'!O361="","",'PJ - P'!O361)</f>
        <v/>
      </c>
    </row>
    <row r="439" spans="2:11" ht="18" customHeight="1" x14ac:dyDescent="0.2">
      <c r="B439" s="168" t="str">
        <f>IF(AND('PJ - P'!$C362="",'PJ - P'!$D362=""),"",'PJ - P'!V362)</f>
        <v/>
      </c>
      <c r="C439" s="75" t="str">
        <f>IF(AND('PJ - P'!$C362="",'PJ - P'!$D362=""),"",'PJ - P'!B362)</f>
        <v/>
      </c>
      <c r="D439" s="76" t="str">
        <f>IF('PJ - P'!C362="","",'PJ - P'!C362)</f>
        <v/>
      </c>
      <c r="E439" s="76" t="str">
        <f>IF('PJ - P'!D362="","",'PJ - P'!D362)</f>
        <v/>
      </c>
      <c r="F439" s="80" t="str">
        <f>IF('PJ - P'!H362="","",'PJ - P'!H362)</f>
        <v/>
      </c>
      <c r="G439" s="80" t="str">
        <f>IF('PJ - P'!M362="","",'PJ - P'!M362)</f>
        <v/>
      </c>
      <c r="H439" s="80"/>
      <c r="I439" s="173" t="str">
        <f>IF('PJ - P'!O362="","",'PJ - P'!O362)</f>
        <v/>
      </c>
    </row>
    <row r="440" spans="2:11" ht="18" customHeight="1" x14ac:dyDescent="0.2">
      <c r="B440" s="169" t="str">
        <f>IF(AND('PJ - P'!$C363="",'PJ - P'!$D363=""),"",'PJ - P'!V363)</f>
        <v/>
      </c>
      <c r="C440" s="84" t="str">
        <f>IF(AND('PJ - P'!$C363="",'PJ - P'!$D363=""),"",'PJ - P'!B363)</f>
        <v/>
      </c>
      <c r="D440" s="85" t="str">
        <f>IF('PJ - P'!C363="","",'PJ - P'!C363)</f>
        <v/>
      </c>
      <c r="E440" s="85" t="str">
        <f>IF('PJ - P'!D363="","",'PJ - P'!D363)</f>
        <v/>
      </c>
      <c r="F440" s="89" t="str">
        <f>IF('PJ - P'!H363="","",'PJ - P'!H363)</f>
        <v/>
      </c>
      <c r="G440" s="89" t="str">
        <f>IF('PJ - P'!M363="","",'PJ - P'!M363)</f>
        <v/>
      </c>
      <c r="H440" s="89"/>
      <c r="I440" s="174" t="str">
        <f>IF('PJ - P'!O363="","",'PJ - P'!O363)</f>
        <v/>
      </c>
    </row>
    <row r="441" spans="2:11" ht="18" customHeight="1" x14ac:dyDescent="0.2">
      <c r="B441" s="168" t="str">
        <f>IF(AND('PJ - P'!$C364="",'PJ - P'!$D364=""),"",'PJ - P'!V364)</f>
        <v/>
      </c>
      <c r="C441" s="75" t="str">
        <f>IF(AND('PJ - P'!$C364="",'PJ - P'!$D364=""),"",'PJ - P'!B364)</f>
        <v/>
      </c>
      <c r="D441" s="76" t="str">
        <f>IF('PJ - P'!C364="","",'PJ - P'!C364)</f>
        <v/>
      </c>
      <c r="E441" s="76" t="str">
        <f>IF('PJ - P'!D364="","",'PJ - P'!D364)</f>
        <v/>
      </c>
      <c r="F441" s="80" t="str">
        <f>IF('PJ - P'!H364="","",'PJ - P'!H364)</f>
        <v/>
      </c>
      <c r="G441" s="80" t="str">
        <f>IF('PJ - P'!M364="","",'PJ - P'!M364)</f>
        <v/>
      </c>
      <c r="H441" s="80"/>
      <c r="I441" s="173" t="str">
        <f>IF('PJ - P'!O364="","",'PJ - P'!O364)</f>
        <v/>
      </c>
    </row>
    <row r="442" spans="2:11" ht="18" customHeight="1" x14ac:dyDescent="0.2">
      <c r="B442" s="169" t="str">
        <f>IF(AND('PJ - P'!$C365="",'PJ - P'!$D365=""),"",'PJ - P'!V365)</f>
        <v/>
      </c>
      <c r="C442" s="84" t="str">
        <f>IF(AND('PJ - P'!$C365="",'PJ - P'!$D365=""),"",'PJ - P'!B365)</f>
        <v/>
      </c>
      <c r="D442" s="85" t="str">
        <f>IF('PJ - P'!C365="","",'PJ - P'!C365)</f>
        <v/>
      </c>
      <c r="E442" s="85" t="str">
        <f>IF('PJ - P'!D365="","",'PJ - P'!D365)</f>
        <v/>
      </c>
      <c r="F442" s="89" t="str">
        <f>IF('PJ - P'!H365="","",'PJ - P'!H365)</f>
        <v/>
      </c>
      <c r="G442" s="89" t="str">
        <f>IF('PJ - P'!M365="","",'PJ - P'!M365)</f>
        <v/>
      </c>
      <c r="H442" s="89"/>
      <c r="I442" s="174" t="str">
        <f>IF('PJ - P'!O365="","",'PJ - P'!O365)</f>
        <v/>
      </c>
    </row>
    <row r="443" spans="2:11" ht="18" customHeight="1" x14ac:dyDescent="0.2">
      <c r="B443" s="168" t="str">
        <f>IF(AND('PJ - P'!$C366="",'PJ - P'!$D366=""),"",'PJ - P'!V366)</f>
        <v/>
      </c>
      <c r="C443" s="75" t="str">
        <f>IF(AND('PJ - P'!$C366="",'PJ - P'!$D366=""),"",'PJ - P'!B366)</f>
        <v/>
      </c>
      <c r="D443" s="76" t="str">
        <f>IF('PJ - P'!C366="","",'PJ - P'!C366)</f>
        <v/>
      </c>
      <c r="E443" s="76" t="str">
        <f>IF('PJ - P'!D366="","",'PJ - P'!D366)</f>
        <v/>
      </c>
      <c r="F443" s="80" t="str">
        <f>IF('PJ - P'!H366="","",'PJ - P'!H366)</f>
        <v/>
      </c>
      <c r="G443" s="80" t="str">
        <f>IF('PJ - P'!M366="","",'PJ - P'!M366)</f>
        <v/>
      </c>
      <c r="H443" s="80"/>
      <c r="I443" s="173" t="str">
        <f>IF('PJ - P'!O366="","",'PJ - P'!O366)</f>
        <v/>
      </c>
    </row>
    <row r="444" spans="2:11" ht="18" customHeight="1" x14ac:dyDescent="0.2">
      <c r="B444" s="169" t="str">
        <f>IF(AND('PJ - P'!$C367="",'PJ - P'!$D367=""),"",'PJ - P'!V367)</f>
        <v/>
      </c>
      <c r="C444" s="84" t="str">
        <f>IF(AND('PJ - P'!$C367="",'PJ - P'!$D367=""),"",'PJ - P'!B367)</f>
        <v/>
      </c>
      <c r="D444" s="85" t="str">
        <f>IF('PJ - P'!C367="","",'PJ - P'!C367)</f>
        <v/>
      </c>
      <c r="E444" s="85" t="str">
        <f>IF('PJ - P'!D367="","",'PJ - P'!D367)</f>
        <v/>
      </c>
      <c r="F444" s="89" t="str">
        <f>IF('PJ - P'!H367="","",'PJ - P'!H367)</f>
        <v/>
      </c>
      <c r="G444" s="89" t="str">
        <f>IF('PJ - P'!M367="","",'PJ - P'!M367)</f>
        <v/>
      </c>
      <c r="H444" s="89"/>
      <c r="I444" s="174" t="str">
        <f>IF('PJ - P'!O367="","",'PJ - P'!O367)</f>
        <v/>
      </c>
    </row>
    <row r="445" spans="2:11" ht="18" customHeight="1" x14ac:dyDescent="0.2">
      <c r="B445" s="168" t="str">
        <f>IF(AND('PJ - P'!$C368="",'PJ - P'!$D368=""),"",'PJ - P'!V368)</f>
        <v/>
      </c>
      <c r="C445" s="75" t="str">
        <f>IF(AND('PJ - P'!$C368="",'PJ - P'!$D368=""),"",'PJ - P'!B368)</f>
        <v/>
      </c>
      <c r="D445" s="76" t="str">
        <f>IF('PJ - P'!C368="","",'PJ - P'!C368)</f>
        <v/>
      </c>
      <c r="E445" s="76" t="str">
        <f>IF('PJ - P'!D368="","",'PJ - P'!D368)</f>
        <v/>
      </c>
      <c r="F445" s="80" t="str">
        <f>IF('PJ - P'!H368="","",'PJ - P'!H368)</f>
        <v/>
      </c>
      <c r="G445" s="80" t="str">
        <f>IF('PJ - P'!M368="","",'PJ - P'!M368)</f>
        <v/>
      </c>
      <c r="H445" s="80"/>
      <c r="I445" s="173" t="str">
        <f>IF('PJ - P'!O368="","",'PJ - P'!O368)</f>
        <v/>
      </c>
    </row>
    <row r="446" spans="2:11" ht="18" customHeight="1" x14ac:dyDescent="0.2">
      <c r="B446" s="169" t="str">
        <f>IF(AND('PJ - P'!$C369="",'PJ - P'!$D369=""),"",'PJ - P'!V369)</f>
        <v/>
      </c>
      <c r="C446" s="84" t="str">
        <f>IF(AND('PJ - P'!$C369="",'PJ - P'!$D369=""),"",'PJ - P'!B369)</f>
        <v/>
      </c>
      <c r="D446" s="85" t="str">
        <f>IF('PJ - P'!C369="","",'PJ - P'!C369)</f>
        <v/>
      </c>
      <c r="E446" s="85" t="str">
        <f>IF('PJ - P'!D369="","",'PJ - P'!D369)</f>
        <v/>
      </c>
      <c r="F446" s="89" t="str">
        <f>IF('PJ - P'!H369="","",'PJ - P'!H369)</f>
        <v/>
      </c>
      <c r="G446" s="89" t="str">
        <f>IF('PJ - P'!M369="","",'PJ - P'!M369)</f>
        <v/>
      </c>
      <c r="H446" s="89"/>
      <c r="I446" s="174" t="str">
        <f>IF('PJ - P'!O369="","",'PJ - P'!O369)</f>
        <v/>
      </c>
    </row>
    <row r="447" spans="2:11" ht="18" customHeight="1" x14ac:dyDescent="0.2">
      <c r="B447" s="168" t="str">
        <f>IF(AND('PJ - P'!$C370="",'PJ - P'!$D370=""),"",'PJ - P'!V370)</f>
        <v/>
      </c>
      <c r="C447" s="75" t="str">
        <f>IF(AND('PJ - P'!$C370="",'PJ - P'!$D370=""),"",'PJ - P'!B370)</f>
        <v/>
      </c>
      <c r="D447" s="76" t="str">
        <f>IF('PJ - P'!C370="","",'PJ - P'!C370)</f>
        <v/>
      </c>
      <c r="E447" s="76" t="str">
        <f>IF('PJ - P'!D370="","",'PJ - P'!D370)</f>
        <v/>
      </c>
      <c r="F447" s="80" t="str">
        <f>IF('PJ - P'!H370="","",'PJ - P'!H370)</f>
        <v/>
      </c>
      <c r="G447" s="80" t="str">
        <f>IF('PJ - P'!M370="","",'PJ - P'!M370)</f>
        <v/>
      </c>
      <c r="H447" s="80"/>
      <c r="I447" s="173" t="str">
        <f>IF('PJ - P'!O370="","",'PJ - P'!O370)</f>
        <v/>
      </c>
    </row>
    <row r="448" spans="2:11" ht="18" customHeight="1" x14ac:dyDescent="0.2">
      <c r="B448" s="169" t="str">
        <f>IF(AND('PJ - P'!$C371="",'PJ - P'!$D371=""),"",'PJ - P'!V371)</f>
        <v/>
      </c>
      <c r="C448" s="84" t="str">
        <f>IF(AND('PJ - P'!$C371="",'PJ - P'!$D371=""),"",'PJ - P'!B371)</f>
        <v/>
      </c>
      <c r="D448" s="85" t="str">
        <f>IF('PJ - P'!C371="","",'PJ - P'!C371)</f>
        <v/>
      </c>
      <c r="E448" s="85" t="str">
        <f>IF('PJ - P'!D371="","",'PJ - P'!D371)</f>
        <v/>
      </c>
      <c r="F448" s="89" t="str">
        <f>IF('PJ - P'!H371="","",'PJ - P'!H371)</f>
        <v/>
      </c>
      <c r="G448" s="89" t="str">
        <f>IF('PJ - P'!M371="","",'PJ - P'!M371)</f>
        <v/>
      </c>
      <c r="H448" s="89"/>
      <c r="I448" s="174" t="str">
        <f>IF('PJ - P'!O371="","",'PJ - P'!O371)</f>
        <v/>
      </c>
    </row>
    <row r="449" spans="2:9" ht="18" customHeight="1" x14ac:dyDescent="0.2">
      <c r="B449" s="168" t="str">
        <f>IF(AND('PJ - P'!$C372="",'PJ - P'!$D372=""),"",'PJ - P'!V372)</f>
        <v/>
      </c>
      <c r="C449" s="75" t="str">
        <f>IF(AND('PJ - P'!$C372="",'PJ - P'!$D372=""),"",'PJ - P'!B372)</f>
        <v/>
      </c>
      <c r="D449" s="76" t="str">
        <f>IF('PJ - P'!C372="","",'PJ - P'!C372)</f>
        <v/>
      </c>
      <c r="E449" s="76" t="str">
        <f>IF('PJ - P'!D372="","",'PJ - P'!D372)</f>
        <v/>
      </c>
      <c r="F449" s="80" t="str">
        <f>IF('PJ - P'!H372="","",'PJ - P'!H372)</f>
        <v/>
      </c>
      <c r="G449" s="80" t="str">
        <f>IF('PJ - P'!M372="","",'PJ - P'!M372)</f>
        <v/>
      </c>
      <c r="H449" s="80"/>
      <c r="I449" s="173" t="str">
        <f>IF('PJ - P'!O372="","",'PJ - P'!O372)</f>
        <v/>
      </c>
    </row>
    <row r="450" spans="2:9" ht="18" customHeight="1" x14ac:dyDescent="0.2">
      <c r="B450" s="169" t="str">
        <f>IF(AND('PJ - P'!$C373="",'PJ - P'!$D373=""),"",'PJ - P'!V373)</f>
        <v/>
      </c>
      <c r="C450" s="84" t="str">
        <f>IF(AND('PJ - P'!$C373="",'PJ - P'!$D373=""),"",'PJ - P'!B373)</f>
        <v/>
      </c>
      <c r="D450" s="85" t="str">
        <f>IF('PJ - P'!C373="","",'PJ - P'!C373)</f>
        <v/>
      </c>
      <c r="E450" s="85" t="str">
        <f>IF('PJ - P'!D373="","",'PJ - P'!D373)</f>
        <v/>
      </c>
      <c r="F450" s="89" t="str">
        <f>IF('PJ - P'!H373="","",'PJ - P'!H373)</f>
        <v/>
      </c>
      <c r="G450" s="89" t="str">
        <f>IF('PJ - P'!M373="","",'PJ - P'!M373)</f>
        <v/>
      </c>
      <c r="H450" s="89"/>
      <c r="I450" s="174" t="str">
        <f>IF('PJ - P'!O373="","",'PJ - P'!O373)</f>
        <v/>
      </c>
    </row>
    <row r="451" spans="2:9" ht="18" customHeight="1" x14ac:dyDescent="0.2">
      <c r="B451" s="168" t="str">
        <f>IF(AND('PJ - P'!$C374="",'PJ - P'!$D374=""),"",'PJ - P'!V374)</f>
        <v/>
      </c>
      <c r="C451" s="75" t="str">
        <f>IF(AND('PJ - P'!$C374="",'PJ - P'!$D374=""),"",'PJ - P'!B374)</f>
        <v/>
      </c>
      <c r="D451" s="76" t="str">
        <f>IF('PJ - P'!C374="","",'PJ - P'!C374)</f>
        <v/>
      </c>
      <c r="E451" s="76" t="str">
        <f>IF('PJ - P'!D374="","",'PJ - P'!D374)</f>
        <v/>
      </c>
      <c r="F451" s="80" t="str">
        <f>IF('PJ - P'!H374="","",'PJ - P'!H374)</f>
        <v/>
      </c>
      <c r="G451" s="80" t="str">
        <f>IF('PJ - P'!M374="","",'PJ - P'!M374)</f>
        <v/>
      </c>
      <c r="H451" s="80"/>
      <c r="I451" s="173" t="str">
        <f>IF('PJ - P'!O374="","",'PJ - P'!O374)</f>
        <v/>
      </c>
    </row>
    <row r="452" spans="2:9" ht="18" customHeight="1" x14ac:dyDescent="0.2">
      <c r="B452" s="169" t="str">
        <f>IF(AND('PJ - P'!$C375="",'PJ - P'!$D375=""),"",'PJ - P'!V375)</f>
        <v/>
      </c>
      <c r="C452" s="84" t="str">
        <f>IF(AND('PJ - P'!$C375="",'PJ - P'!$D375=""),"",'PJ - P'!B375)</f>
        <v/>
      </c>
      <c r="D452" s="85" t="str">
        <f>IF('PJ - P'!C375="","",'PJ - P'!C375)</f>
        <v/>
      </c>
      <c r="E452" s="85" t="str">
        <f>IF('PJ - P'!D375="","",'PJ - P'!D375)</f>
        <v/>
      </c>
      <c r="F452" s="89" t="str">
        <f>IF('PJ - P'!H375="","",'PJ - P'!H375)</f>
        <v/>
      </c>
      <c r="G452" s="89" t="str">
        <f>IF('PJ - P'!M375="","",'PJ - P'!M375)</f>
        <v/>
      </c>
      <c r="H452" s="89"/>
      <c r="I452" s="174" t="str">
        <f>IF('PJ - P'!O375="","",'PJ - P'!O375)</f>
        <v/>
      </c>
    </row>
    <row r="453" spans="2:9" ht="18" customHeight="1" x14ac:dyDescent="0.2">
      <c r="B453" s="168" t="str">
        <f>IF(AND('PJ - P'!$C376="",'PJ - P'!$D376=""),"",'PJ - P'!V376)</f>
        <v/>
      </c>
      <c r="C453" s="75" t="str">
        <f>IF(AND('PJ - P'!$C376="",'PJ - P'!$D376=""),"",'PJ - P'!B376)</f>
        <v/>
      </c>
      <c r="D453" s="76" t="str">
        <f>IF('PJ - P'!C376="","",'PJ - P'!C376)</f>
        <v/>
      </c>
      <c r="E453" s="76" t="str">
        <f>IF('PJ - P'!D376="","",'PJ - P'!D376)</f>
        <v/>
      </c>
      <c r="F453" s="80" t="str">
        <f>IF('PJ - P'!H376="","",'PJ - P'!H376)</f>
        <v/>
      </c>
      <c r="G453" s="80" t="str">
        <f>IF('PJ - P'!M376="","",'PJ - P'!M376)</f>
        <v/>
      </c>
      <c r="H453" s="80"/>
      <c r="I453" s="173" t="str">
        <f>IF('PJ - P'!O376="","",'PJ - P'!O376)</f>
        <v/>
      </c>
    </row>
    <row r="454" spans="2:9" ht="18" customHeight="1" x14ac:dyDescent="0.2">
      <c r="B454" s="169" t="str">
        <f>IF(AND('PJ - P'!$C377="",'PJ - P'!$D377=""),"",'PJ - P'!V377)</f>
        <v/>
      </c>
      <c r="C454" s="84" t="str">
        <f>IF(AND('PJ - P'!$C377="",'PJ - P'!$D377=""),"",'PJ - P'!B377)</f>
        <v/>
      </c>
      <c r="D454" s="85" t="str">
        <f>IF('PJ - P'!C377="","",'PJ - P'!C377)</f>
        <v/>
      </c>
      <c r="E454" s="85" t="str">
        <f>IF('PJ - P'!D377="","",'PJ - P'!D377)</f>
        <v/>
      </c>
      <c r="F454" s="89" t="str">
        <f>IF('PJ - P'!H377="","",'PJ - P'!H377)</f>
        <v/>
      </c>
      <c r="G454" s="89" t="str">
        <f>IF('PJ - P'!M377="","",'PJ - P'!M377)</f>
        <v/>
      </c>
      <c r="H454" s="89"/>
      <c r="I454" s="174" t="str">
        <f>IF('PJ - P'!O377="","",'PJ - P'!O377)</f>
        <v/>
      </c>
    </row>
    <row r="455" spans="2:9" ht="18" customHeight="1" x14ac:dyDescent="0.2">
      <c r="B455" s="168" t="str">
        <f>IF(AND('PJ - P'!$C378="",'PJ - P'!$D378=""),"",'PJ - P'!V378)</f>
        <v/>
      </c>
      <c r="C455" s="75" t="str">
        <f>IF(AND('PJ - P'!$C378="",'PJ - P'!$D378=""),"",'PJ - P'!B378)</f>
        <v/>
      </c>
      <c r="D455" s="76" t="str">
        <f>IF('PJ - P'!C378="","",'PJ - P'!C378)</f>
        <v/>
      </c>
      <c r="E455" s="76" t="str">
        <f>IF('PJ - P'!D378="","",'PJ - P'!D378)</f>
        <v/>
      </c>
      <c r="F455" s="80" t="str">
        <f>IF('PJ - P'!H378="","",'PJ - P'!H378)</f>
        <v/>
      </c>
      <c r="G455" s="80" t="str">
        <f>IF('PJ - P'!M378="","",'PJ - P'!M378)</f>
        <v/>
      </c>
      <c r="H455" s="80"/>
      <c r="I455" s="173" t="str">
        <f>IF('PJ - P'!O378="","",'PJ - P'!O378)</f>
        <v/>
      </c>
    </row>
    <row r="456" spans="2:9" ht="18" customHeight="1" x14ac:dyDescent="0.2">
      <c r="B456" s="169" t="str">
        <f>IF(AND('PJ - P'!$C379="",'PJ - P'!$D379=""),"",'PJ - P'!V379)</f>
        <v/>
      </c>
      <c r="C456" s="84" t="str">
        <f>IF(AND('PJ - P'!$C379="",'PJ - P'!$D379=""),"",'PJ - P'!B379)</f>
        <v/>
      </c>
      <c r="D456" s="85" t="str">
        <f>IF('PJ - P'!C379="","",'PJ - P'!C379)</f>
        <v/>
      </c>
      <c r="E456" s="85" t="str">
        <f>IF('PJ - P'!D379="","",'PJ - P'!D379)</f>
        <v/>
      </c>
      <c r="F456" s="89" t="str">
        <f>IF('PJ - P'!H379="","",'PJ - P'!H379)</f>
        <v/>
      </c>
      <c r="G456" s="89" t="str">
        <f>IF('PJ - P'!M379="","",'PJ - P'!M379)</f>
        <v/>
      </c>
      <c r="H456" s="89"/>
      <c r="I456" s="174" t="str">
        <f>IF('PJ - P'!O379="","",'PJ - P'!O379)</f>
        <v/>
      </c>
    </row>
    <row r="457" spans="2:9" ht="18" customHeight="1" x14ac:dyDescent="0.2">
      <c r="B457" s="168" t="str">
        <f>IF(AND('PJ - P'!$C380="",'PJ - P'!$D380=""),"",'PJ - P'!V380)</f>
        <v/>
      </c>
      <c r="C457" s="75" t="str">
        <f>IF(AND('PJ - P'!$C380="",'PJ - P'!$D380=""),"",'PJ - P'!B380)</f>
        <v/>
      </c>
      <c r="D457" s="76" t="str">
        <f>IF('PJ - P'!C380="","",'PJ - P'!C380)</f>
        <v/>
      </c>
      <c r="E457" s="76" t="str">
        <f>IF('PJ - P'!D380="","",'PJ - P'!D380)</f>
        <v/>
      </c>
      <c r="F457" s="80" t="str">
        <f>IF('PJ - P'!H380="","",'PJ - P'!H380)</f>
        <v/>
      </c>
      <c r="G457" s="80" t="str">
        <f>IF('PJ - P'!M380="","",'PJ - P'!M380)</f>
        <v/>
      </c>
      <c r="H457" s="80"/>
      <c r="I457" s="173" t="str">
        <f>IF('PJ - P'!O380="","",'PJ - P'!O380)</f>
        <v/>
      </c>
    </row>
    <row r="458" spans="2:9" ht="18" customHeight="1" x14ac:dyDescent="0.2">
      <c r="B458" s="169" t="str">
        <f>IF(AND('PJ - P'!$C381="",'PJ - P'!$D381=""),"",'PJ - P'!V381)</f>
        <v/>
      </c>
      <c r="C458" s="84" t="str">
        <f>IF(AND('PJ - P'!$C381="",'PJ - P'!$D381=""),"",'PJ - P'!B381)</f>
        <v/>
      </c>
      <c r="D458" s="85" t="str">
        <f>IF('PJ - P'!C381="","",'PJ - P'!C381)</f>
        <v/>
      </c>
      <c r="E458" s="85" t="str">
        <f>IF('PJ - P'!D381="","",'PJ - P'!D381)</f>
        <v/>
      </c>
      <c r="F458" s="89" t="str">
        <f>IF('PJ - P'!H381="","",'PJ - P'!H381)</f>
        <v/>
      </c>
      <c r="G458" s="89" t="str">
        <f>IF('PJ - P'!M381="","",'PJ - P'!M381)</f>
        <v/>
      </c>
      <c r="H458" s="89"/>
      <c r="I458" s="174" t="str">
        <f>IF('PJ - P'!O381="","",'PJ - P'!O381)</f>
        <v/>
      </c>
    </row>
    <row r="459" spans="2:9" ht="18" customHeight="1" x14ac:dyDescent="0.2">
      <c r="B459" s="168" t="str">
        <f>IF(AND('PJ - P'!$C382="",'PJ - P'!$D382=""),"",'PJ - P'!V382)</f>
        <v/>
      </c>
      <c r="C459" s="75" t="str">
        <f>IF(AND('PJ - P'!$C382="",'PJ - P'!$D382=""),"",'PJ - P'!B382)</f>
        <v/>
      </c>
      <c r="D459" s="76" t="str">
        <f>IF('PJ - P'!C382="","",'PJ - P'!C382)</f>
        <v/>
      </c>
      <c r="E459" s="76" t="str">
        <f>IF('PJ - P'!D382="","",'PJ - P'!D382)</f>
        <v/>
      </c>
      <c r="F459" s="80" t="str">
        <f>IF('PJ - P'!H382="","",'PJ - P'!H382)</f>
        <v/>
      </c>
      <c r="G459" s="80" t="str">
        <f>IF('PJ - P'!M382="","",'PJ - P'!M382)</f>
        <v/>
      </c>
      <c r="H459" s="80"/>
      <c r="I459" s="173" t="str">
        <f>IF('PJ - P'!O382="","",'PJ - P'!O382)</f>
        <v/>
      </c>
    </row>
    <row r="460" spans="2:9" ht="18" customHeight="1" x14ac:dyDescent="0.2">
      <c r="B460" s="169" t="str">
        <f>IF(AND('PJ - P'!$C383="",'PJ - P'!$D383=""),"",'PJ - P'!V383)</f>
        <v/>
      </c>
      <c r="C460" s="84" t="str">
        <f>IF(AND('PJ - P'!$C383="",'PJ - P'!$D383=""),"",'PJ - P'!B383)</f>
        <v/>
      </c>
      <c r="D460" s="85" t="str">
        <f>IF('PJ - P'!C383="","",'PJ - P'!C383)</f>
        <v/>
      </c>
      <c r="E460" s="85" t="str">
        <f>IF('PJ - P'!D383="","",'PJ - P'!D383)</f>
        <v/>
      </c>
      <c r="F460" s="89" t="str">
        <f>IF('PJ - P'!H383="","",'PJ - P'!H383)</f>
        <v/>
      </c>
      <c r="G460" s="89" t="str">
        <f>IF('PJ - P'!M383="","",'PJ - P'!M383)</f>
        <v/>
      </c>
      <c r="H460" s="89"/>
      <c r="I460" s="174" t="str">
        <f>IF('PJ - P'!O383="","",'PJ - P'!O383)</f>
        <v/>
      </c>
    </row>
    <row r="461" spans="2:9" ht="18" customHeight="1" x14ac:dyDescent="0.2">
      <c r="B461" s="168" t="str">
        <f>IF(AND('PJ - P'!$C384="",'PJ - P'!$D384=""),"",'PJ - P'!V384)</f>
        <v/>
      </c>
      <c r="C461" s="75" t="str">
        <f>IF(AND('PJ - P'!$C384="",'PJ - P'!$D384=""),"",'PJ - P'!B384)</f>
        <v/>
      </c>
      <c r="D461" s="76" t="str">
        <f>IF('PJ - P'!C384="","",'PJ - P'!C384)</f>
        <v/>
      </c>
      <c r="E461" s="76" t="str">
        <f>IF('PJ - P'!D384="","",'PJ - P'!D384)</f>
        <v/>
      </c>
      <c r="F461" s="80" t="str">
        <f>IF('PJ - P'!H384="","",'PJ - P'!H384)</f>
        <v/>
      </c>
      <c r="G461" s="80" t="str">
        <f>IF('PJ - P'!M384="","",'PJ - P'!M384)</f>
        <v/>
      </c>
      <c r="H461" s="80"/>
      <c r="I461" s="173" t="str">
        <f>IF('PJ - P'!O384="","",'PJ - P'!O384)</f>
        <v/>
      </c>
    </row>
    <row r="462" spans="2:9" ht="18" customHeight="1" x14ac:dyDescent="0.2">
      <c r="B462" s="169" t="str">
        <f>IF(AND('PJ - P'!$C385="",'PJ - P'!$D385=""),"",'PJ - P'!V385)</f>
        <v/>
      </c>
      <c r="C462" s="84" t="str">
        <f>IF(AND('PJ - P'!$C385="",'PJ - P'!$D385=""),"",'PJ - P'!B385)</f>
        <v/>
      </c>
      <c r="D462" s="85" t="str">
        <f>IF('PJ - P'!C385="","",'PJ - P'!C385)</f>
        <v/>
      </c>
      <c r="E462" s="85" t="str">
        <f>IF('PJ - P'!D385="","",'PJ - P'!D385)</f>
        <v/>
      </c>
      <c r="F462" s="89" t="str">
        <f>IF('PJ - P'!H385="","",'PJ - P'!H385)</f>
        <v/>
      </c>
      <c r="G462" s="89" t="str">
        <f>IF('PJ - P'!M385="","",'PJ - P'!M385)</f>
        <v/>
      </c>
      <c r="H462" s="89"/>
      <c r="I462" s="174" t="str">
        <f>IF('PJ - P'!O385="","",'PJ - P'!O385)</f>
        <v/>
      </c>
    </row>
    <row r="463" spans="2:9" ht="18" customHeight="1" x14ac:dyDescent="0.2">
      <c r="B463" s="168" t="str">
        <f>IF(AND('PJ - P'!$C386="",'PJ - P'!$D386=""),"",'PJ - P'!V386)</f>
        <v/>
      </c>
      <c r="C463" s="75" t="str">
        <f>IF(AND('PJ - P'!$C386="",'PJ - P'!$D386=""),"",'PJ - P'!B386)</f>
        <v/>
      </c>
      <c r="D463" s="76" t="str">
        <f>IF('PJ - P'!C386="","",'PJ - P'!C386)</f>
        <v/>
      </c>
      <c r="E463" s="76" t="str">
        <f>IF('PJ - P'!D386="","",'PJ - P'!D386)</f>
        <v/>
      </c>
      <c r="F463" s="80" t="str">
        <f>IF('PJ - P'!H386="","",'PJ - P'!H386)</f>
        <v/>
      </c>
      <c r="G463" s="80" t="str">
        <f>IF('PJ - P'!M386="","",'PJ - P'!M386)</f>
        <v/>
      </c>
      <c r="H463" s="80"/>
      <c r="I463" s="173" t="str">
        <f>IF('PJ - P'!O386="","",'PJ - P'!O386)</f>
        <v/>
      </c>
    </row>
    <row r="464" spans="2:9" ht="18" customHeight="1" x14ac:dyDescent="0.2">
      <c r="B464" s="169" t="str">
        <f>IF(AND('PJ - P'!$C387="",'PJ - P'!$D387=""),"",'PJ - P'!V387)</f>
        <v/>
      </c>
      <c r="C464" s="84" t="str">
        <f>IF(AND('PJ - P'!$C387="",'PJ - P'!$D387=""),"",'PJ - P'!B387)</f>
        <v/>
      </c>
      <c r="D464" s="85" t="str">
        <f>IF('PJ - P'!C387="","",'PJ - P'!C387)</f>
        <v/>
      </c>
      <c r="E464" s="85" t="str">
        <f>IF('PJ - P'!D387="","",'PJ - P'!D387)</f>
        <v/>
      </c>
      <c r="F464" s="89" t="str">
        <f>IF('PJ - P'!H387="","",'PJ - P'!H387)</f>
        <v/>
      </c>
      <c r="G464" s="89" t="str">
        <f>IF('PJ - P'!M387="","",'PJ - P'!M387)</f>
        <v/>
      </c>
      <c r="H464" s="89"/>
      <c r="I464" s="174" t="str">
        <f>IF('PJ - P'!O387="","",'PJ - P'!O387)</f>
        <v/>
      </c>
    </row>
    <row r="465" spans="2:11" ht="18" customHeight="1" x14ac:dyDescent="0.2">
      <c r="B465" s="168" t="str">
        <f>IF(AND('PJ - P'!$C388="",'PJ - P'!$D388=""),"",'PJ - P'!V388)</f>
        <v/>
      </c>
      <c r="C465" s="75" t="str">
        <f>IF(AND('PJ - P'!$C388="",'PJ - P'!$D388=""),"",'PJ - P'!B388)</f>
        <v/>
      </c>
      <c r="D465" s="76" t="str">
        <f>IF('PJ - P'!C388="","",'PJ - P'!C388)</f>
        <v/>
      </c>
      <c r="E465" s="76" t="str">
        <f>IF('PJ - P'!D388="","",'PJ - P'!D388)</f>
        <v/>
      </c>
      <c r="F465" s="80" t="str">
        <f>IF('PJ - P'!H388="","",'PJ - P'!H388)</f>
        <v/>
      </c>
      <c r="G465" s="80" t="str">
        <f>IF('PJ - P'!M388="","",'PJ - P'!M388)</f>
        <v/>
      </c>
      <c r="H465" s="80"/>
      <c r="I465" s="173" t="str">
        <f>IF('PJ - P'!O388="","",'PJ - P'!O388)</f>
        <v/>
      </c>
    </row>
    <row r="466" spans="2:11" ht="18" customHeight="1" x14ac:dyDescent="0.2">
      <c r="B466" s="169" t="str">
        <f>IF(AND('PJ - P'!$C389="",'PJ - P'!$D389=""),"",'PJ - P'!V389)</f>
        <v/>
      </c>
      <c r="C466" s="84" t="str">
        <f>IF(AND('PJ - P'!$C389="",'PJ - P'!$D389=""),"",'PJ - P'!B389)</f>
        <v/>
      </c>
      <c r="D466" s="85" t="str">
        <f>IF('PJ - P'!C389="","",'PJ - P'!C389)</f>
        <v/>
      </c>
      <c r="E466" s="85" t="str">
        <f>IF('PJ - P'!D389="","",'PJ - P'!D389)</f>
        <v/>
      </c>
      <c r="F466" s="89" t="str">
        <f>IF('PJ - P'!H389="","",'PJ - P'!H389)</f>
        <v/>
      </c>
      <c r="G466" s="89" t="str">
        <f>IF('PJ - P'!M389="","",'PJ - P'!M389)</f>
        <v/>
      </c>
      <c r="H466" s="89"/>
      <c r="I466" s="174" t="str">
        <f>IF('PJ - P'!O389="","",'PJ - P'!O389)</f>
        <v/>
      </c>
    </row>
    <row r="467" spans="2:11" ht="18" customHeight="1" x14ac:dyDescent="0.2">
      <c r="B467" s="168" t="str">
        <f>IF(AND('PJ - P'!$C390="",'PJ - P'!$D390=""),"",'PJ - P'!V390)</f>
        <v/>
      </c>
      <c r="C467" s="75" t="str">
        <f>IF(AND('PJ - P'!$C390="",'PJ - P'!$D390=""),"",'PJ - P'!B390)</f>
        <v/>
      </c>
      <c r="D467" s="76" t="str">
        <f>IF('PJ - P'!C390="","",'PJ - P'!C390)</f>
        <v/>
      </c>
      <c r="E467" s="76" t="str">
        <f>IF('PJ - P'!D390="","",'PJ - P'!D390)</f>
        <v/>
      </c>
      <c r="F467" s="80" t="str">
        <f>IF('PJ - P'!H390="","",'PJ - P'!H390)</f>
        <v/>
      </c>
      <c r="G467" s="80" t="str">
        <f>IF('PJ - P'!M390="","",'PJ - P'!M390)</f>
        <v/>
      </c>
      <c r="H467" s="80"/>
      <c r="I467" s="173" t="str">
        <f>IF('PJ - P'!O390="","",'PJ - P'!O390)</f>
        <v/>
      </c>
    </row>
    <row r="468" spans="2:11" ht="18" customHeight="1" x14ac:dyDescent="0.2">
      <c r="B468" s="169" t="str">
        <f>IF(AND('PJ - P'!$C391="",'PJ - P'!$D391=""),"",'PJ - P'!V391)</f>
        <v/>
      </c>
      <c r="C468" s="84" t="str">
        <f>IF(AND('PJ - P'!$C391="",'PJ - P'!$D391=""),"",'PJ - P'!B391)</f>
        <v/>
      </c>
      <c r="D468" s="85" t="str">
        <f>IF('PJ - P'!C391="","",'PJ - P'!C391)</f>
        <v/>
      </c>
      <c r="E468" s="85" t="str">
        <f>IF('PJ - P'!D391="","",'PJ - P'!D391)</f>
        <v/>
      </c>
      <c r="F468" s="89" t="str">
        <f>IF('PJ - P'!H391="","",'PJ - P'!H391)</f>
        <v/>
      </c>
      <c r="G468" s="89" t="str">
        <f>IF('PJ - P'!M391="","",'PJ - P'!M391)</f>
        <v/>
      </c>
      <c r="H468" s="89"/>
      <c r="I468" s="174" t="str">
        <f>IF('PJ - P'!O391="","",'PJ - P'!O391)</f>
        <v/>
      </c>
    </row>
    <row r="469" spans="2:11" ht="18" customHeight="1" x14ac:dyDescent="0.2">
      <c r="B469" s="168" t="str">
        <f>IF(AND('PJ - P'!$C392="",'PJ - P'!$D392=""),"",'PJ - P'!V392)</f>
        <v/>
      </c>
      <c r="C469" s="75" t="str">
        <f>IF(AND('PJ - P'!$C392="",'PJ - P'!$D392=""),"",'PJ - P'!B392)</f>
        <v/>
      </c>
      <c r="D469" s="76" t="str">
        <f>IF('PJ - P'!C392="","",'PJ - P'!C392)</f>
        <v/>
      </c>
      <c r="E469" s="76" t="str">
        <f>IF('PJ - P'!D392="","",'PJ - P'!D392)</f>
        <v/>
      </c>
      <c r="F469" s="80" t="str">
        <f>IF('PJ - P'!H392="","",'PJ - P'!H392)</f>
        <v/>
      </c>
      <c r="G469" s="80" t="str">
        <f>IF('PJ - P'!M392="","",'PJ - P'!M392)</f>
        <v/>
      </c>
      <c r="H469" s="80"/>
      <c r="I469" s="173" t="str">
        <f>IF('PJ - P'!O392="","",'PJ - P'!O392)</f>
        <v/>
      </c>
    </row>
    <row r="470" spans="2:11" ht="18" customHeight="1" x14ac:dyDescent="0.2">
      <c r="B470" s="169" t="str">
        <f>IF(AND('PJ - P'!$C393="",'PJ - P'!$D393=""),"",'PJ - P'!V393)</f>
        <v/>
      </c>
      <c r="C470" s="84" t="str">
        <f>IF(AND('PJ - P'!$C393="",'PJ - P'!$D393=""),"",'PJ - P'!B393)</f>
        <v/>
      </c>
      <c r="D470" s="85" t="str">
        <f>IF('PJ - P'!C393="","",'PJ - P'!C393)</f>
        <v/>
      </c>
      <c r="E470" s="85" t="str">
        <f>IF('PJ - P'!D393="","",'PJ - P'!D393)</f>
        <v/>
      </c>
      <c r="F470" s="89" t="str">
        <f>IF('PJ - P'!H393="","",'PJ - P'!H393)</f>
        <v/>
      </c>
      <c r="G470" s="89" t="str">
        <f>IF('PJ - P'!M393="","",'PJ - P'!M393)</f>
        <v/>
      </c>
      <c r="H470" s="89"/>
      <c r="I470" s="174" t="str">
        <f>IF('PJ - P'!O393="","",'PJ - P'!O393)</f>
        <v/>
      </c>
    </row>
    <row r="471" spans="2:11" ht="18" customHeight="1" x14ac:dyDescent="0.2">
      <c r="B471" s="168" t="str">
        <f>IF(AND('PJ - P'!$C394="",'PJ - P'!$D394=""),"",'PJ - P'!V394)</f>
        <v/>
      </c>
      <c r="C471" s="75" t="str">
        <f>IF(AND('PJ - P'!$C394="",'PJ - P'!$D394=""),"",'PJ - P'!B394)</f>
        <v/>
      </c>
      <c r="D471" s="76" t="str">
        <f>IF('PJ - P'!C394="","",'PJ - P'!C394)</f>
        <v/>
      </c>
      <c r="E471" s="76" t="str">
        <f>IF('PJ - P'!D394="","",'PJ - P'!D394)</f>
        <v/>
      </c>
      <c r="F471" s="80" t="str">
        <f>IF('PJ - P'!H394="","",'PJ - P'!H394)</f>
        <v/>
      </c>
      <c r="G471" s="80" t="str">
        <f>IF('PJ - P'!M394="","",'PJ - P'!M394)</f>
        <v/>
      </c>
      <c r="H471" s="80"/>
      <c r="I471" s="173" t="str">
        <f>IF('PJ - P'!O394="","",'PJ - P'!O394)</f>
        <v/>
      </c>
    </row>
    <row r="472" spans="2:11" ht="18" customHeight="1" x14ac:dyDescent="0.2">
      <c r="B472" s="170" t="str">
        <f>IF(AND('PJ - P'!$C395="",'PJ - P'!$D395=""),"",'PJ - P'!V395)</f>
        <v/>
      </c>
      <c r="C472" s="126" t="str">
        <f>IF(AND('PJ - P'!$C395="",'PJ - P'!$D395=""),"",'PJ - P'!B395)</f>
        <v/>
      </c>
      <c r="D472" s="127" t="str">
        <f>IF('PJ - P'!C395="","",'PJ - P'!C395)</f>
        <v/>
      </c>
      <c r="E472" s="127" t="str">
        <f>IF('PJ - P'!D395="","",'PJ - P'!D395)</f>
        <v/>
      </c>
      <c r="F472" s="131" t="str">
        <f>IF('PJ - P'!H395="","",'PJ - P'!H395)</f>
        <v/>
      </c>
      <c r="G472" s="131" t="str">
        <f>IF('PJ - P'!M395="","",'PJ - P'!M395)</f>
        <v/>
      </c>
      <c r="H472" s="131"/>
      <c r="I472" s="175" t="str">
        <f>IF('PJ - P'!O395="","",'PJ - P'!O395)</f>
        <v/>
      </c>
    </row>
    <row r="473" spans="2:11" ht="18" customHeight="1" thickBot="1" x14ac:dyDescent="0.25">
      <c r="B473" s="171" t="str">
        <f>IF(AND('PJ - P'!$C396="",'PJ - P'!$D396=""),"",'PJ - P'!V396)</f>
        <v/>
      </c>
      <c r="C473" s="165" t="str">
        <f>IF(AND('PJ - P'!$C396="",'PJ - P'!$D396=""),"",'PJ - P'!B396)</f>
        <v/>
      </c>
      <c r="D473" s="166" t="str">
        <f>IF('PJ - P'!C396="","",'PJ - P'!C396)</f>
        <v/>
      </c>
      <c r="E473" s="166" t="str">
        <f>IF('PJ - P'!D396="","",'PJ - P'!D396)</f>
        <v/>
      </c>
      <c r="F473" s="167" t="str">
        <f>IF('PJ - P'!H396="","",'PJ - P'!H396)</f>
        <v/>
      </c>
      <c r="G473" s="167" t="str">
        <f>IF('PJ - P'!M396="","",'PJ - P'!M396)</f>
        <v/>
      </c>
      <c r="H473" s="167"/>
      <c r="I473" s="176" t="str">
        <f>IF('PJ - P'!O396="","",'PJ - P'!O396)</f>
        <v/>
      </c>
    </row>
    <row r="474" spans="2:11" ht="26.25" x14ac:dyDescent="0.2">
      <c r="B474" s="749" t="str">
        <f>B$1</f>
        <v>Běh na 100m s přek. - Pořadí jednotlivců</v>
      </c>
      <c r="C474" s="749"/>
      <c r="D474" s="749"/>
      <c r="E474" s="749"/>
      <c r="F474" s="749"/>
      <c r="G474" s="749"/>
      <c r="H474" s="749"/>
      <c r="I474" s="749"/>
      <c r="J474" s="453"/>
      <c r="K474" s="453"/>
    </row>
    <row r="475" spans="2:11" s="34" customFormat="1" ht="15" customHeight="1" x14ac:dyDescent="0.2">
      <c r="B475" s="102"/>
      <c r="C475" s="102"/>
      <c r="D475" s="102"/>
      <c r="E475" s="102"/>
      <c r="F475" s="103"/>
      <c r="G475" s="103"/>
      <c r="H475" s="161"/>
      <c r="I475" s="103"/>
      <c r="J475" s="102"/>
      <c r="K475" s="102"/>
    </row>
    <row r="476" spans="2:11" s="207" customFormat="1" ht="18" x14ac:dyDescent="0.2">
      <c r="B476" s="757" t="str">
        <f>B$3</f>
        <v>Okresní kolo v PS</v>
      </c>
      <c r="C476" s="757"/>
      <c r="D476" s="757"/>
      <c r="E476" s="757" t="str">
        <f>E$3</f>
        <v>30.7. 2016 Pardubice - Polabiny</v>
      </c>
      <c r="F476" s="757"/>
      <c r="G476" s="757"/>
      <c r="H476" s="757"/>
      <c r="I476" s="757"/>
      <c r="J476" s="208"/>
      <c r="K476" s="208"/>
    </row>
    <row r="477" spans="2:11" s="34" customFormat="1" ht="15" customHeight="1" thickBot="1" x14ac:dyDescent="0.25">
      <c r="B477" s="102"/>
      <c r="C477" s="102"/>
      <c r="D477" s="102"/>
      <c r="E477" s="102"/>
      <c r="F477" s="103"/>
      <c r="G477" s="103"/>
      <c r="H477" s="161"/>
      <c r="I477" s="103"/>
      <c r="J477" s="102"/>
      <c r="K477" s="102"/>
    </row>
    <row r="478" spans="2:11" ht="20.100000000000001" customHeight="1" thickBot="1" x14ac:dyDescent="0.25">
      <c r="B478" s="751" t="str">
        <f>Start!$C$5</f>
        <v>MUŽI</v>
      </c>
      <c r="C478" s="752"/>
      <c r="D478" s="453"/>
      <c r="E478" s="453"/>
      <c r="F478" s="103"/>
      <c r="G478" s="103"/>
      <c r="H478" s="453"/>
      <c r="I478" s="103"/>
      <c r="J478" s="455"/>
      <c r="K478" s="455"/>
    </row>
    <row r="479" spans="2:11" s="34" customFormat="1" ht="18" customHeight="1" x14ac:dyDescent="0.2">
      <c r="B479" s="758" t="s">
        <v>49</v>
      </c>
      <c r="C479" s="753" t="s">
        <v>53</v>
      </c>
      <c r="D479" s="755" t="s">
        <v>22</v>
      </c>
      <c r="E479" s="758" t="s">
        <v>23</v>
      </c>
      <c r="F479" s="760" t="s">
        <v>55</v>
      </c>
      <c r="G479" s="760" t="s">
        <v>56</v>
      </c>
      <c r="H479" s="159"/>
      <c r="I479" s="760" t="s">
        <v>54</v>
      </c>
    </row>
    <row r="480" spans="2:11" s="34" customFormat="1" ht="18" customHeight="1" thickBot="1" x14ac:dyDescent="0.25">
      <c r="B480" s="759"/>
      <c r="C480" s="754"/>
      <c r="D480" s="756"/>
      <c r="E480" s="759"/>
      <c r="F480" s="761"/>
      <c r="G480" s="761"/>
      <c r="H480" s="160"/>
      <c r="I480" s="761"/>
    </row>
    <row r="481" spans="2:9" ht="18" customHeight="1" x14ac:dyDescent="0.2">
      <c r="B481" s="206" t="str">
        <f>IF(AND('PJ - P'!$C397="",'PJ - P'!$D397=""),"",'PJ - P'!V397)</f>
        <v/>
      </c>
      <c r="C481" s="91" t="str">
        <f>IF(AND('PJ - P'!$C397="",'PJ - P'!$D397=""),"",'PJ - P'!B397)</f>
        <v/>
      </c>
      <c r="D481" s="92" t="str">
        <f>IF('PJ - P'!C397="","",'PJ - P'!C397)</f>
        <v/>
      </c>
      <c r="E481" s="92" t="str">
        <f>IF('PJ - P'!D397="","",'PJ - P'!D397)</f>
        <v/>
      </c>
      <c r="F481" s="93" t="str">
        <f>IF('PJ - P'!H397="","",'PJ - P'!H397)</f>
        <v/>
      </c>
      <c r="G481" s="93" t="str">
        <f>IF('PJ - P'!M397="","",'PJ - P'!M397)</f>
        <v/>
      </c>
      <c r="H481" s="93"/>
      <c r="I481" s="172" t="str">
        <f>IF('PJ - P'!O397="","",'PJ - P'!O397)</f>
        <v/>
      </c>
    </row>
    <row r="482" spans="2:9" ht="18" customHeight="1" x14ac:dyDescent="0.2">
      <c r="B482" s="168" t="str">
        <f>IF(AND('PJ - P'!$C398="",'PJ - P'!$D398=""),"",'PJ - P'!V398)</f>
        <v/>
      </c>
      <c r="C482" s="75" t="str">
        <f>IF(AND('PJ - P'!$C398="",'PJ - P'!$D398=""),"",'PJ - P'!B398)</f>
        <v/>
      </c>
      <c r="D482" s="76" t="str">
        <f>IF('PJ - P'!C398="","",'PJ - P'!C398)</f>
        <v/>
      </c>
      <c r="E482" s="76" t="str">
        <f>IF('PJ - P'!D398="","",'PJ - P'!D398)</f>
        <v/>
      </c>
      <c r="F482" s="80" t="str">
        <f>IF('PJ - P'!H398="","",'PJ - P'!H398)</f>
        <v/>
      </c>
      <c r="G482" s="80" t="str">
        <f>IF('PJ - P'!M398="","",'PJ - P'!M398)</f>
        <v/>
      </c>
      <c r="H482" s="80"/>
      <c r="I482" s="173" t="str">
        <f>IF('PJ - P'!O398="","",'PJ - P'!O398)</f>
        <v/>
      </c>
    </row>
    <row r="483" spans="2:9" ht="18" customHeight="1" x14ac:dyDescent="0.2">
      <c r="B483" s="169" t="str">
        <f>IF(AND('PJ - P'!$C399="",'PJ - P'!$D399=""),"",'PJ - P'!V399)</f>
        <v/>
      </c>
      <c r="C483" s="84" t="str">
        <f>IF(AND('PJ - P'!$C399="",'PJ - P'!$D399=""),"",'PJ - P'!B399)</f>
        <v/>
      </c>
      <c r="D483" s="85" t="str">
        <f>IF('PJ - P'!C399="","",'PJ - P'!C399)</f>
        <v/>
      </c>
      <c r="E483" s="85" t="str">
        <f>IF('PJ - P'!D399="","",'PJ - P'!D399)</f>
        <v/>
      </c>
      <c r="F483" s="89" t="str">
        <f>IF('PJ - P'!H399="","",'PJ - P'!H399)</f>
        <v/>
      </c>
      <c r="G483" s="89" t="str">
        <f>IF('PJ - P'!M399="","",'PJ - P'!M399)</f>
        <v/>
      </c>
      <c r="H483" s="89"/>
      <c r="I483" s="174" t="str">
        <f>IF('PJ - P'!O399="","",'PJ - P'!O399)</f>
        <v/>
      </c>
    </row>
    <row r="484" spans="2:9" ht="18" customHeight="1" x14ac:dyDescent="0.2">
      <c r="B484" s="168" t="str">
        <f>IF(AND('PJ - P'!$C400="",'PJ - P'!$D400=""),"",'PJ - P'!V400)</f>
        <v/>
      </c>
      <c r="C484" s="75" t="str">
        <f>IF(AND('PJ - P'!$C400="",'PJ - P'!$D400=""),"",'PJ - P'!B400)</f>
        <v/>
      </c>
      <c r="D484" s="76" t="str">
        <f>IF('PJ - P'!C400="","",'PJ - P'!C400)</f>
        <v/>
      </c>
      <c r="E484" s="76" t="str">
        <f>IF('PJ - P'!D400="","",'PJ - P'!D400)</f>
        <v/>
      </c>
      <c r="F484" s="80" t="str">
        <f>IF('PJ - P'!H400="","",'PJ - P'!H400)</f>
        <v/>
      </c>
      <c r="G484" s="80" t="str">
        <f>IF('PJ - P'!M400="","",'PJ - P'!M400)</f>
        <v/>
      </c>
      <c r="H484" s="80"/>
      <c r="I484" s="173" t="str">
        <f>IF('PJ - P'!O400="","",'PJ - P'!O400)</f>
        <v/>
      </c>
    </row>
    <row r="485" spans="2:9" ht="18" customHeight="1" x14ac:dyDescent="0.2">
      <c r="B485" s="169" t="str">
        <f>IF(AND('PJ - P'!$C401="",'PJ - P'!$D401=""),"",'PJ - P'!V401)</f>
        <v/>
      </c>
      <c r="C485" s="84" t="str">
        <f>IF(AND('PJ - P'!$C401="",'PJ - P'!$D401=""),"",'PJ - P'!B401)</f>
        <v/>
      </c>
      <c r="D485" s="85" t="str">
        <f>IF('PJ - P'!C401="","",'PJ - P'!C401)</f>
        <v/>
      </c>
      <c r="E485" s="85" t="str">
        <f>IF('PJ - P'!D401="","",'PJ - P'!D401)</f>
        <v/>
      </c>
      <c r="F485" s="89" t="str">
        <f>IF('PJ - P'!H401="","",'PJ - P'!H401)</f>
        <v/>
      </c>
      <c r="G485" s="89" t="str">
        <f>IF('PJ - P'!M401="","",'PJ - P'!M401)</f>
        <v/>
      </c>
      <c r="H485" s="89"/>
      <c r="I485" s="174" t="str">
        <f>IF('PJ - P'!O401="","",'PJ - P'!O401)</f>
        <v/>
      </c>
    </row>
    <row r="486" spans="2:9" ht="18" customHeight="1" x14ac:dyDescent="0.2">
      <c r="B486" s="168" t="str">
        <f>IF(AND('PJ - P'!$C402="",'PJ - P'!$D402=""),"",'PJ - P'!V402)</f>
        <v/>
      </c>
      <c r="C486" s="75" t="str">
        <f>IF(AND('PJ - P'!$C402="",'PJ - P'!$D402=""),"",'PJ - P'!B402)</f>
        <v/>
      </c>
      <c r="D486" s="76" t="str">
        <f>IF('PJ - P'!C402="","",'PJ - P'!C402)</f>
        <v/>
      </c>
      <c r="E486" s="76" t="str">
        <f>IF('PJ - P'!D402="","",'PJ - P'!D402)</f>
        <v/>
      </c>
      <c r="F486" s="80" t="str">
        <f>IF('PJ - P'!H402="","",'PJ - P'!H402)</f>
        <v/>
      </c>
      <c r="G486" s="80" t="str">
        <f>IF('PJ - P'!M402="","",'PJ - P'!M402)</f>
        <v/>
      </c>
      <c r="H486" s="80"/>
      <c r="I486" s="173" t="str">
        <f>IF('PJ - P'!O402="","",'PJ - P'!O402)</f>
        <v/>
      </c>
    </row>
    <row r="487" spans="2:9" ht="18" customHeight="1" x14ac:dyDescent="0.2">
      <c r="B487" s="169" t="str">
        <f>IF(AND('PJ - P'!$C403="",'PJ - P'!$D403=""),"",'PJ - P'!V403)</f>
        <v/>
      </c>
      <c r="C487" s="84" t="str">
        <f>IF(AND('PJ - P'!$C403="",'PJ - P'!$D403=""),"",'PJ - P'!B403)</f>
        <v/>
      </c>
      <c r="D487" s="85" t="str">
        <f>IF('PJ - P'!C403="","",'PJ - P'!C403)</f>
        <v/>
      </c>
      <c r="E487" s="85" t="str">
        <f>IF('PJ - P'!D403="","",'PJ - P'!D403)</f>
        <v/>
      </c>
      <c r="F487" s="89" t="str">
        <f>IF('PJ - P'!H403="","",'PJ - P'!H403)</f>
        <v/>
      </c>
      <c r="G487" s="89" t="str">
        <f>IF('PJ - P'!M403="","",'PJ - P'!M403)</f>
        <v/>
      </c>
      <c r="H487" s="89"/>
      <c r="I487" s="174" t="str">
        <f>IF('PJ - P'!O403="","",'PJ - P'!O403)</f>
        <v/>
      </c>
    </row>
    <row r="488" spans="2:9" ht="18" customHeight="1" x14ac:dyDescent="0.2">
      <c r="B488" s="168" t="str">
        <f>IF(AND('PJ - P'!$C404="",'PJ - P'!$D404=""),"",'PJ - P'!V404)</f>
        <v/>
      </c>
      <c r="C488" s="75" t="str">
        <f>IF(AND('PJ - P'!$C404="",'PJ - P'!$D404=""),"",'PJ - P'!B404)</f>
        <v/>
      </c>
      <c r="D488" s="76" t="str">
        <f>IF('PJ - P'!C404="","",'PJ - P'!C404)</f>
        <v/>
      </c>
      <c r="E488" s="76" t="str">
        <f>IF('PJ - P'!D404="","",'PJ - P'!D404)</f>
        <v/>
      </c>
      <c r="F488" s="80" t="str">
        <f>IF('PJ - P'!H404="","",'PJ - P'!H404)</f>
        <v/>
      </c>
      <c r="G488" s="80" t="str">
        <f>IF('PJ - P'!M404="","",'PJ - P'!M404)</f>
        <v/>
      </c>
      <c r="H488" s="80"/>
      <c r="I488" s="173" t="str">
        <f>IF('PJ - P'!O404="","",'PJ - P'!O404)</f>
        <v/>
      </c>
    </row>
    <row r="489" spans="2:9" ht="18" customHeight="1" x14ac:dyDescent="0.2">
      <c r="B489" s="169" t="str">
        <f>IF(AND('PJ - P'!$C405="",'PJ - P'!$D405=""),"",'PJ - P'!V405)</f>
        <v/>
      </c>
      <c r="C489" s="84" t="str">
        <f>IF(AND('PJ - P'!$C405="",'PJ - P'!$D405=""),"",'PJ - P'!B405)</f>
        <v/>
      </c>
      <c r="D489" s="85" t="str">
        <f>IF('PJ - P'!C405="","",'PJ - P'!C405)</f>
        <v/>
      </c>
      <c r="E489" s="85" t="str">
        <f>IF('PJ - P'!D405="","",'PJ - P'!D405)</f>
        <v/>
      </c>
      <c r="F489" s="89" t="str">
        <f>IF('PJ - P'!H405="","",'PJ - P'!H405)</f>
        <v/>
      </c>
      <c r="G489" s="89" t="str">
        <f>IF('PJ - P'!M405="","",'PJ - P'!M405)</f>
        <v/>
      </c>
      <c r="H489" s="89"/>
      <c r="I489" s="174" t="str">
        <f>IF('PJ - P'!O405="","",'PJ - P'!O405)</f>
        <v/>
      </c>
    </row>
    <row r="490" spans="2:9" ht="18" customHeight="1" x14ac:dyDescent="0.2">
      <c r="B490" s="168" t="str">
        <f>IF(AND('PJ - P'!$C406="",'PJ - P'!$D406=""),"",'PJ - P'!V406)</f>
        <v/>
      </c>
      <c r="C490" s="75" t="str">
        <f>IF(AND('PJ - P'!$C406="",'PJ - P'!$D406=""),"",'PJ - P'!B406)</f>
        <v/>
      </c>
      <c r="D490" s="76" t="str">
        <f>IF('PJ - P'!C406="","",'PJ - P'!C406)</f>
        <v/>
      </c>
      <c r="E490" s="76" t="str">
        <f>IF('PJ - P'!D406="","",'PJ - P'!D406)</f>
        <v/>
      </c>
      <c r="F490" s="80" t="str">
        <f>IF('PJ - P'!H406="","",'PJ - P'!H406)</f>
        <v/>
      </c>
      <c r="G490" s="80" t="str">
        <f>IF('PJ - P'!M406="","",'PJ - P'!M406)</f>
        <v/>
      </c>
      <c r="H490" s="80"/>
      <c r="I490" s="173" t="str">
        <f>IF('PJ - P'!O406="","",'PJ - P'!O406)</f>
        <v/>
      </c>
    </row>
    <row r="491" spans="2:9" ht="18" customHeight="1" x14ac:dyDescent="0.2">
      <c r="B491" s="169" t="str">
        <f>IF(AND('PJ - P'!$C407="",'PJ - P'!$D407=""),"",'PJ - P'!V407)</f>
        <v/>
      </c>
      <c r="C491" s="84" t="str">
        <f>IF(AND('PJ - P'!$C407="",'PJ - P'!$D407=""),"",'PJ - P'!B407)</f>
        <v/>
      </c>
      <c r="D491" s="85" t="str">
        <f>IF('PJ - P'!C407="","",'PJ - P'!C407)</f>
        <v/>
      </c>
      <c r="E491" s="85" t="str">
        <f>IF('PJ - P'!D407="","",'PJ - P'!D407)</f>
        <v/>
      </c>
      <c r="F491" s="89" t="str">
        <f>IF('PJ - P'!H407="","",'PJ - P'!H407)</f>
        <v/>
      </c>
      <c r="G491" s="89" t="str">
        <f>IF('PJ - P'!M407="","",'PJ - P'!M407)</f>
        <v/>
      </c>
      <c r="H491" s="89"/>
      <c r="I491" s="174" t="str">
        <f>IF('PJ - P'!O407="","",'PJ - P'!O407)</f>
        <v/>
      </c>
    </row>
    <row r="492" spans="2:9" ht="18" customHeight="1" x14ac:dyDescent="0.2">
      <c r="B492" s="168" t="str">
        <f>IF(AND('PJ - P'!$C408="",'PJ - P'!$D408=""),"",'PJ - P'!V408)</f>
        <v/>
      </c>
      <c r="C492" s="75" t="str">
        <f>IF(AND('PJ - P'!$C408="",'PJ - P'!$D408=""),"",'PJ - P'!B408)</f>
        <v/>
      </c>
      <c r="D492" s="76" t="str">
        <f>IF('PJ - P'!C408="","",'PJ - P'!C408)</f>
        <v/>
      </c>
      <c r="E492" s="76" t="str">
        <f>IF('PJ - P'!D408="","",'PJ - P'!D408)</f>
        <v/>
      </c>
      <c r="F492" s="80" t="str">
        <f>IF('PJ - P'!H408="","",'PJ - P'!H408)</f>
        <v/>
      </c>
      <c r="G492" s="80" t="str">
        <f>IF('PJ - P'!M408="","",'PJ - P'!M408)</f>
        <v/>
      </c>
      <c r="H492" s="80"/>
      <c r="I492" s="173" t="str">
        <f>IF('PJ - P'!O408="","",'PJ - P'!O408)</f>
        <v/>
      </c>
    </row>
    <row r="493" spans="2:9" ht="18" customHeight="1" x14ac:dyDescent="0.2">
      <c r="B493" s="169" t="str">
        <f>IF(AND('PJ - P'!$C409="",'PJ - P'!$D409=""),"",'PJ - P'!V409)</f>
        <v/>
      </c>
      <c r="C493" s="84" t="str">
        <f>IF(AND('PJ - P'!$C409="",'PJ - P'!$D409=""),"",'PJ - P'!B409)</f>
        <v/>
      </c>
      <c r="D493" s="85" t="str">
        <f>IF('PJ - P'!C409="","",'PJ - P'!C409)</f>
        <v/>
      </c>
      <c r="E493" s="85" t="str">
        <f>IF('PJ - P'!D409="","",'PJ - P'!D409)</f>
        <v/>
      </c>
      <c r="F493" s="89" t="str">
        <f>IF('PJ - P'!H409="","",'PJ - P'!H409)</f>
        <v/>
      </c>
      <c r="G493" s="89" t="str">
        <f>IF('PJ - P'!M409="","",'PJ - P'!M409)</f>
        <v/>
      </c>
      <c r="H493" s="89"/>
      <c r="I493" s="174" t="str">
        <f>IF('PJ - P'!O409="","",'PJ - P'!O409)</f>
        <v/>
      </c>
    </row>
    <row r="494" spans="2:9" ht="18" customHeight="1" x14ac:dyDescent="0.2">
      <c r="B494" s="168" t="str">
        <f>IF(AND('PJ - P'!$C410="",'PJ - P'!$D410=""),"",'PJ - P'!V410)</f>
        <v/>
      </c>
      <c r="C494" s="75" t="str">
        <f>IF(AND('PJ - P'!$C410="",'PJ - P'!$D410=""),"",'PJ - P'!B410)</f>
        <v/>
      </c>
      <c r="D494" s="76" t="str">
        <f>IF('PJ - P'!C410="","",'PJ - P'!C410)</f>
        <v/>
      </c>
      <c r="E494" s="76" t="str">
        <f>IF('PJ - P'!D410="","",'PJ - P'!D410)</f>
        <v/>
      </c>
      <c r="F494" s="80" t="str">
        <f>IF('PJ - P'!H410="","",'PJ - P'!H410)</f>
        <v/>
      </c>
      <c r="G494" s="80" t="str">
        <f>IF('PJ - P'!M410="","",'PJ - P'!M410)</f>
        <v/>
      </c>
      <c r="H494" s="80"/>
      <c r="I494" s="173" t="str">
        <f>IF('PJ - P'!O410="","",'PJ - P'!O410)</f>
        <v/>
      </c>
    </row>
    <row r="495" spans="2:9" ht="18" customHeight="1" x14ac:dyDescent="0.2">
      <c r="B495" s="169" t="str">
        <f>IF(AND('PJ - P'!$C411="",'PJ - P'!$D411=""),"",'PJ - P'!V411)</f>
        <v/>
      </c>
      <c r="C495" s="84" t="str">
        <f>IF(AND('PJ - P'!$C411="",'PJ - P'!$D411=""),"",'PJ - P'!B411)</f>
        <v/>
      </c>
      <c r="D495" s="85" t="str">
        <f>IF('PJ - P'!C411="","",'PJ - P'!C411)</f>
        <v/>
      </c>
      <c r="E495" s="85" t="str">
        <f>IF('PJ - P'!D411="","",'PJ - P'!D411)</f>
        <v/>
      </c>
      <c r="F495" s="89" t="str">
        <f>IF('PJ - P'!H411="","",'PJ - P'!H411)</f>
        <v/>
      </c>
      <c r="G495" s="89" t="str">
        <f>IF('PJ - P'!M411="","",'PJ - P'!M411)</f>
        <v/>
      </c>
      <c r="H495" s="89"/>
      <c r="I495" s="174" t="str">
        <f>IF('PJ - P'!O411="","",'PJ - P'!O411)</f>
        <v/>
      </c>
    </row>
    <row r="496" spans="2:9" ht="18" customHeight="1" x14ac:dyDescent="0.2">
      <c r="B496" s="168" t="str">
        <f>IF(AND('PJ - P'!$C412="",'PJ - P'!$D412=""),"",'PJ - P'!V412)</f>
        <v/>
      </c>
      <c r="C496" s="75" t="str">
        <f>IF(AND('PJ - P'!$C412="",'PJ - P'!$D412=""),"",'PJ - P'!B412)</f>
        <v/>
      </c>
      <c r="D496" s="76" t="str">
        <f>IF('PJ - P'!C412="","",'PJ - P'!C412)</f>
        <v/>
      </c>
      <c r="E496" s="76" t="str">
        <f>IF('PJ - P'!D412="","",'PJ - P'!D412)</f>
        <v/>
      </c>
      <c r="F496" s="80" t="str">
        <f>IF('PJ - P'!H412="","",'PJ - P'!H412)</f>
        <v/>
      </c>
      <c r="G496" s="80" t="str">
        <f>IF('PJ - P'!M412="","",'PJ - P'!M412)</f>
        <v/>
      </c>
      <c r="H496" s="80"/>
      <c r="I496" s="173" t="str">
        <f>IF('PJ - P'!O412="","",'PJ - P'!O412)</f>
        <v/>
      </c>
    </row>
    <row r="497" spans="2:9" ht="18" customHeight="1" x14ac:dyDescent="0.2">
      <c r="B497" s="169" t="str">
        <f>IF(AND('PJ - P'!$C413="",'PJ - P'!$D413=""),"",'PJ - P'!V413)</f>
        <v/>
      </c>
      <c r="C497" s="84" t="str">
        <f>IF(AND('PJ - P'!$C413="",'PJ - P'!$D413=""),"",'PJ - P'!B413)</f>
        <v/>
      </c>
      <c r="D497" s="85" t="str">
        <f>IF('PJ - P'!C413="","",'PJ - P'!C413)</f>
        <v/>
      </c>
      <c r="E497" s="85" t="str">
        <f>IF('PJ - P'!D413="","",'PJ - P'!D413)</f>
        <v/>
      </c>
      <c r="F497" s="89" t="str">
        <f>IF('PJ - P'!H413="","",'PJ - P'!H413)</f>
        <v/>
      </c>
      <c r="G497" s="89" t="str">
        <f>IF('PJ - P'!M413="","",'PJ - P'!M413)</f>
        <v/>
      </c>
      <c r="H497" s="89"/>
      <c r="I497" s="174" t="str">
        <f>IF('PJ - P'!O413="","",'PJ - P'!O413)</f>
        <v/>
      </c>
    </row>
    <row r="498" spans="2:9" ht="18" customHeight="1" x14ac:dyDescent="0.2">
      <c r="B498" s="168" t="str">
        <f>IF(AND('PJ - P'!$C414="",'PJ - P'!$D414=""),"",'PJ - P'!V414)</f>
        <v/>
      </c>
      <c r="C498" s="75" t="str">
        <f>IF(AND('PJ - P'!$C414="",'PJ - P'!$D414=""),"",'PJ - P'!B414)</f>
        <v/>
      </c>
      <c r="D498" s="76" t="str">
        <f>IF('PJ - P'!C414="","",'PJ - P'!C414)</f>
        <v/>
      </c>
      <c r="E498" s="76" t="str">
        <f>IF('PJ - P'!D414="","",'PJ - P'!D414)</f>
        <v/>
      </c>
      <c r="F498" s="80" t="str">
        <f>IF('PJ - P'!H414="","",'PJ - P'!H414)</f>
        <v/>
      </c>
      <c r="G498" s="80" t="str">
        <f>IF('PJ - P'!M414="","",'PJ - P'!M414)</f>
        <v/>
      </c>
      <c r="H498" s="80"/>
      <c r="I498" s="173" t="str">
        <f>IF('PJ - P'!O414="","",'PJ - P'!O414)</f>
        <v/>
      </c>
    </row>
    <row r="499" spans="2:9" ht="18" customHeight="1" x14ac:dyDescent="0.2">
      <c r="B499" s="169" t="str">
        <f>IF(AND('PJ - P'!$C415="",'PJ - P'!$D415=""),"",'PJ - P'!V415)</f>
        <v/>
      </c>
      <c r="C499" s="84" t="str">
        <f>IF(AND('PJ - P'!$C415="",'PJ - P'!$D415=""),"",'PJ - P'!B415)</f>
        <v/>
      </c>
      <c r="D499" s="85" t="str">
        <f>IF('PJ - P'!C415="","",'PJ - P'!C415)</f>
        <v/>
      </c>
      <c r="E499" s="85" t="str">
        <f>IF('PJ - P'!D415="","",'PJ - P'!D415)</f>
        <v/>
      </c>
      <c r="F499" s="89" t="str">
        <f>IF('PJ - P'!H415="","",'PJ - P'!H415)</f>
        <v/>
      </c>
      <c r="G499" s="89" t="str">
        <f>IF('PJ - P'!M415="","",'PJ - P'!M415)</f>
        <v/>
      </c>
      <c r="H499" s="89"/>
      <c r="I499" s="174" t="str">
        <f>IF('PJ - P'!O415="","",'PJ - P'!O415)</f>
        <v/>
      </c>
    </row>
    <row r="500" spans="2:9" ht="18" customHeight="1" x14ac:dyDescent="0.2">
      <c r="B500" s="168" t="str">
        <f>IF(AND('PJ - P'!$C416="",'PJ - P'!$D416=""),"",'PJ - P'!V416)</f>
        <v/>
      </c>
      <c r="C500" s="75" t="str">
        <f>IF(AND('PJ - P'!$C416="",'PJ - P'!$D416=""),"",'PJ - P'!B416)</f>
        <v/>
      </c>
      <c r="D500" s="76" t="str">
        <f>IF('PJ - P'!C416="","",'PJ - P'!C416)</f>
        <v/>
      </c>
      <c r="E500" s="76" t="str">
        <f>IF('PJ - P'!D416="","",'PJ - P'!D416)</f>
        <v/>
      </c>
      <c r="F500" s="80" t="str">
        <f>IF('PJ - P'!H416="","",'PJ - P'!H416)</f>
        <v/>
      </c>
      <c r="G500" s="80" t="str">
        <f>IF('PJ - P'!M416="","",'PJ - P'!M416)</f>
        <v/>
      </c>
      <c r="H500" s="80"/>
      <c r="I500" s="173" t="str">
        <f>IF('PJ - P'!O416="","",'PJ - P'!O416)</f>
        <v/>
      </c>
    </row>
    <row r="501" spans="2:9" ht="18" customHeight="1" x14ac:dyDescent="0.2">
      <c r="B501" s="169" t="str">
        <f>IF(AND('PJ - P'!$C417="",'PJ - P'!$D417=""),"",'PJ - P'!V417)</f>
        <v/>
      </c>
      <c r="C501" s="84" t="str">
        <f>IF(AND('PJ - P'!$C417="",'PJ - P'!$D417=""),"",'PJ - P'!B417)</f>
        <v/>
      </c>
      <c r="D501" s="85" t="str">
        <f>IF('PJ - P'!C417="","",'PJ - P'!C417)</f>
        <v/>
      </c>
      <c r="E501" s="85" t="str">
        <f>IF('PJ - P'!D417="","",'PJ - P'!D417)</f>
        <v/>
      </c>
      <c r="F501" s="89" t="str">
        <f>IF('PJ - P'!H417="","",'PJ - P'!H417)</f>
        <v/>
      </c>
      <c r="G501" s="89" t="str">
        <f>IF('PJ - P'!M417="","",'PJ - P'!M417)</f>
        <v/>
      </c>
      <c r="H501" s="89"/>
      <c r="I501" s="174" t="str">
        <f>IF('PJ - P'!O417="","",'PJ - P'!O417)</f>
        <v/>
      </c>
    </row>
    <row r="502" spans="2:9" ht="18" customHeight="1" x14ac:dyDescent="0.2">
      <c r="B502" s="168" t="str">
        <f>IF(AND('PJ - P'!$C418="",'PJ - P'!$D418=""),"",'PJ - P'!V418)</f>
        <v/>
      </c>
      <c r="C502" s="75" t="str">
        <f>IF(AND('PJ - P'!$C418="",'PJ - P'!$D418=""),"",'PJ - P'!B418)</f>
        <v/>
      </c>
      <c r="D502" s="76" t="str">
        <f>IF('PJ - P'!C418="","",'PJ - P'!C418)</f>
        <v/>
      </c>
      <c r="E502" s="76" t="str">
        <f>IF('PJ - P'!D418="","",'PJ - P'!D418)</f>
        <v/>
      </c>
      <c r="F502" s="80" t="str">
        <f>IF('PJ - P'!H418="","",'PJ - P'!H418)</f>
        <v/>
      </c>
      <c r="G502" s="80" t="str">
        <f>IF('PJ - P'!M418="","",'PJ - P'!M418)</f>
        <v/>
      </c>
      <c r="H502" s="80"/>
      <c r="I502" s="173" t="str">
        <f>IF('PJ - P'!O418="","",'PJ - P'!O418)</f>
        <v/>
      </c>
    </row>
    <row r="503" spans="2:9" ht="18" customHeight="1" x14ac:dyDescent="0.2">
      <c r="B503" s="169" t="str">
        <f>IF(AND('PJ - P'!$C419="",'PJ - P'!$D419=""),"",'PJ - P'!V419)</f>
        <v/>
      </c>
      <c r="C503" s="84" t="str">
        <f>IF(AND('PJ - P'!$C419="",'PJ - P'!$D419=""),"",'PJ - P'!B419)</f>
        <v/>
      </c>
      <c r="D503" s="85" t="str">
        <f>IF('PJ - P'!C419="","",'PJ - P'!C419)</f>
        <v/>
      </c>
      <c r="E503" s="85" t="str">
        <f>IF('PJ - P'!D419="","",'PJ - P'!D419)</f>
        <v/>
      </c>
      <c r="F503" s="89" t="str">
        <f>IF('PJ - P'!H419="","",'PJ - P'!H419)</f>
        <v/>
      </c>
      <c r="G503" s="89" t="str">
        <f>IF('PJ - P'!M419="","",'PJ - P'!M419)</f>
        <v/>
      </c>
      <c r="H503" s="89"/>
      <c r="I503" s="174" t="str">
        <f>IF('PJ - P'!O419="","",'PJ - P'!O419)</f>
        <v/>
      </c>
    </row>
    <row r="504" spans="2:9" ht="18" customHeight="1" x14ac:dyDescent="0.2">
      <c r="B504" s="168" t="str">
        <f>IF(AND('PJ - P'!$C420="",'PJ - P'!$D420=""),"",'PJ - P'!V420)</f>
        <v/>
      </c>
      <c r="C504" s="75" t="str">
        <f>IF(AND('PJ - P'!$C420="",'PJ - P'!$D420=""),"",'PJ - P'!B420)</f>
        <v/>
      </c>
      <c r="D504" s="76" t="str">
        <f>IF('PJ - P'!C420="","",'PJ - P'!C420)</f>
        <v/>
      </c>
      <c r="E504" s="76" t="str">
        <f>IF('PJ - P'!D420="","",'PJ - P'!D420)</f>
        <v/>
      </c>
      <c r="F504" s="80" t="str">
        <f>IF('PJ - P'!H420="","",'PJ - P'!H420)</f>
        <v/>
      </c>
      <c r="G504" s="80" t="str">
        <f>IF('PJ - P'!M420="","",'PJ - P'!M420)</f>
        <v/>
      </c>
      <c r="H504" s="80"/>
      <c r="I504" s="173" t="str">
        <f>IF('PJ - P'!O420="","",'PJ - P'!O420)</f>
        <v/>
      </c>
    </row>
    <row r="505" spans="2:9" ht="18" customHeight="1" x14ac:dyDescent="0.2">
      <c r="B505" s="169" t="str">
        <f>IF(AND('PJ - P'!$C421="",'PJ - P'!$D421=""),"",'PJ - P'!V421)</f>
        <v/>
      </c>
      <c r="C505" s="84" t="str">
        <f>IF(AND('PJ - P'!$C421="",'PJ - P'!$D421=""),"",'PJ - P'!B421)</f>
        <v/>
      </c>
      <c r="D505" s="85" t="str">
        <f>IF('PJ - P'!C421="","",'PJ - P'!C421)</f>
        <v/>
      </c>
      <c r="E505" s="85" t="str">
        <f>IF('PJ - P'!D421="","",'PJ - P'!D421)</f>
        <v/>
      </c>
      <c r="F505" s="89" t="str">
        <f>IF('PJ - P'!H421="","",'PJ - P'!H421)</f>
        <v/>
      </c>
      <c r="G505" s="89" t="str">
        <f>IF('PJ - P'!M421="","",'PJ - P'!M421)</f>
        <v/>
      </c>
      <c r="H505" s="89"/>
      <c r="I505" s="174" t="str">
        <f>IF('PJ - P'!O421="","",'PJ - P'!O421)</f>
        <v/>
      </c>
    </row>
    <row r="506" spans="2:9" ht="18" customHeight="1" x14ac:dyDescent="0.2">
      <c r="B506" s="168" t="str">
        <f>IF(AND('PJ - P'!$C422="",'PJ - P'!$D422=""),"",'PJ - P'!V422)</f>
        <v/>
      </c>
      <c r="C506" s="75" t="str">
        <f>IF(AND('PJ - P'!$C422="",'PJ - P'!$D422=""),"",'PJ - P'!B422)</f>
        <v/>
      </c>
      <c r="D506" s="76" t="str">
        <f>IF('PJ - P'!C422="","",'PJ - P'!C422)</f>
        <v/>
      </c>
      <c r="E506" s="76" t="str">
        <f>IF('PJ - P'!D422="","",'PJ - P'!D422)</f>
        <v/>
      </c>
      <c r="F506" s="80" t="str">
        <f>IF('PJ - P'!H422="","",'PJ - P'!H422)</f>
        <v/>
      </c>
      <c r="G506" s="80" t="str">
        <f>IF('PJ - P'!M422="","",'PJ - P'!M422)</f>
        <v/>
      </c>
      <c r="H506" s="80"/>
      <c r="I506" s="173" t="str">
        <f>IF('PJ - P'!O422="","",'PJ - P'!O422)</f>
        <v/>
      </c>
    </row>
    <row r="507" spans="2:9" ht="18" customHeight="1" x14ac:dyDescent="0.2">
      <c r="B507" s="169" t="str">
        <f>IF(AND('PJ - P'!$C423="",'PJ - P'!$D423=""),"",'PJ - P'!V423)</f>
        <v/>
      </c>
      <c r="C507" s="84" t="str">
        <f>IF(AND('PJ - P'!$C423="",'PJ - P'!$D423=""),"",'PJ - P'!B423)</f>
        <v/>
      </c>
      <c r="D507" s="85" t="str">
        <f>IF('PJ - P'!C423="","",'PJ - P'!C423)</f>
        <v/>
      </c>
      <c r="E507" s="85" t="str">
        <f>IF('PJ - P'!D423="","",'PJ - P'!D423)</f>
        <v/>
      </c>
      <c r="F507" s="89" t="str">
        <f>IF('PJ - P'!H423="","",'PJ - P'!H423)</f>
        <v/>
      </c>
      <c r="G507" s="89" t="str">
        <f>IF('PJ - P'!M423="","",'PJ - P'!M423)</f>
        <v/>
      </c>
      <c r="H507" s="89"/>
      <c r="I507" s="174" t="str">
        <f>IF('PJ - P'!O423="","",'PJ - P'!O423)</f>
        <v/>
      </c>
    </row>
    <row r="508" spans="2:9" ht="18" customHeight="1" x14ac:dyDescent="0.2">
      <c r="B508" s="168" t="str">
        <f>IF(AND('PJ - P'!$C424="",'PJ - P'!$D424=""),"",'PJ - P'!V424)</f>
        <v/>
      </c>
      <c r="C508" s="75" t="str">
        <f>IF(AND('PJ - P'!$C424="",'PJ - P'!$D424=""),"",'PJ - P'!B424)</f>
        <v/>
      </c>
      <c r="D508" s="76" t="str">
        <f>IF('PJ - P'!C424="","",'PJ - P'!C424)</f>
        <v/>
      </c>
      <c r="E508" s="76" t="str">
        <f>IF('PJ - P'!D424="","",'PJ - P'!D424)</f>
        <v/>
      </c>
      <c r="F508" s="80" t="str">
        <f>IF('PJ - P'!H424="","",'PJ - P'!H424)</f>
        <v/>
      </c>
      <c r="G508" s="80" t="str">
        <f>IF('PJ - P'!M424="","",'PJ - P'!M424)</f>
        <v/>
      </c>
      <c r="H508" s="80"/>
      <c r="I508" s="173" t="str">
        <f>IF('PJ - P'!O424="","",'PJ - P'!O424)</f>
        <v/>
      </c>
    </row>
    <row r="509" spans="2:9" ht="18" customHeight="1" x14ac:dyDescent="0.2">
      <c r="B509" s="169" t="str">
        <f>IF(AND('PJ - P'!$C425="",'PJ - P'!$D425=""),"",'PJ - P'!V425)</f>
        <v/>
      </c>
      <c r="C509" s="84" t="str">
        <f>IF(AND('PJ - P'!$C425="",'PJ - P'!$D425=""),"",'PJ - P'!B425)</f>
        <v/>
      </c>
      <c r="D509" s="85" t="str">
        <f>IF('PJ - P'!C425="","",'PJ - P'!C425)</f>
        <v/>
      </c>
      <c r="E509" s="85" t="str">
        <f>IF('PJ - P'!D425="","",'PJ - P'!D425)</f>
        <v/>
      </c>
      <c r="F509" s="89" t="str">
        <f>IF('PJ - P'!H425="","",'PJ - P'!H425)</f>
        <v/>
      </c>
      <c r="G509" s="89" t="str">
        <f>IF('PJ - P'!M425="","",'PJ - P'!M425)</f>
        <v/>
      </c>
      <c r="H509" s="89"/>
      <c r="I509" s="174" t="str">
        <f>IF('PJ - P'!O425="","",'PJ - P'!O425)</f>
        <v/>
      </c>
    </row>
    <row r="510" spans="2:9" ht="18" customHeight="1" x14ac:dyDescent="0.2">
      <c r="B510" s="168" t="str">
        <f>IF(AND('PJ - P'!$C426="",'PJ - P'!$D426=""),"",'PJ - P'!V426)</f>
        <v/>
      </c>
      <c r="C510" s="75" t="str">
        <f>IF(AND('PJ - P'!$C426="",'PJ - P'!$D426=""),"",'PJ - P'!B426)</f>
        <v/>
      </c>
      <c r="D510" s="76" t="str">
        <f>IF('PJ - P'!C426="","",'PJ - P'!C426)</f>
        <v/>
      </c>
      <c r="E510" s="76" t="str">
        <f>IF('PJ - P'!D426="","",'PJ - P'!D426)</f>
        <v/>
      </c>
      <c r="F510" s="80" t="str">
        <f>IF('PJ - P'!H426="","",'PJ - P'!H426)</f>
        <v/>
      </c>
      <c r="G510" s="80" t="str">
        <f>IF('PJ - P'!M426="","",'PJ - P'!M426)</f>
        <v/>
      </c>
      <c r="H510" s="80"/>
      <c r="I510" s="173" t="str">
        <f>IF('PJ - P'!O426="","",'PJ - P'!O426)</f>
        <v/>
      </c>
    </row>
    <row r="511" spans="2:9" ht="18" customHeight="1" x14ac:dyDescent="0.2">
      <c r="B511" s="169" t="str">
        <f>IF(AND('PJ - P'!$C427="",'PJ - P'!$D427=""),"",'PJ - P'!V427)</f>
        <v/>
      </c>
      <c r="C511" s="84" t="str">
        <f>IF(AND('PJ - P'!$C427="",'PJ - P'!$D427=""),"",'PJ - P'!B427)</f>
        <v/>
      </c>
      <c r="D511" s="85" t="str">
        <f>IF('PJ - P'!C427="","",'PJ - P'!C427)</f>
        <v/>
      </c>
      <c r="E511" s="85" t="str">
        <f>IF('PJ - P'!D427="","",'PJ - P'!D427)</f>
        <v/>
      </c>
      <c r="F511" s="89" t="str">
        <f>IF('PJ - P'!H427="","",'PJ - P'!H427)</f>
        <v/>
      </c>
      <c r="G511" s="89" t="str">
        <f>IF('PJ - P'!M427="","",'PJ - P'!M427)</f>
        <v/>
      </c>
      <c r="H511" s="89"/>
      <c r="I511" s="174" t="str">
        <f>IF('PJ - P'!O427="","",'PJ - P'!O427)</f>
        <v/>
      </c>
    </row>
    <row r="512" spans="2:9" ht="18" customHeight="1" x14ac:dyDescent="0.2">
      <c r="B512" s="168" t="str">
        <f>IF(AND('PJ - P'!$C428="",'PJ - P'!$D428=""),"",'PJ - P'!V428)</f>
        <v/>
      </c>
      <c r="C512" s="75" t="str">
        <f>IF(AND('PJ - P'!$C428="",'PJ - P'!$D428=""),"",'PJ - P'!B428)</f>
        <v/>
      </c>
      <c r="D512" s="76" t="str">
        <f>IF('PJ - P'!C428="","",'PJ - P'!C428)</f>
        <v/>
      </c>
      <c r="E512" s="76" t="str">
        <f>IF('PJ - P'!D428="","",'PJ - P'!D428)</f>
        <v/>
      </c>
      <c r="F512" s="80" t="str">
        <f>IF('PJ - P'!H428="","",'PJ - P'!H428)</f>
        <v/>
      </c>
      <c r="G512" s="80" t="str">
        <f>IF('PJ - P'!M428="","",'PJ - P'!M428)</f>
        <v/>
      </c>
      <c r="H512" s="80"/>
      <c r="I512" s="173" t="str">
        <f>IF('PJ - P'!O428="","",'PJ - P'!O428)</f>
        <v/>
      </c>
    </row>
    <row r="513" spans="2:11" ht="18" customHeight="1" x14ac:dyDescent="0.2">
      <c r="B513" s="169" t="str">
        <f>IF(AND('PJ - P'!$C429="",'PJ - P'!$D429=""),"",'PJ - P'!V429)</f>
        <v/>
      </c>
      <c r="C513" s="84" t="str">
        <f>IF(AND('PJ - P'!$C429="",'PJ - P'!$D429=""),"",'PJ - P'!B429)</f>
        <v/>
      </c>
      <c r="D513" s="85" t="str">
        <f>IF('PJ - P'!C429="","",'PJ - P'!C429)</f>
        <v/>
      </c>
      <c r="E513" s="85" t="str">
        <f>IF('PJ - P'!D429="","",'PJ - P'!D429)</f>
        <v/>
      </c>
      <c r="F513" s="89" t="str">
        <f>IF('PJ - P'!H429="","",'PJ - P'!H429)</f>
        <v/>
      </c>
      <c r="G513" s="89" t="str">
        <f>IF('PJ - P'!M429="","",'PJ - P'!M429)</f>
        <v/>
      </c>
      <c r="H513" s="89"/>
      <c r="I513" s="174" t="str">
        <f>IF('PJ - P'!O429="","",'PJ - P'!O429)</f>
        <v/>
      </c>
    </row>
    <row r="514" spans="2:11" ht="18" customHeight="1" x14ac:dyDescent="0.2">
      <c r="B514" s="168" t="str">
        <f>IF(AND('PJ - P'!$C430="",'PJ - P'!$D430=""),"",'PJ - P'!V430)</f>
        <v/>
      </c>
      <c r="C514" s="75" t="str">
        <f>IF(AND('PJ - P'!$C430="",'PJ - P'!$D430=""),"",'PJ - P'!B430)</f>
        <v/>
      </c>
      <c r="D514" s="76" t="str">
        <f>IF('PJ - P'!C430="","",'PJ - P'!C430)</f>
        <v/>
      </c>
      <c r="E514" s="76" t="str">
        <f>IF('PJ - P'!D430="","",'PJ - P'!D430)</f>
        <v/>
      </c>
      <c r="F514" s="80" t="str">
        <f>IF('PJ - P'!H430="","",'PJ - P'!H430)</f>
        <v/>
      </c>
      <c r="G514" s="80" t="str">
        <f>IF('PJ - P'!M430="","",'PJ - P'!M430)</f>
        <v/>
      </c>
      <c r="H514" s="80"/>
      <c r="I514" s="173" t="str">
        <f>IF('PJ - P'!O430="","",'PJ - P'!O430)</f>
        <v/>
      </c>
    </row>
    <row r="515" spans="2:11" ht="18" customHeight="1" x14ac:dyDescent="0.2">
      <c r="B515" s="170" t="str">
        <f>IF(AND('PJ - P'!$C431="",'PJ - P'!$D431=""),"",'PJ - P'!V431)</f>
        <v/>
      </c>
      <c r="C515" s="126" t="str">
        <f>IF(AND('PJ - P'!$C431="",'PJ - P'!$D431=""),"",'PJ - P'!B431)</f>
        <v/>
      </c>
      <c r="D515" s="127" t="str">
        <f>IF('PJ - P'!C431="","",'PJ - P'!C431)</f>
        <v/>
      </c>
      <c r="E515" s="127" t="str">
        <f>IF('PJ - P'!D431="","",'PJ - P'!D431)</f>
        <v/>
      </c>
      <c r="F515" s="131" t="str">
        <f>IF('PJ - P'!H431="","",'PJ - P'!H431)</f>
        <v/>
      </c>
      <c r="G515" s="131" t="str">
        <f>IF('PJ - P'!M431="","",'PJ - P'!M431)</f>
        <v/>
      </c>
      <c r="H515" s="131"/>
      <c r="I515" s="175" t="str">
        <f>IF('PJ - P'!O431="","",'PJ - P'!O431)</f>
        <v/>
      </c>
    </row>
    <row r="516" spans="2:11" ht="18" customHeight="1" thickBot="1" x14ac:dyDescent="0.25">
      <c r="B516" s="171" t="str">
        <f>IF(AND('PJ - P'!$C432="",'PJ - P'!$D432=""),"",'PJ - P'!V432)</f>
        <v/>
      </c>
      <c r="C516" s="165" t="str">
        <f>IF(AND('PJ - P'!$C432="",'PJ - P'!$D432=""),"",'PJ - P'!B432)</f>
        <v/>
      </c>
      <c r="D516" s="166" t="str">
        <f>IF('PJ - P'!C432="","",'PJ - P'!C432)</f>
        <v/>
      </c>
      <c r="E516" s="166" t="str">
        <f>IF('PJ - P'!D432="","",'PJ - P'!D432)</f>
        <v/>
      </c>
      <c r="F516" s="167" t="str">
        <f>IF('PJ - P'!H432="","",'PJ - P'!H432)</f>
        <v/>
      </c>
      <c r="G516" s="167" t="str">
        <f>IF('PJ - P'!M432="","",'PJ - P'!M432)</f>
        <v/>
      </c>
      <c r="H516" s="167"/>
      <c r="I516" s="176" t="str">
        <f>IF('PJ - P'!O432="","",'PJ - P'!O432)</f>
        <v/>
      </c>
    </row>
    <row r="517" spans="2:11" ht="26.25" x14ac:dyDescent="0.2">
      <c r="B517" s="749" t="str">
        <f>B$1</f>
        <v>Běh na 100m s přek. - Pořadí jednotlivců</v>
      </c>
      <c r="C517" s="749"/>
      <c r="D517" s="749"/>
      <c r="E517" s="749"/>
      <c r="F517" s="749"/>
      <c r="G517" s="749"/>
      <c r="H517" s="749"/>
      <c r="I517" s="749"/>
      <c r="J517" s="453"/>
      <c r="K517" s="453"/>
    </row>
    <row r="518" spans="2:11" s="34" customFormat="1" ht="15" customHeight="1" x14ac:dyDescent="0.2">
      <c r="B518" s="102"/>
      <c r="C518" s="102"/>
      <c r="D518" s="102"/>
      <c r="E518" s="102"/>
      <c r="F518" s="103"/>
      <c r="G518" s="103"/>
      <c r="H518" s="161"/>
      <c r="I518" s="103"/>
      <c r="J518" s="102"/>
      <c r="K518" s="102"/>
    </row>
    <row r="519" spans="2:11" s="207" customFormat="1" ht="18" x14ac:dyDescent="0.2">
      <c r="B519" s="757" t="str">
        <f>B$3</f>
        <v>Okresní kolo v PS</v>
      </c>
      <c r="C519" s="757"/>
      <c r="D519" s="757"/>
      <c r="E519" s="757" t="str">
        <f>E$3</f>
        <v>30.7. 2016 Pardubice - Polabiny</v>
      </c>
      <c r="F519" s="757"/>
      <c r="G519" s="757"/>
      <c r="H519" s="757"/>
      <c r="I519" s="757"/>
      <c r="J519" s="208"/>
      <c r="K519" s="208"/>
    </row>
    <row r="520" spans="2:11" s="34" customFormat="1" ht="15" customHeight="1" thickBot="1" x14ac:dyDescent="0.25">
      <c r="B520" s="102"/>
      <c r="C520" s="102"/>
      <c r="D520" s="102"/>
      <c r="E520" s="102"/>
      <c r="F520" s="103"/>
      <c r="G520" s="103"/>
      <c r="H520" s="161"/>
      <c r="I520" s="103"/>
      <c r="J520" s="102"/>
      <c r="K520" s="102"/>
    </row>
    <row r="521" spans="2:11" ht="20.100000000000001" customHeight="1" thickBot="1" x14ac:dyDescent="0.25">
      <c r="B521" s="751" t="str">
        <f>Start!$C$5</f>
        <v>MUŽI</v>
      </c>
      <c r="C521" s="752"/>
      <c r="D521" s="453"/>
      <c r="E521" s="453"/>
      <c r="F521" s="103"/>
      <c r="G521" s="103"/>
      <c r="H521" s="453"/>
      <c r="I521" s="103"/>
      <c r="J521" s="455"/>
      <c r="K521" s="455"/>
    </row>
    <row r="522" spans="2:11" s="34" customFormat="1" ht="18" customHeight="1" x14ac:dyDescent="0.2">
      <c r="B522" s="758" t="s">
        <v>49</v>
      </c>
      <c r="C522" s="753" t="s">
        <v>53</v>
      </c>
      <c r="D522" s="755" t="s">
        <v>22</v>
      </c>
      <c r="E522" s="758" t="s">
        <v>23</v>
      </c>
      <c r="F522" s="760" t="s">
        <v>55</v>
      </c>
      <c r="G522" s="760" t="s">
        <v>56</v>
      </c>
      <c r="H522" s="159"/>
      <c r="I522" s="760" t="s">
        <v>54</v>
      </c>
    </row>
    <row r="523" spans="2:11" s="34" customFormat="1" ht="18" customHeight="1" thickBot="1" x14ac:dyDescent="0.25">
      <c r="B523" s="759"/>
      <c r="C523" s="754"/>
      <c r="D523" s="756"/>
      <c r="E523" s="759"/>
      <c r="F523" s="761"/>
      <c r="G523" s="761"/>
      <c r="H523" s="160"/>
      <c r="I523" s="761"/>
    </row>
    <row r="524" spans="2:11" ht="18" customHeight="1" x14ac:dyDescent="0.2">
      <c r="B524" s="206" t="str">
        <f>IF(AND('PJ - P'!$C433="",'PJ - P'!$D433=""),"",'PJ - P'!V433)</f>
        <v/>
      </c>
      <c r="C524" s="91" t="str">
        <f>IF(AND('PJ - P'!$C433="",'PJ - P'!$D433=""),"",'PJ - P'!B433)</f>
        <v/>
      </c>
      <c r="D524" s="92" t="str">
        <f>IF('PJ - P'!C433="","",'PJ - P'!C433)</f>
        <v/>
      </c>
      <c r="E524" s="92" t="str">
        <f>IF('PJ - P'!D433="","",'PJ - P'!D433)</f>
        <v/>
      </c>
      <c r="F524" s="93" t="str">
        <f>IF('PJ - P'!H433="","",'PJ - P'!H433)</f>
        <v/>
      </c>
      <c r="G524" s="93" t="str">
        <f>IF('PJ - P'!M433="","",'PJ - P'!M433)</f>
        <v/>
      </c>
      <c r="H524" s="93"/>
      <c r="I524" s="172" t="str">
        <f>IF('PJ - P'!O433="","",'PJ - P'!O433)</f>
        <v/>
      </c>
    </row>
    <row r="525" spans="2:11" ht="18" customHeight="1" x14ac:dyDescent="0.2">
      <c r="B525" s="168" t="str">
        <f>IF(AND('PJ - P'!$C434="",'PJ - P'!$D434=""),"",'PJ - P'!V434)</f>
        <v/>
      </c>
      <c r="C525" s="75" t="str">
        <f>IF(AND('PJ - P'!$C434="",'PJ - P'!$D434=""),"",'PJ - P'!B434)</f>
        <v/>
      </c>
      <c r="D525" s="76" t="str">
        <f>IF('PJ - P'!C434="","",'PJ - P'!C434)</f>
        <v/>
      </c>
      <c r="E525" s="76" t="str">
        <f>IF('PJ - P'!D434="","",'PJ - P'!D434)</f>
        <v/>
      </c>
      <c r="F525" s="80" t="str">
        <f>IF('PJ - P'!H434="","",'PJ - P'!H434)</f>
        <v/>
      </c>
      <c r="G525" s="80" t="str">
        <f>IF('PJ - P'!M434="","",'PJ - P'!M434)</f>
        <v/>
      </c>
      <c r="H525" s="80"/>
      <c r="I525" s="173" t="str">
        <f>IF('PJ - P'!O434="","",'PJ - P'!O434)</f>
        <v/>
      </c>
    </row>
    <row r="526" spans="2:11" ht="18" customHeight="1" x14ac:dyDescent="0.2">
      <c r="B526" s="169" t="str">
        <f>IF(AND('PJ - P'!$C435="",'PJ - P'!$D435=""),"",'PJ - P'!V435)</f>
        <v/>
      </c>
      <c r="C526" s="84" t="str">
        <f>IF(AND('PJ - P'!$C435="",'PJ - P'!$D435=""),"",'PJ - P'!B435)</f>
        <v/>
      </c>
      <c r="D526" s="85" t="str">
        <f>IF('PJ - P'!C435="","",'PJ - P'!C435)</f>
        <v/>
      </c>
      <c r="E526" s="85" t="str">
        <f>IF('PJ - P'!D435="","",'PJ - P'!D435)</f>
        <v/>
      </c>
      <c r="F526" s="89" t="str">
        <f>IF('PJ - P'!H435="","",'PJ - P'!H435)</f>
        <v/>
      </c>
      <c r="G526" s="89" t="str">
        <f>IF('PJ - P'!M435="","",'PJ - P'!M435)</f>
        <v/>
      </c>
      <c r="H526" s="89"/>
      <c r="I526" s="174" t="str">
        <f>IF('PJ - P'!O435="","",'PJ - P'!O435)</f>
        <v/>
      </c>
    </row>
    <row r="527" spans="2:11" ht="18" customHeight="1" x14ac:dyDescent="0.2">
      <c r="B527" s="168" t="str">
        <f>IF(AND('PJ - P'!$C436="",'PJ - P'!$D436=""),"",'PJ - P'!V436)</f>
        <v/>
      </c>
      <c r="C527" s="75" t="str">
        <f>IF(AND('PJ - P'!$C436="",'PJ - P'!$D436=""),"",'PJ - P'!B436)</f>
        <v/>
      </c>
      <c r="D527" s="76" t="str">
        <f>IF('PJ - P'!C436="","",'PJ - P'!C436)</f>
        <v/>
      </c>
      <c r="E527" s="76" t="str">
        <f>IF('PJ - P'!D436="","",'PJ - P'!D436)</f>
        <v/>
      </c>
      <c r="F527" s="80" t="str">
        <f>IF('PJ - P'!H436="","",'PJ - P'!H436)</f>
        <v/>
      </c>
      <c r="G527" s="80" t="str">
        <f>IF('PJ - P'!M436="","",'PJ - P'!M436)</f>
        <v/>
      </c>
      <c r="H527" s="80"/>
      <c r="I527" s="173" t="str">
        <f>IF('PJ - P'!O436="","",'PJ - P'!O436)</f>
        <v/>
      </c>
    </row>
    <row r="528" spans="2:11" ht="18" customHeight="1" x14ac:dyDescent="0.2">
      <c r="B528" s="169" t="str">
        <f>IF(AND('PJ - P'!$C437="",'PJ - P'!$D437=""),"",'PJ - P'!V437)</f>
        <v/>
      </c>
      <c r="C528" s="84" t="str">
        <f>IF(AND('PJ - P'!$C437="",'PJ - P'!$D437=""),"",'PJ - P'!B437)</f>
        <v/>
      </c>
      <c r="D528" s="85" t="str">
        <f>IF('PJ - P'!C437="","",'PJ - P'!C437)</f>
        <v/>
      </c>
      <c r="E528" s="85" t="str">
        <f>IF('PJ - P'!D437="","",'PJ - P'!D437)</f>
        <v/>
      </c>
      <c r="F528" s="89" t="str">
        <f>IF('PJ - P'!H437="","",'PJ - P'!H437)</f>
        <v/>
      </c>
      <c r="G528" s="89" t="str">
        <f>IF('PJ - P'!M437="","",'PJ - P'!M437)</f>
        <v/>
      </c>
      <c r="H528" s="89"/>
      <c r="I528" s="174" t="str">
        <f>IF('PJ - P'!O437="","",'PJ - P'!O437)</f>
        <v/>
      </c>
    </row>
    <row r="529" spans="2:9" ht="18" customHeight="1" x14ac:dyDescent="0.2">
      <c r="B529" s="168" t="str">
        <f>IF(AND('PJ - P'!$C438="",'PJ - P'!$D438=""),"",'PJ - P'!V438)</f>
        <v/>
      </c>
      <c r="C529" s="75" t="str">
        <f>IF(AND('PJ - P'!$C438="",'PJ - P'!$D438=""),"",'PJ - P'!B438)</f>
        <v/>
      </c>
      <c r="D529" s="76" t="str">
        <f>IF('PJ - P'!C438="","",'PJ - P'!C438)</f>
        <v/>
      </c>
      <c r="E529" s="76" t="str">
        <f>IF('PJ - P'!D438="","",'PJ - P'!D438)</f>
        <v/>
      </c>
      <c r="F529" s="80" t="str">
        <f>IF('PJ - P'!H438="","",'PJ - P'!H438)</f>
        <v/>
      </c>
      <c r="G529" s="80" t="str">
        <f>IF('PJ - P'!M438="","",'PJ - P'!M438)</f>
        <v/>
      </c>
      <c r="H529" s="80"/>
      <c r="I529" s="173" t="str">
        <f>IF('PJ - P'!O438="","",'PJ - P'!O438)</f>
        <v/>
      </c>
    </row>
    <row r="530" spans="2:9" ht="18" customHeight="1" x14ac:dyDescent="0.2">
      <c r="B530" s="169" t="str">
        <f>IF(AND('PJ - P'!$C439="",'PJ - P'!$D439=""),"",'PJ - P'!V439)</f>
        <v/>
      </c>
      <c r="C530" s="84" t="str">
        <f>IF(AND('PJ - P'!$C439="",'PJ - P'!$D439=""),"",'PJ - P'!B439)</f>
        <v/>
      </c>
      <c r="D530" s="85" t="str">
        <f>IF('PJ - P'!C439="","",'PJ - P'!C439)</f>
        <v/>
      </c>
      <c r="E530" s="85" t="str">
        <f>IF('PJ - P'!D439="","",'PJ - P'!D439)</f>
        <v/>
      </c>
      <c r="F530" s="89" t="str">
        <f>IF('PJ - P'!H439="","",'PJ - P'!H439)</f>
        <v/>
      </c>
      <c r="G530" s="89" t="str">
        <f>IF('PJ - P'!M439="","",'PJ - P'!M439)</f>
        <v/>
      </c>
      <c r="H530" s="89"/>
      <c r="I530" s="174" t="str">
        <f>IF('PJ - P'!O439="","",'PJ - P'!O439)</f>
        <v/>
      </c>
    </row>
    <row r="531" spans="2:9" ht="18" customHeight="1" x14ac:dyDescent="0.2">
      <c r="B531" s="168" t="str">
        <f>IF(AND('PJ - P'!$C440="",'PJ - P'!$D440=""),"",'PJ - P'!V440)</f>
        <v/>
      </c>
      <c r="C531" s="75" t="str">
        <f>IF(AND('PJ - P'!$C440="",'PJ - P'!$D440=""),"",'PJ - P'!B440)</f>
        <v/>
      </c>
      <c r="D531" s="76" t="str">
        <f>IF('PJ - P'!C440="","",'PJ - P'!C440)</f>
        <v/>
      </c>
      <c r="E531" s="76" t="str">
        <f>IF('PJ - P'!D440="","",'PJ - P'!D440)</f>
        <v/>
      </c>
      <c r="F531" s="80" t="str">
        <f>IF('PJ - P'!H440="","",'PJ - P'!H440)</f>
        <v/>
      </c>
      <c r="G531" s="80" t="str">
        <f>IF('PJ - P'!M440="","",'PJ - P'!M440)</f>
        <v/>
      </c>
      <c r="H531" s="80"/>
      <c r="I531" s="173" t="str">
        <f>IF('PJ - P'!O440="","",'PJ - P'!O440)</f>
        <v/>
      </c>
    </row>
    <row r="532" spans="2:9" ht="18" customHeight="1" x14ac:dyDescent="0.2">
      <c r="B532" s="169" t="str">
        <f>IF(AND('PJ - P'!$C441="",'PJ - P'!$D441=""),"",'PJ - P'!V441)</f>
        <v/>
      </c>
      <c r="C532" s="84" t="str">
        <f>IF(AND('PJ - P'!$C441="",'PJ - P'!$D441=""),"",'PJ - P'!B441)</f>
        <v/>
      </c>
      <c r="D532" s="85" t="str">
        <f>IF('PJ - P'!C441="","",'PJ - P'!C441)</f>
        <v/>
      </c>
      <c r="E532" s="85" t="str">
        <f>IF('PJ - P'!D441="","",'PJ - P'!D441)</f>
        <v/>
      </c>
      <c r="F532" s="89" t="str">
        <f>IF('PJ - P'!H441="","",'PJ - P'!H441)</f>
        <v/>
      </c>
      <c r="G532" s="89" t="str">
        <f>IF('PJ - P'!M441="","",'PJ - P'!M441)</f>
        <v/>
      </c>
      <c r="H532" s="89"/>
      <c r="I532" s="174" t="str">
        <f>IF('PJ - P'!O441="","",'PJ - P'!O441)</f>
        <v/>
      </c>
    </row>
    <row r="533" spans="2:9" ht="18" customHeight="1" x14ac:dyDescent="0.2">
      <c r="B533" s="168" t="str">
        <f>IF(AND('PJ - P'!$C442="",'PJ - P'!$D442=""),"",'PJ - P'!V442)</f>
        <v/>
      </c>
      <c r="C533" s="75" t="str">
        <f>IF(AND('PJ - P'!$C442="",'PJ - P'!$D442=""),"",'PJ - P'!B442)</f>
        <v/>
      </c>
      <c r="D533" s="76" t="str">
        <f>IF('PJ - P'!C442="","",'PJ - P'!C442)</f>
        <v/>
      </c>
      <c r="E533" s="76" t="str">
        <f>IF('PJ - P'!D442="","",'PJ - P'!D442)</f>
        <v/>
      </c>
      <c r="F533" s="80" t="str">
        <f>IF('PJ - P'!H442="","",'PJ - P'!H442)</f>
        <v/>
      </c>
      <c r="G533" s="80" t="str">
        <f>IF('PJ - P'!M442="","",'PJ - P'!M442)</f>
        <v/>
      </c>
      <c r="H533" s="80"/>
      <c r="I533" s="173" t="str">
        <f>IF('PJ - P'!O442="","",'PJ - P'!O442)</f>
        <v/>
      </c>
    </row>
    <row r="534" spans="2:9" ht="18" customHeight="1" x14ac:dyDescent="0.2">
      <c r="B534" s="169" t="str">
        <f>IF(AND('PJ - P'!$C443="",'PJ - P'!$D443=""),"",'PJ - P'!V443)</f>
        <v/>
      </c>
      <c r="C534" s="84" t="str">
        <f>IF(AND('PJ - P'!$C443="",'PJ - P'!$D443=""),"",'PJ - P'!B443)</f>
        <v/>
      </c>
      <c r="D534" s="85" t="str">
        <f>IF('PJ - P'!C443="","",'PJ - P'!C443)</f>
        <v/>
      </c>
      <c r="E534" s="85" t="str">
        <f>IF('PJ - P'!D443="","",'PJ - P'!D443)</f>
        <v/>
      </c>
      <c r="F534" s="89" t="str">
        <f>IF('PJ - P'!H443="","",'PJ - P'!H443)</f>
        <v/>
      </c>
      <c r="G534" s="89" t="str">
        <f>IF('PJ - P'!M443="","",'PJ - P'!M443)</f>
        <v/>
      </c>
      <c r="H534" s="89"/>
      <c r="I534" s="174" t="str">
        <f>IF('PJ - P'!O443="","",'PJ - P'!O443)</f>
        <v/>
      </c>
    </row>
    <row r="535" spans="2:9" ht="18" customHeight="1" x14ac:dyDescent="0.2">
      <c r="B535" s="168" t="str">
        <f>IF(AND('PJ - P'!$C444="",'PJ - P'!$D444=""),"",'PJ - P'!V444)</f>
        <v/>
      </c>
      <c r="C535" s="75" t="str">
        <f>IF(AND('PJ - P'!$C444="",'PJ - P'!$D444=""),"",'PJ - P'!B444)</f>
        <v/>
      </c>
      <c r="D535" s="76" t="str">
        <f>IF('PJ - P'!C444="","",'PJ - P'!C444)</f>
        <v/>
      </c>
      <c r="E535" s="76" t="str">
        <f>IF('PJ - P'!D444="","",'PJ - P'!D444)</f>
        <v/>
      </c>
      <c r="F535" s="80" t="str">
        <f>IF('PJ - P'!H444="","",'PJ - P'!H444)</f>
        <v/>
      </c>
      <c r="G535" s="80" t="str">
        <f>IF('PJ - P'!M444="","",'PJ - P'!M444)</f>
        <v/>
      </c>
      <c r="H535" s="80"/>
      <c r="I535" s="173" t="str">
        <f>IF('PJ - P'!O444="","",'PJ - P'!O444)</f>
        <v/>
      </c>
    </row>
    <row r="536" spans="2:9" ht="18" customHeight="1" x14ac:dyDescent="0.2">
      <c r="B536" s="169" t="str">
        <f>IF(AND('PJ - P'!$C445="",'PJ - P'!$D445=""),"",'PJ - P'!V445)</f>
        <v/>
      </c>
      <c r="C536" s="84" t="str">
        <f>IF(AND('PJ - P'!$C445="",'PJ - P'!$D445=""),"",'PJ - P'!B445)</f>
        <v/>
      </c>
      <c r="D536" s="85" t="str">
        <f>IF('PJ - P'!C445="","",'PJ - P'!C445)</f>
        <v/>
      </c>
      <c r="E536" s="85" t="str">
        <f>IF('PJ - P'!D445="","",'PJ - P'!D445)</f>
        <v/>
      </c>
      <c r="F536" s="89" t="str">
        <f>IF('PJ - P'!H445="","",'PJ - P'!H445)</f>
        <v/>
      </c>
      <c r="G536" s="89" t="str">
        <f>IF('PJ - P'!M445="","",'PJ - P'!M445)</f>
        <v/>
      </c>
      <c r="H536" s="89"/>
      <c r="I536" s="174" t="str">
        <f>IF('PJ - P'!O445="","",'PJ - P'!O445)</f>
        <v/>
      </c>
    </row>
    <row r="537" spans="2:9" ht="18" customHeight="1" x14ac:dyDescent="0.2">
      <c r="B537" s="168" t="str">
        <f>IF(AND('PJ - P'!$C446="",'PJ - P'!$D446=""),"",'PJ - P'!V446)</f>
        <v/>
      </c>
      <c r="C537" s="75" t="str">
        <f>IF(AND('PJ - P'!$C446="",'PJ - P'!$D446=""),"",'PJ - P'!B446)</f>
        <v/>
      </c>
      <c r="D537" s="76" t="str">
        <f>IF('PJ - P'!C446="","",'PJ - P'!C446)</f>
        <v/>
      </c>
      <c r="E537" s="76" t="str">
        <f>IF('PJ - P'!D446="","",'PJ - P'!D446)</f>
        <v/>
      </c>
      <c r="F537" s="80" t="str">
        <f>IF('PJ - P'!H446="","",'PJ - P'!H446)</f>
        <v/>
      </c>
      <c r="G537" s="80" t="str">
        <f>IF('PJ - P'!M446="","",'PJ - P'!M446)</f>
        <v/>
      </c>
      <c r="H537" s="80"/>
      <c r="I537" s="173" t="str">
        <f>IF('PJ - P'!O446="","",'PJ - P'!O446)</f>
        <v/>
      </c>
    </row>
    <row r="538" spans="2:9" ht="18" customHeight="1" x14ac:dyDescent="0.2">
      <c r="B538" s="169" t="str">
        <f>IF(AND('PJ - P'!$C447="",'PJ - P'!$D447=""),"",'PJ - P'!V447)</f>
        <v/>
      </c>
      <c r="C538" s="84" t="str">
        <f>IF(AND('PJ - P'!$C447="",'PJ - P'!$D447=""),"",'PJ - P'!B447)</f>
        <v/>
      </c>
      <c r="D538" s="85" t="str">
        <f>IF('PJ - P'!C447="","",'PJ - P'!C447)</f>
        <v/>
      </c>
      <c r="E538" s="85" t="str">
        <f>IF('PJ - P'!D447="","",'PJ - P'!D447)</f>
        <v/>
      </c>
      <c r="F538" s="89" t="str">
        <f>IF('PJ - P'!H447="","",'PJ - P'!H447)</f>
        <v/>
      </c>
      <c r="G538" s="89" t="str">
        <f>IF('PJ - P'!M447="","",'PJ - P'!M447)</f>
        <v/>
      </c>
      <c r="H538" s="89"/>
      <c r="I538" s="174" t="str">
        <f>IF('PJ - P'!O447="","",'PJ - P'!O447)</f>
        <v/>
      </c>
    </row>
    <row r="539" spans="2:9" ht="18" customHeight="1" x14ac:dyDescent="0.2">
      <c r="B539" s="168" t="str">
        <f>IF(AND('PJ - P'!$C448="",'PJ - P'!$D448=""),"",'PJ - P'!V448)</f>
        <v/>
      </c>
      <c r="C539" s="75" t="str">
        <f>IF(AND('PJ - P'!$C448="",'PJ - P'!$D448=""),"",'PJ - P'!B448)</f>
        <v/>
      </c>
      <c r="D539" s="76" t="str">
        <f>IF('PJ - P'!C448="","",'PJ - P'!C448)</f>
        <v/>
      </c>
      <c r="E539" s="76" t="str">
        <f>IF('PJ - P'!D448="","",'PJ - P'!D448)</f>
        <v/>
      </c>
      <c r="F539" s="80" t="str">
        <f>IF('PJ - P'!H448="","",'PJ - P'!H448)</f>
        <v/>
      </c>
      <c r="G539" s="80" t="str">
        <f>IF('PJ - P'!M448="","",'PJ - P'!M448)</f>
        <v/>
      </c>
      <c r="H539" s="80"/>
      <c r="I539" s="173" t="str">
        <f>IF('PJ - P'!O448="","",'PJ - P'!O448)</f>
        <v/>
      </c>
    </row>
    <row r="540" spans="2:9" ht="18" customHeight="1" x14ac:dyDescent="0.2">
      <c r="B540" s="169" t="str">
        <f>IF(AND('PJ - P'!$C449="",'PJ - P'!$D449=""),"",'PJ - P'!V449)</f>
        <v/>
      </c>
      <c r="C540" s="84" t="str">
        <f>IF(AND('PJ - P'!$C449="",'PJ - P'!$D449=""),"",'PJ - P'!B449)</f>
        <v/>
      </c>
      <c r="D540" s="85" t="str">
        <f>IF('PJ - P'!C449="","",'PJ - P'!C449)</f>
        <v/>
      </c>
      <c r="E540" s="85" t="str">
        <f>IF('PJ - P'!D449="","",'PJ - P'!D449)</f>
        <v/>
      </c>
      <c r="F540" s="89" t="str">
        <f>IF('PJ - P'!H449="","",'PJ - P'!H449)</f>
        <v/>
      </c>
      <c r="G540" s="89" t="str">
        <f>IF('PJ - P'!M449="","",'PJ - P'!M449)</f>
        <v/>
      </c>
      <c r="H540" s="89"/>
      <c r="I540" s="174" t="str">
        <f>IF('PJ - P'!O449="","",'PJ - P'!O449)</f>
        <v/>
      </c>
    </row>
    <row r="541" spans="2:9" ht="18" customHeight="1" x14ac:dyDescent="0.2">
      <c r="B541" s="168" t="str">
        <f>IF(AND('PJ - P'!$C450="",'PJ - P'!$D450=""),"",'PJ - P'!V450)</f>
        <v/>
      </c>
      <c r="C541" s="75" t="str">
        <f>IF(AND('PJ - P'!$C450="",'PJ - P'!$D450=""),"",'PJ - P'!B450)</f>
        <v/>
      </c>
      <c r="D541" s="76" t="str">
        <f>IF('PJ - P'!C450="","",'PJ - P'!C450)</f>
        <v/>
      </c>
      <c r="E541" s="76" t="str">
        <f>IF('PJ - P'!D450="","",'PJ - P'!D450)</f>
        <v/>
      </c>
      <c r="F541" s="80" t="str">
        <f>IF('PJ - P'!H450="","",'PJ - P'!H450)</f>
        <v/>
      </c>
      <c r="G541" s="80" t="str">
        <f>IF('PJ - P'!M450="","",'PJ - P'!M450)</f>
        <v/>
      </c>
      <c r="H541" s="80"/>
      <c r="I541" s="173" t="str">
        <f>IF('PJ - P'!O450="","",'PJ - P'!O450)</f>
        <v/>
      </c>
    </row>
    <row r="542" spans="2:9" ht="18" customHeight="1" x14ac:dyDescent="0.2">
      <c r="B542" s="169" t="str">
        <f>IF(AND('PJ - P'!$C451="",'PJ - P'!$D451=""),"",'PJ - P'!V451)</f>
        <v/>
      </c>
      <c r="C542" s="84" t="str">
        <f>IF(AND('PJ - P'!$C451="",'PJ - P'!$D451=""),"",'PJ - P'!B451)</f>
        <v/>
      </c>
      <c r="D542" s="85" t="str">
        <f>IF('PJ - P'!C451="","",'PJ - P'!C451)</f>
        <v/>
      </c>
      <c r="E542" s="85" t="str">
        <f>IF('PJ - P'!D451="","",'PJ - P'!D451)</f>
        <v/>
      </c>
      <c r="F542" s="89" t="str">
        <f>IF('PJ - P'!H451="","",'PJ - P'!H451)</f>
        <v/>
      </c>
      <c r="G542" s="89" t="str">
        <f>IF('PJ - P'!M451="","",'PJ - P'!M451)</f>
        <v/>
      </c>
      <c r="H542" s="89"/>
      <c r="I542" s="174" t="str">
        <f>IF('PJ - P'!O451="","",'PJ - P'!O451)</f>
        <v/>
      </c>
    </row>
    <row r="543" spans="2:9" ht="18" customHeight="1" x14ac:dyDescent="0.2">
      <c r="B543" s="168" t="str">
        <f>IF(AND('PJ - P'!$C452="",'PJ - P'!$D452=""),"",'PJ - P'!V452)</f>
        <v/>
      </c>
      <c r="C543" s="75" t="str">
        <f>IF(AND('PJ - P'!$C452="",'PJ - P'!$D452=""),"",'PJ - P'!B452)</f>
        <v/>
      </c>
      <c r="D543" s="76" t="str">
        <f>IF('PJ - P'!C452="","",'PJ - P'!C452)</f>
        <v/>
      </c>
      <c r="E543" s="76" t="str">
        <f>IF('PJ - P'!D452="","",'PJ - P'!D452)</f>
        <v/>
      </c>
      <c r="F543" s="80" t="str">
        <f>IF('PJ - P'!H452="","",'PJ - P'!H452)</f>
        <v/>
      </c>
      <c r="G543" s="80" t="str">
        <f>IF('PJ - P'!M452="","",'PJ - P'!M452)</f>
        <v/>
      </c>
      <c r="H543" s="80"/>
      <c r="I543" s="173" t="str">
        <f>IF('PJ - P'!O452="","",'PJ - P'!O452)</f>
        <v/>
      </c>
    </row>
    <row r="544" spans="2:9" ht="18" customHeight="1" x14ac:dyDescent="0.2">
      <c r="B544" s="169" t="str">
        <f>IF(AND('PJ - P'!$C453="",'PJ - P'!$D453=""),"",'PJ - P'!V453)</f>
        <v/>
      </c>
      <c r="C544" s="84" t="str">
        <f>IF(AND('PJ - P'!$C453="",'PJ - P'!$D453=""),"",'PJ - P'!B453)</f>
        <v/>
      </c>
      <c r="D544" s="85" t="str">
        <f>IF('PJ - P'!C453="","",'PJ - P'!C453)</f>
        <v/>
      </c>
      <c r="E544" s="85" t="str">
        <f>IF('PJ - P'!D453="","",'PJ - P'!D453)</f>
        <v/>
      </c>
      <c r="F544" s="89" t="str">
        <f>IF('PJ - P'!H453="","",'PJ - P'!H453)</f>
        <v/>
      </c>
      <c r="G544" s="89" t="str">
        <f>IF('PJ - P'!M453="","",'PJ - P'!M453)</f>
        <v/>
      </c>
      <c r="H544" s="89"/>
      <c r="I544" s="174" t="str">
        <f>IF('PJ - P'!O453="","",'PJ - P'!O453)</f>
        <v/>
      </c>
    </row>
    <row r="545" spans="2:9" ht="18" customHeight="1" x14ac:dyDescent="0.2">
      <c r="B545" s="168" t="str">
        <f>IF(AND('PJ - P'!$C454="",'PJ - P'!$D454=""),"",'PJ - P'!V454)</f>
        <v/>
      </c>
      <c r="C545" s="75" t="str">
        <f>IF(AND('PJ - P'!$C454="",'PJ - P'!$D454=""),"",'PJ - P'!B454)</f>
        <v/>
      </c>
      <c r="D545" s="76" t="str">
        <f>IF('PJ - P'!C454="","",'PJ - P'!C454)</f>
        <v/>
      </c>
      <c r="E545" s="76" t="str">
        <f>IF('PJ - P'!D454="","",'PJ - P'!D454)</f>
        <v/>
      </c>
      <c r="F545" s="80" t="str">
        <f>IF('PJ - P'!H454="","",'PJ - P'!H454)</f>
        <v/>
      </c>
      <c r="G545" s="80" t="str">
        <f>IF('PJ - P'!M454="","",'PJ - P'!M454)</f>
        <v/>
      </c>
      <c r="H545" s="80"/>
      <c r="I545" s="173" t="str">
        <f>IF('PJ - P'!O454="","",'PJ - P'!O454)</f>
        <v/>
      </c>
    </row>
    <row r="546" spans="2:9" ht="18" customHeight="1" x14ac:dyDescent="0.2">
      <c r="B546" s="169" t="str">
        <f>IF(AND('PJ - P'!$C455="",'PJ - P'!$D455=""),"",'PJ - P'!V455)</f>
        <v/>
      </c>
      <c r="C546" s="84" t="str">
        <f>IF(AND('PJ - P'!$C455="",'PJ - P'!$D455=""),"",'PJ - P'!B455)</f>
        <v/>
      </c>
      <c r="D546" s="85" t="str">
        <f>IF('PJ - P'!C455="","",'PJ - P'!C455)</f>
        <v/>
      </c>
      <c r="E546" s="85" t="str">
        <f>IF('PJ - P'!D455="","",'PJ - P'!D455)</f>
        <v/>
      </c>
      <c r="F546" s="89" t="str">
        <f>IF('PJ - P'!H455="","",'PJ - P'!H455)</f>
        <v/>
      </c>
      <c r="G546" s="89" t="str">
        <f>IF('PJ - P'!M455="","",'PJ - P'!M455)</f>
        <v/>
      </c>
      <c r="H546" s="89"/>
      <c r="I546" s="174" t="str">
        <f>IF('PJ - P'!O455="","",'PJ - P'!O455)</f>
        <v/>
      </c>
    </row>
    <row r="547" spans="2:9" ht="18" customHeight="1" x14ac:dyDescent="0.2">
      <c r="B547" s="168" t="str">
        <f>IF(AND('PJ - P'!$C456="",'PJ - P'!$D456=""),"",'PJ - P'!V456)</f>
        <v/>
      </c>
      <c r="C547" s="75" t="str">
        <f>IF(AND('PJ - P'!$C456="",'PJ - P'!$D456=""),"",'PJ - P'!B456)</f>
        <v/>
      </c>
      <c r="D547" s="76" t="str">
        <f>IF('PJ - P'!C456="","",'PJ - P'!C456)</f>
        <v/>
      </c>
      <c r="E547" s="76" t="str">
        <f>IF('PJ - P'!D456="","",'PJ - P'!D456)</f>
        <v/>
      </c>
      <c r="F547" s="80" t="str">
        <f>IF('PJ - P'!H456="","",'PJ - P'!H456)</f>
        <v/>
      </c>
      <c r="G547" s="80" t="str">
        <f>IF('PJ - P'!M456="","",'PJ - P'!M456)</f>
        <v/>
      </c>
      <c r="H547" s="80"/>
      <c r="I547" s="173" t="str">
        <f>IF('PJ - P'!O456="","",'PJ - P'!O456)</f>
        <v/>
      </c>
    </row>
    <row r="548" spans="2:9" ht="18" customHeight="1" x14ac:dyDescent="0.2">
      <c r="B548" s="169" t="str">
        <f>IF(AND('PJ - P'!$C457="",'PJ - P'!$D457=""),"",'PJ - P'!V457)</f>
        <v/>
      </c>
      <c r="C548" s="84" t="str">
        <f>IF(AND('PJ - P'!$C457="",'PJ - P'!$D457=""),"",'PJ - P'!B457)</f>
        <v/>
      </c>
      <c r="D548" s="85" t="str">
        <f>IF('PJ - P'!C457="","",'PJ - P'!C457)</f>
        <v/>
      </c>
      <c r="E548" s="85" t="str">
        <f>IF('PJ - P'!D457="","",'PJ - P'!D457)</f>
        <v/>
      </c>
      <c r="F548" s="89" t="str">
        <f>IF('PJ - P'!H457="","",'PJ - P'!H457)</f>
        <v/>
      </c>
      <c r="G548" s="89" t="str">
        <f>IF('PJ - P'!M457="","",'PJ - P'!M457)</f>
        <v/>
      </c>
      <c r="H548" s="89"/>
      <c r="I548" s="174" t="str">
        <f>IF('PJ - P'!O457="","",'PJ - P'!O457)</f>
        <v/>
      </c>
    </row>
    <row r="549" spans="2:9" ht="18" customHeight="1" x14ac:dyDescent="0.2">
      <c r="B549" s="168" t="str">
        <f>IF(AND('PJ - P'!$C458="",'PJ - P'!$D458=""),"",'PJ - P'!V458)</f>
        <v/>
      </c>
      <c r="C549" s="75" t="str">
        <f>IF(AND('PJ - P'!$C458="",'PJ - P'!$D458=""),"",'PJ - P'!B458)</f>
        <v/>
      </c>
      <c r="D549" s="76" t="str">
        <f>IF('PJ - P'!C458="","",'PJ - P'!C458)</f>
        <v/>
      </c>
      <c r="E549" s="76" t="str">
        <f>IF('PJ - P'!D458="","",'PJ - P'!D458)</f>
        <v/>
      </c>
      <c r="F549" s="80" t="str">
        <f>IF('PJ - P'!H458="","",'PJ - P'!H458)</f>
        <v/>
      </c>
      <c r="G549" s="80" t="str">
        <f>IF('PJ - P'!M458="","",'PJ - P'!M458)</f>
        <v/>
      </c>
      <c r="H549" s="80"/>
      <c r="I549" s="173" t="str">
        <f>IF('PJ - P'!O458="","",'PJ - P'!O458)</f>
        <v/>
      </c>
    </row>
    <row r="550" spans="2:9" ht="18" customHeight="1" x14ac:dyDescent="0.2">
      <c r="B550" s="169" t="str">
        <f>IF(AND('PJ - P'!$C459="",'PJ - P'!$D459=""),"",'PJ - P'!V459)</f>
        <v/>
      </c>
      <c r="C550" s="84" t="str">
        <f>IF(AND('PJ - P'!$C459="",'PJ - P'!$D459=""),"",'PJ - P'!B459)</f>
        <v/>
      </c>
      <c r="D550" s="85" t="str">
        <f>IF('PJ - P'!C459="","",'PJ - P'!C459)</f>
        <v/>
      </c>
      <c r="E550" s="85" t="str">
        <f>IF('PJ - P'!D459="","",'PJ - P'!D459)</f>
        <v/>
      </c>
      <c r="F550" s="89" t="str">
        <f>IF('PJ - P'!H459="","",'PJ - P'!H459)</f>
        <v/>
      </c>
      <c r="G550" s="89" t="str">
        <f>IF('PJ - P'!M459="","",'PJ - P'!M459)</f>
        <v/>
      </c>
      <c r="H550" s="89"/>
      <c r="I550" s="174" t="str">
        <f>IF('PJ - P'!O459="","",'PJ - P'!O459)</f>
        <v/>
      </c>
    </row>
    <row r="551" spans="2:9" ht="18" customHeight="1" x14ac:dyDescent="0.2">
      <c r="B551" s="168" t="str">
        <f>IF(AND('PJ - P'!$C460="",'PJ - P'!$D460=""),"",'PJ - P'!V460)</f>
        <v/>
      </c>
      <c r="C551" s="75" t="str">
        <f>IF(AND('PJ - P'!$C460="",'PJ - P'!$D460=""),"",'PJ - P'!B460)</f>
        <v/>
      </c>
      <c r="D551" s="76" t="str">
        <f>IF('PJ - P'!C460="","",'PJ - P'!C460)</f>
        <v/>
      </c>
      <c r="E551" s="76" t="str">
        <f>IF('PJ - P'!D460="","",'PJ - P'!D460)</f>
        <v/>
      </c>
      <c r="F551" s="80" t="str">
        <f>IF('PJ - P'!H460="","",'PJ - P'!H460)</f>
        <v/>
      </c>
      <c r="G551" s="80" t="str">
        <f>IF('PJ - P'!M460="","",'PJ - P'!M460)</f>
        <v/>
      </c>
      <c r="H551" s="80"/>
      <c r="I551" s="173" t="str">
        <f>IF('PJ - P'!O460="","",'PJ - P'!O460)</f>
        <v/>
      </c>
    </row>
    <row r="552" spans="2:9" ht="18" customHeight="1" x14ac:dyDescent="0.2">
      <c r="B552" s="169" t="str">
        <f>IF(AND('PJ - P'!$C461="",'PJ - P'!$D461=""),"",'PJ - P'!V461)</f>
        <v/>
      </c>
      <c r="C552" s="84" t="str">
        <f>IF(AND('PJ - P'!$C461="",'PJ - P'!$D461=""),"",'PJ - P'!B461)</f>
        <v/>
      </c>
      <c r="D552" s="85" t="str">
        <f>IF('PJ - P'!C461="","",'PJ - P'!C461)</f>
        <v/>
      </c>
      <c r="E552" s="85" t="str">
        <f>IF('PJ - P'!D461="","",'PJ - P'!D461)</f>
        <v/>
      </c>
      <c r="F552" s="89" t="str">
        <f>IF('PJ - P'!H461="","",'PJ - P'!H461)</f>
        <v/>
      </c>
      <c r="G552" s="89" t="str">
        <f>IF('PJ - P'!M461="","",'PJ - P'!M461)</f>
        <v/>
      </c>
      <c r="H552" s="89"/>
      <c r="I552" s="174" t="str">
        <f>IF('PJ - P'!O461="","",'PJ - P'!O461)</f>
        <v/>
      </c>
    </row>
    <row r="553" spans="2:9" ht="18" customHeight="1" x14ac:dyDescent="0.2">
      <c r="B553" s="168" t="str">
        <f>IF(AND('PJ - P'!$C462="",'PJ - P'!$D462=""),"",'PJ - P'!V462)</f>
        <v/>
      </c>
      <c r="C553" s="75" t="str">
        <f>IF(AND('PJ - P'!$C462="",'PJ - P'!$D462=""),"",'PJ - P'!B462)</f>
        <v/>
      </c>
      <c r="D553" s="76" t="str">
        <f>IF('PJ - P'!C462="","",'PJ - P'!C462)</f>
        <v/>
      </c>
      <c r="E553" s="76" t="str">
        <f>IF('PJ - P'!D462="","",'PJ - P'!D462)</f>
        <v/>
      </c>
      <c r="F553" s="80" t="str">
        <f>IF('PJ - P'!H462="","",'PJ - P'!H462)</f>
        <v/>
      </c>
      <c r="G553" s="80" t="str">
        <f>IF('PJ - P'!M462="","",'PJ - P'!M462)</f>
        <v/>
      </c>
      <c r="H553" s="80"/>
      <c r="I553" s="173" t="str">
        <f>IF('PJ - P'!O462="","",'PJ - P'!O462)</f>
        <v/>
      </c>
    </row>
    <row r="554" spans="2:9" ht="18" customHeight="1" x14ac:dyDescent="0.2">
      <c r="B554" s="169" t="str">
        <f>IF(AND('PJ - P'!$C463="",'PJ - P'!$D463=""),"",'PJ - P'!V463)</f>
        <v/>
      </c>
      <c r="C554" s="84" t="str">
        <f>IF(AND('PJ - P'!$C463="",'PJ - P'!$D463=""),"",'PJ - P'!B463)</f>
        <v/>
      </c>
      <c r="D554" s="85" t="str">
        <f>IF('PJ - P'!C463="","",'PJ - P'!C463)</f>
        <v/>
      </c>
      <c r="E554" s="85" t="str">
        <f>IF('PJ - P'!D463="","",'PJ - P'!D463)</f>
        <v/>
      </c>
      <c r="F554" s="89" t="str">
        <f>IF('PJ - P'!H463="","",'PJ - P'!H463)</f>
        <v/>
      </c>
      <c r="G554" s="89" t="str">
        <f>IF('PJ - P'!M463="","",'PJ - P'!M463)</f>
        <v/>
      </c>
      <c r="H554" s="89"/>
      <c r="I554" s="174" t="str">
        <f>IF('PJ - P'!O463="","",'PJ - P'!O463)</f>
        <v/>
      </c>
    </row>
    <row r="555" spans="2:9" ht="18" customHeight="1" x14ac:dyDescent="0.2">
      <c r="B555" s="168" t="str">
        <f>IF(AND('PJ - P'!$C464="",'PJ - P'!$D464=""),"",'PJ - P'!V464)</f>
        <v/>
      </c>
      <c r="C555" s="75" t="str">
        <f>IF(AND('PJ - P'!$C464="",'PJ - P'!$D464=""),"",'PJ - P'!B464)</f>
        <v/>
      </c>
      <c r="D555" s="76" t="str">
        <f>IF('PJ - P'!C464="","",'PJ - P'!C464)</f>
        <v/>
      </c>
      <c r="E555" s="76" t="str">
        <f>IF('PJ - P'!D464="","",'PJ - P'!D464)</f>
        <v/>
      </c>
      <c r="F555" s="80" t="str">
        <f>IF('PJ - P'!H464="","",'PJ - P'!H464)</f>
        <v/>
      </c>
      <c r="G555" s="80" t="str">
        <f>IF('PJ - P'!M464="","",'PJ - P'!M464)</f>
        <v/>
      </c>
      <c r="H555" s="80"/>
      <c r="I555" s="173" t="str">
        <f>IF('PJ - P'!O464="","",'PJ - P'!O464)</f>
        <v/>
      </c>
    </row>
    <row r="556" spans="2:9" ht="18" customHeight="1" x14ac:dyDescent="0.2">
      <c r="B556" s="169" t="str">
        <f>IF(AND('PJ - P'!$C465="",'PJ - P'!$D465=""),"",'PJ - P'!V465)</f>
        <v/>
      </c>
      <c r="C556" s="84" t="str">
        <f>IF(AND('PJ - P'!$C465="",'PJ - P'!$D465=""),"",'PJ - P'!B465)</f>
        <v/>
      </c>
      <c r="D556" s="85" t="str">
        <f>IF('PJ - P'!C465="","",'PJ - P'!C465)</f>
        <v/>
      </c>
      <c r="E556" s="85" t="str">
        <f>IF('PJ - P'!D465="","",'PJ - P'!D465)</f>
        <v/>
      </c>
      <c r="F556" s="89" t="str">
        <f>IF('PJ - P'!H465="","",'PJ - P'!H465)</f>
        <v/>
      </c>
      <c r="G556" s="89" t="str">
        <f>IF('PJ - P'!M465="","",'PJ - P'!M465)</f>
        <v/>
      </c>
      <c r="H556" s="89"/>
      <c r="I556" s="174" t="str">
        <f>IF('PJ - P'!O465="","",'PJ - P'!O465)</f>
        <v/>
      </c>
    </row>
    <row r="557" spans="2:9" ht="18" customHeight="1" x14ac:dyDescent="0.2">
      <c r="B557" s="168" t="str">
        <f>IF(AND('PJ - P'!$C466="",'PJ - P'!$D466=""),"",'PJ - P'!V466)</f>
        <v/>
      </c>
      <c r="C557" s="75" t="str">
        <f>IF(AND('PJ - P'!$C466="",'PJ - P'!$D466=""),"",'PJ - P'!B466)</f>
        <v/>
      </c>
      <c r="D557" s="76" t="str">
        <f>IF('PJ - P'!C466="","",'PJ - P'!C466)</f>
        <v/>
      </c>
      <c r="E557" s="76" t="str">
        <f>IF('PJ - P'!D466="","",'PJ - P'!D466)</f>
        <v/>
      </c>
      <c r="F557" s="80" t="str">
        <f>IF('PJ - P'!H466="","",'PJ - P'!H466)</f>
        <v/>
      </c>
      <c r="G557" s="80" t="str">
        <f>IF('PJ - P'!M466="","",'PJ - P'!M466)</f>
        <v/>
      </c>
      <c r="H557" s="80"/>
      <c r="I557" s="173" t="str">
        <f>IF('PJ - P'!O466="","",'PJ - P'!O466)</f>
        <v/>
      </c>
    </row>
    <row r="558" spans="2:9" ht="18" customHeight="1" x14ac:dyDescent="0.2">
      <c r="B558" s="170" t="str">
        <f>IF(AND('PJ - P'!$C467="",'PJ - P'!$D467=""),"",'PJ - P'!V467)</f>
        <v/>
      </c>
      <c r="C558" s="126" t="str">
        <f>IF(AND('PJ - P'!$C467="",'PJ - P'!$D467=""),"",'PJ - P'!B467)</f>
        <v/>
      </c>
      <c r="D558" s="127" t="str">
        <f>IF('PJ - P'!C467="","",'PJ - P'!C467)</f>
        <v/>
      </c>
      <c r="E558" s="127" t="str">
        <f>IF('PJ - P'!D467="","",'PJ - P'!D467)</f>
        <v/>
      </c>
      <c r="F558" s="131" t="str">
        <f>IF('PJ - P'!H467="","",'PJ - P'!H467)</f>
        <v/>
      </c>
      <c r="G558" s="131" t="str">
        <f>IF('PJ - P'!M467="","",'PJ - P'!M467)</f>
        <v/>
      </c>
      <c r="H558" s="131"/>
      <c r="I558" s="175" t="str">
        <f>IF('PJ - P'!O467="","",'PJ - P'!O467)</f>
        <v/>
      </c>
    </row>
    <row r="559" spans="2:9" ht="18" customHeight="1" thickBot="1" x14ac:dyDescent="0.25">
      <c r="B559" s="171" t="str">
        <f>IF(AND('PJ - P'!$C468="",'PJ - P'!$D468=""),"",'PJ - P'!V468)</f>
        <v/>
      </c>
      <c r="C559" s="165" t="str">
        <f>IF(AND('PJ - P'!$C468="",'PJ - P'!$D468=""),"",'PJ - P'!B468)</f>
        <v/>
      </c>
      <c r="D559" s="166" t="str">
        <f>IF('PJ - P'!C468="","",'PJ - P'!C468)</f>
        <v/>
      </c>
      <c r="E559" s="166" t="str">
        <f>IF('PJ - P'!D468="","",'PJ - P'!D468)</f>
        <v/>
      </c>
      <c r="F559" s="167" t="str">
        <f>IF('PJ - P'!H468="","",'PJ - P'!H468)</f>
        <v/>
      </c>
      <c r="G559" s="167" t="str">
        <f>IF('PJ - P'!M468="","",'PJ - P'!M468)</f>
        <v/>
      </c>
      <c r="H559" s="167"/>
      <c r="I559" s="176" t="str">
        <f>IF('PJ - P'!O468="","",'PJ - P'!O468)</f>
        <v/>
      </c>
    </row>
  </sheetData>
  <sheetProtection password="CDBE" sheet="1" objects="1" scenarios="1"/>
  <mergeCells count="143">
    <mergeCell ref="F522:F523"/>
    <mergeCell ref="G522:G523"/>
    <mergeCell ref="I522:I523"/>
    <mergeCell ref="B522:B523"/>
    <mergeCell ref="C522:C523"/>
    <mergeCell ref="D522:D523"/>
    <mergeCell ref="E522:E523"/>
    <mergeCell ref="G479:G480"/>
    <mergeCell ref="I479:I480"/>
    <mergeCell ref="B517:I517"/>
    <mergeCell ref="B519:D519"/>
    <mergeCell ref="E519:I519"/>
    <mergeCell ref="B521:C521"/>
    <mergeCell ref="B478:C478"/>
    <mergeCell ref="B479:B480"/>
    <mergeCell ref="C479:C480"/>
    <mergeCell ref="D479:D480"/>
    <mergeCell ref="E479:E480"/>
    <mergeCell ref="F479:F480"/>
    <mergeCell ref="B474:I474"/>
    <mergeCell ref="B436:B437"/>
    <mergeCell ref="C436:C437"/>
    <mergeCell ref="D436:D437"/>
    <mergeCell ref="E436:E437"/>
    <mergeCell ref="B476:D476"/>
    <mergeCell ref="E476:I476"/>
    <mergeCell ref="I393:I394"/>
    <mergeCell ref="B431:I431"/>
    <mergeCell ref="B433:D433"/>
    <mergeCell ref="E433:I433"/>
    <mergeCell ref="B435:C435"/>
    <mergeCell ref="F436:F437"/>
    <mergeCell ref="G436:G437"/>
    <mergeCell ref="I436:I437"/>
    <mergeCell ref="G350:G351"/>
    <mergeCell ref="I350:I351"/>
    <mergeCell ref="E390:I390"/>
    <mergeCell ref="B392:C392"/>
    <mergeCell ref="B393:B394"/>
    <mergeCell ref="C393:C394"/>
    <mergeCell ref="D393:D394"/>
    <mergeCell ref="E393:E394"/>
    <mergeCell ref="F393:F394"/>
    <mergeCell ref="G393:G394"/>
    <mergeCell ref="B349:C349"/>
    <mergeCell ref="B350:B351"/>
    <mergeCell ref="C350:C351"/>
    <mergeCell ref="D350:D351"/>
    <mergeCell ref="E350:E351"/>
    <mergeCell ref="F350:F351"/>
    <mergeCell ref="B345:I345"/>
    <mergeCell ref="B307:B308"/>
    <mergeCell ref="C307:C308"/>
    <mergeCell ref="D307:D308"/>
    <mergeCell ref="E307:E308"/>
    <mergeCell ref="B347:D347"/>
    <mergeCell ref="E347:I347"/>
    <mergeCell ref="B302:I302"/>
    <mergeCell ref="B304:D304"/>
    <mergeCell ref="E304:I304"/>
    <mergeCell ref="B306:C306"/>
    <mergeCell ref="F307:F308"/>
    <mergeCell ref="G307:G308"/>
    <mergeCell ref="I307:I308"/>
    <mergeCell ref="B261:D261"/>
    <mergeCell ref="E261:I261"/>
    <mergeCell ref="B263:C263"/>
    <mergeCell ref="B264:B265"/>
    <mergeCell ref="C264:C265"/>
    <mergeCell ref="D264:D265"/>
    <mergeCell ref="E264:E265"/>
    <mergeCell ref="F264:F265"/>
    <mergeCell ref="G264:G265"/>
    <mergeCell ref="I264:I265"/>
    <mergeCell ref="F221:F222"/>
    <mergeCell ref="G221:G222"/>
    <mergeCell ref="I221:I222"/>
    <mergeCell ref="B259:I259"/>
    <mergeCell ref="B221:B222"/>
    <mergeCell ref="C221:C222"/>
    <mergeCell ref="D221:D222"/>
    <mergeCell ref="E221:E222"/>
    <mergeCell ref="G178:G179"/>
    <mergeCell ref="I178:I179"/>
    <mergeCell ref="B216:I216"/>
    <mergeCell ref="B218:D218"/>
    <mergeCell ref="E218:I218"/>
    <mergeCell ref="B220:C220"/>
    <mergeCell ref="B177:C177"/>
    <mergeCell ref="B178:B179"/>
    <mergeCell ref="C178:C179"/>
    <mergeCell ref="D178:D179"/>
    <mergeCell ref="E178:E179"/>
    <mergeCell ref="F178:F179"/>
    <mergeCell ref="B173:I173"/>
    <mergeCell ref="B135:B136"/>
    <mergeCell ref="C135:C136"/>
    <mergeCell ref="D135:D136"/>
    <mergeCell ref="E135:E136"/>
    <mergeCell ref="B175:D175"/>
    <mergeCell ref="E175:I175"/>
    <mergeCell ref="G49:G50"/>
    <mergeCell ref="I49:I50"/>
    <mergeCell ref="B130:I130"/>
    <mergeCell ref="B132:D132"/>
    <mergeCell ref="E132:I132"/>
    <mergeCell ref="B134:C134"/>
    <mergeCell ref="F135:F136"/>
    <mergeCell ref="G135:G136"/>
    <mergeCell ref="I135:I136"/>
    <mergeCell ref="E89:I89"/>
    <mergeCell ref="B91:C91"/>
    <mergeCell ref="B92:B93"/>
    <mergeCell ref="C92:C93"/>
    <mergeCell ref="D92:D93"/>
    <mergeCell ref="E92:E93"/>
    <mergeCell ref="F92:F93"/>
    <mergeCell ref="G92:G93"/>
    <mergeCell ref="I92:I93"/>
    <mergeCell ref="B1:I1"/>
    <mergeCell ref="B3:D3"/>
    <mergeCell ref="E3:I3"/>
    <mergeCell ref="B5:C5"/>
    <mergeCell ref="C6:C7"/>
    <mergeCell ref="D6:D7"/>
    <mergeCell ref="B388:I388"/>
    <mergeCell ref="B390:D390"/>
    <mergeCell ref="E6:E7"/>
    <mergeCell ref="B48:C48"/>
    <mergeCell ref="B87:I87"/>
    <mergeCell ref="B89:D89"/>
    <mergeCell ref="F6:F7"/>
    <mergeCell ref="G6:G7"/>
    <mergeCell ref="I6:I7"/>
    <mergeCell ref="B6:B7"/>
    <mergeCell ref="B44:I44"/>
    <mergeCell ref="B46:D46"/>
    <mergeCell ref="E46:I46"/>
    <mergeCell ref="B49:B50"/>
    <mergeCell ref="C49:C50"/>
    <mergeCell ref="D49:D50"/>
    <mergeCell ref="E49:E50"/>
    <mergeCell ref="F49:F50"/>
  </mergeCells>
  <phoneticPr fontId="0" type="noConversion"/>
  <printOptions horizontalCentered="1"/>
  <pageMargins left="0" right="0" top="0.78740157480314965" bottom="0.78740157480314965" header="0.19685039370078741" footer="0.19685039370078741"/>
  <pageSetup paperSize="9" scale="96" orientation="portrait" r:id="rId1"/>
  <headerFooter alignWithMargins="0">
    <oddHeader>&amp;CProgram pro zpracování výsledků: POŽÁRNÍ SPORT</oddHeader>
    <oddFooter>&amp;LAutor: Ing. Milan Hoffmann&amp;C&amp;P&amp;ROprávněný uživatel: SH ČMS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autoPageBreaks="0"/>
  </sheetPr>
  <dimension ref="B1:AC170"/>
  <sheetViews>
    <sheetView showGridLines="0" showRowColHeaders="0" showOutlineSymbols="0" zoomScaleNormal="100" workbookViewId="0">
      <selection activeCell="N3" sqref="N3"/>
    </sheetView>
  </sheetViews>
  <sheetFormatPr defaultColWidth="5.5703125" defaultRowHeight="12.75" x14ac:dyDescent="0.2"/>
  <cols>
    <col min="1" max="1" width="1.140625" style="377" customWidth="1"/>
    <col min="2" max="2" width="5.7109375" style="6" customWidth="1"/>
    <col min="3" max="3" width="20.7109375" style="6" customWidth="1"/>
    <col min="4" max="4" width="8.7109375" style="6" customWidth="1"/>
    <col min="5" max="13" width="6.7109375" style="6" customWidth="1"/>
    <col min="14" max="14" width="5.7109375" style="8" customWidth="1"/>
    <col min="15" max="15" width="13.7109375" style="377" customWidth="1"/>
    <col min="16" max="16" width="1.140625" style="377" customWidth="1"/>
    <col min="17" max="17" width="5.7109375" style="377" customWidth="1"/>
    <col min="18" max="18" width="1.140625" style="377" hidden="1" customWidth="1"/>
    <col min="19" max="19" width="6.7109375" style="377" hidden="1" customWidth="1"/>
    <col min="20" max="20" width="1.7109375" style="377" customWidth="1"/>
    <col min="21" max="29" width="6.7109375" style="470" hidden="1" customWidth="1"/>
    <col min="30" max="16384" width="5.5703125" style="377"/>
  </cols>
  <sheetData>
    <row r="1" spans="2:29" ht="26.25" x14ac:dyDescent="0.2">
      <c r="B1" s="724" t="s">
        <v>59</v>
      </c>
      <c r="C1" s="724"/>
      <c r="D1" s="724"/>
      <c r="E1" s="724"/>
      <c r="F1" s="724"/>
      <c r="G1" s="724"/>
      <c r="H1" s="724"/>
      <c r="I1" s="724"/>
      <c r="J1" s="724"/>
      <c r="K1" s="724"/>
      <c r="L1" s="724"/>
      <c r="M1" s="724"/>
      <c r="N1" s="724"/>
      <c r="O1" s="724"/>
      <c r="P1" s="724"/>
      <c r="Q1" s="724"/>
      <c r="R1" s="724"/>
      <c r="S1" s="724"/>
    </row>
    <row r="2" spans="2:29" ht="15" customHeight="1" thickBot="1" x14ac:dyDescent="0.25">
      <c r="B2" s="376"/>
      <c r="C2" s="376"/>
      <c r="D2" s="376"/>
      <c r="E2" s="376"/>
      <c r="F2" s="376"/>
      <c r="G2" s="376"/>
      <c r="H2" s="376"/>
      <c r="I2" s="376"/>
      <c r="J2" s="376"/>
      <c r="K2" s="376"/>
      <c r="L2" s="376"/>
      <c r="M2" s="376"/>
      <c r="N2" s="620">
        <v>6</v>
      </c>
      <c r="O2" s="514"/>
    </row>
    <row r="3" spans="2:29" s="13" customFormat="1" ht="15" customHeight="1" thickBot="1" x14ac:dyDescent="0.25">
      <c r="B3" s="148"/>
      <c r="C3" s="14" t="str">
        <f>Start!$C$5</f>
        <v>MUŽI</v>
      </c>
      <c r="D3" s="58"/>
      <c r="E3" s="734" t="s">
        <v>20</v>
      </c>
      <c r="F3" s="735"/>
      <c r="G3" s="735"/>
      <c r="H3" s="735"/>
      <c r="I3" s="735"/>
      <c r="J3" s="735"/>
      <c r="K3" s="735"/>
      <c r="L3" s="735"/>
      <c r="M3" s="736"/>
      <c r="N3" s="12"/>
      <c r="U3" s="617"/>
      <c r="V3" s="617"/>
      <c r="W3" s="617"/>
      <c r="X3" s="617"/>
      <c r="Y3" s="617"/>
      <c r="Z3" s="617"/>
      <c r="AA3" s="617"/>
      <c r="AB3" s="617"/>
      <c r="AC3" s="617"/>
    </row>
    <row r="4" spans="2:29" s="238" customFormat="1" ht="16.5" thickBot="1" x14ac:dyDescent="0.25">
      <c r="B4" s="31" t="s">
        <v>1</v>
      </c>
      <c r="C4" s="493" t="s">
        <v>2</v>
      </c>
      <c r="D4" s="31" t="s">
        <v>18</v>
      </c>
      <c r="E4" s="59">
        <v>1</v>
      </c>
      <c r="F4" s="60">
        <v>2</v>
      </c>
      <c r="G4" s="60">
        <v>3</v>
      </c>
      <c r="H4" s="60">
        <v>4</v>
      </c>
      <c r="I4" s="60">
        <v>5</v>
      </c>
      <c r="J4" s="60">
        <v>6</v>
      </c>
      <c r="K4" s="60">
        <v>7</v>
      </c>
      <c r="L4" s="60">
        <v>8</v>
      </c>
      <c r="M4" s="60">
        <v>9</v>
      </c>
      <c r="N4" s="404" t="s">
        <v>19</v>
      </c>
      <c r="O4" s="405" t="s">
        <v>57</v>
      </c>
      <c r="Q4" s="494" t="s">
        <v>4</v>
      </c>
      <c r="S4" s="407" t="s">
        <v>4</v>
      </c>
      <c r="U4" s="618">
        <v>1</v>
      </c>
      <c r="V4" s="618">
        <v>2</v>
      </c>
      <c r="W4" s="618">
        <v>3</v>
      </c>
      <c r="X4" s="618">
        <v>4</v>
      </c>
      <c r="Y4" s="618">
        <v>5</v>
      </c>
      <c r="Z4" s="618">
        <v>6</v>
      </c>
      <c r="AA4" s="618">
        <v>7</v>
      </c>
      <c r="AB4" s="618">
        <v>8</v>
      </c>
      <c r="AC4" s="618">
        <v>9</v>
      </c>
    </row>
    <row r="5" spans="2:29" s="495" customFormat="1" x14ac:dyDescent="0.2">
      <c r="B5" s="787">
        <f>Start!B7</f>
        <v>1</v>
      </c>
      <c r="C5" s="790" t="str">
        <f>IF(Start!C7="","",Start!C7)</f>
        <v>Voděrady</v>
      </c>
      <c r="D5" s="367" t="s">
        <v>16</v>
      </c>
      <c r="E5" s="429" t="s">
        <v>103</v>
      </c>
      <c r="F5" s="430" t="s">
        <v>103</v>
      </c>
      <c r="G5" s="430">
        <v>19.510000000000002</v>
      </c>
      <c r="H5" s="430">
        <v>20.46</v>
      </c>
      <c r="I5" s="430" t="s">
        <v>103</v>
      </c>
      <c r="J5" s="430">
        <v>22.21</v>
      </c>
      <c r="K5" s="430">
        <v>27.45</v>
      </c>
      <c r="L5" s="430">
        <v>20.58</v>
      </c>
      <c r="M5" s="430" t="s">
        <v>102</v>
      </c>
      <c r="N5" s="781">
        <f>IF(C5="","",COUNT(E7:M7))</f>
        <v>8</v>
      </c>
      <c r="O5" s="784">
        <f>IF(C5="","",IF(AND(N5=0,COUNTIF(E7:M7,"NP")=0),"DNF",IF(N5&lt;N$2,"NP",SUM(U5:AC7))))</f>
        <v>123.12</v>
      </c>
      <c r="P5" s="13"/>
      <c r="Q5" s="766">
        <f>IF(C5="","",IF(OR(O5="NP",O5="DNF"),Start!$E$5,RANK(O5,O$5:O$168,1)))</f>
        <v>6</v>
      </c>
      <c r="S5" s="763">
        <f>IF(D5="","",IF(OR(Q5="NP",Q5="DNF"),IF(Q5="NP",MAX(Q$5:Q$85)+COUNTIF((Q$5:Q$85),MAX(Q$5:Q$85)),MAX(Q$5:Q$85)+COUNTIF((Q$5:Q$85),MAX(Q$5:Q$85))+COUNTIF((Q$5:Q$85),"NP")),Q5))</f>
        <v>6</v>
      </c>
      <c r="U5" s="762">
        <f>IF($C5="","",IF(U$4&gt;$N$2,0,IF(ISNA(SMALL($E7:$M7,1)),0,SMALL($E7:$M7,1))))</f>
        <v>19.510000000000002</v>
      </c>
      <c r="V5" s="762">
        <f>IF($C5="","",IF(V$4&gt;$N$2,0,IF(ISNA(SMALL($E7:$M7,2)),0,SMALL($E7:$M7,2))))</f>
        <v>19.54</v>
      </c>
      <c r="W5" s="762">
        <f>IF($C5="","",IF(W$4&gt;$N$2,0,IF(ISNA(SMALL($E7:$M7,3)),0,SMALL($E7:$M7,3))))</f>
        <v>20.46</v>
      </c>
      <c r="X5" s="762">
        <f>IF($C5="","",IF(X$4&gt;$N$2,0,IF(ISNA(SMALL($E7:$M7,4)),0,SMALL($E7:$M7,4))))</f>
        <v>20.58</v>
      </c>
      <c r="Y5" s="762">
        <f>IF($C5="","",IF(Y$4&gt;$N$2,0,IF(ISNA(SMALL($E7:$M7,5)),0,SMALL($E7:$M7,5))))</f>
        <v>21</v>
      </c>
      <c r="Z5" s="762">
        <f>IF($C5="","",IF(Z$4&gt;$N$2,0,IF(ISNA(SMALL($E7:$M7,6)),0,SMALL($E7:$M7,6))))</f>
        <v>22.03</v>
      </c>
      <c r="AA5" s="762">
        <f>IF($C5="","",IF(AA$4&gt;$N$2,0,IF(ISNA(SMALL($E7:$M7,7)),0,SMALL($E7:$M7,7))))</f>
        <v>0</v>
      </c>
      <c r="AB5" s="762">
        <f>IF($C5="","",IF(AB$4&gt;$N$2,0,IF(ISNA(SMALL($E7:$M7,8)),0,SMALL($E7:$M7,8))))</f>
        <v>0</v>
      </c>
      <c r="AC5" s="762">
        <f>IF($C5="","",IF(AC$4&gt;$N$2,0,IF(ISNA(SMALL($E7:$M7,9)),0,SMALL($E7:$M7,9))))</f>
        <v>0</v>
      </c>
    </row>
    <row r="6" spans="2:29" s="495" customFormat="1" ht="13.5" thickBot="1" x14ac:dyDescent="0.25">
      <c r="B6" s="788"/>
      <c r="C6" s="791"/>
      <c r="D6" s="373" t="s">
        <v>17</v>
      </c>
      <c r="E6" s="434">
        <v>19.54</v>
      </c>
      <c r="F6" s="435">
        <v>22.03</v>
      </c>
      <c r="G6" s="435" t="s">
        <v>103</v>
      </c>
      <c r="H6" s="435">
        <v>23.3</v>
      </c>
      <c r="I6" s="435">
        <v>21</v>
      </c>
      <c r="J6" s="435">
        <v>22.72</v>
      </c>
      <c r="K6" s="435" t="s">
        <v>103</v>
      </c>
      <c r="L6" s="435" t="s">
        <v>103</v>
      </c>
      <c r="M6" s="435" t="s">
        <v>102</v>
      </c>
      <c r="N6" s="782"/>
      <c r="O6" s="785"/>
      <c r="P6" s="13"/>
      <c r="Q6" s="767"/>
      <c r="S6" s="764"/>
      <c r="U6" s="762"/>
      <c r="V6" s="762"/>
      <c r="W6" s="762"/>
      <c r="X6" s="762"/>
      <c r="Y6" s="762"/>
      <c r="Z6" s="762"/>
      <c r="AA6" s="762"/>
      <c r="AB6" s="762"/>
      <c r="AC6" s="762"/>
    </row>
    <row r="7" spans="2:29" ht="13.5" thickBot="1" x14ac:dyDescent="0.25">
      <c r="B7" s="789"/>
      <c r="C7" s="792"/>
      <c r="D7" s="496" t="s">
        <v>7</v>
      </c>
      <c r="E7" s="497">
        <f t="shared" ref="E7:M7" si="0">IF(OR($C5="",E5="",E6=""),"",IF(OR(AND(E5="NP",E6="NP"),AND(E5="DNF",E6="DNF")),E5,IF(AND(E5="NP",E6="DNF"),E5,IF(AND(E5="DNF",E6="NP"),E6,MIN(E5,E6)))))</f>
        <v>19.54</v>
      </c>
      <c r="F7" s="497">
        <f t="shared" si="0"/>
        <v>22.03</v>
      </c>
      <c r="G7" s="497">
        <f t="shared" si="0"/>
        <v>19.510000000000002</v>
      </c>
      <c r="H7" s="497">
        <f t="shared" si="0"/>
        <v>20.46</v>
      </c>
      <c r="I7" s="497">
        <f t="shared" si="0"/>
        <v>21</v>
      </c>
      <c r="J7" s="497">
        <f t="shared" si="0"/>
        <v>22.21</v>
      </c>
      <c r="K7" s="497">
        <f t="shared" si="0"/>
        <v>27.45</v>
      </c>
      <c r="L7" s="497">
        <f t="shared" si="0"/>
        <v>20.58</v>
      </c>
      <c r="M7" s="497" t="str">
        <f t="shared" si="0"/>
        <v>DNF</v>
      </c>
      <c r="N7" s="783"/>
      <c r="O7" s="786"/>
      <c r="Q7" s="768"/>
      <c r="S7" s="765"/>
      <c r="U7" s="762"/>
      <c r="V7" s="762"/>
      <c r="W7" s="762"/>
      <c r="X7" s="762"/>
      <c r="Y7" s="762"/>
      <c r="Z7" s="762"/>
      <c r="AA7" s="762"/>
      <c r="AB7" s="762"/>
      <c r="AC7" s="762"/>
    </row>
    <row r="8" spans="2:29" s="495" customFormat="1" x14ac:dyDescent="0.2">
      <c r="B8" s="775">
        <f>Start!B8</f>
        <v>2</v>
      </c>
      <c r="C8" s="778" t="str">
        <f>IF(Start!C8="","",Start!C8)</f>
        <v>Široký Důl</v>
      </c>
      <c r="D8" s="370" t="s">
        <v>16</v>
      </c>
      <c r="E8" s="498">
        <v>16.649999999999999</v>
      </c>
      <c r="F8" s="499">
        <v>18.89</v>
      </c>
      <c r="G8" s="499">
        <v>16.34</v>
      </c>
      <c r="H8" s="499">
        <v>17.5</v>
      </c>
      <c r="I8" s="499">
        <v>17.48</v>
      </c>
      <c r="J8" s="499">
        <v>21.16</v>
      </c>
      <c r="K8" s="499">
        <v>16.93</v>
      </c>
      <c r="L8" s="499">
        <v>18.440000000000001</v>
      </c>
      <c r="M8" s="499" t="s">
        <v>102</v>
      </c>
      <c r="N8" s="781">
        <f>IF(C8="","",COUNT(E10:M10))</f>
        <v>8</v>
      </c>
      <c r="O8" s="784">
        <f>IF(C8="","",IF(AND(N8=0,COUNTIF(E10:M10,"NP")=0),"DNF",IF(N8&lt;N$2,"NP",SUM(U8:AC10))))</f>
        <v>102.46</v>
      </c>
      <c r="P8" s="13"/>
      <c r="Q8" s="766">
        <f>IF(C8="","",IF(OR(O8="NP",O8="DNF"),Start!$E$5,RANK(O8,O$5:O$168,1)))</f>
        <v>1</v>
      </c>
      <c r="S8" s="763">
        <f>IF(D8="","",IF(OR(Q8="NP",Q8="DNF"),IF(Q8="NP",MAX(Q$5:Q$85)+COUNTIF((Q$5:Q$85),MAX(Q$5:Q$85)),MAX(Q$5:Q$85)+COUNTIF((Q$5:Q$85),MAX(Q$5:Q$85))+COUNTIF((Q$5:Q$85),"NP")),Q8))</f>
        <v>1</v>
      </c>
      <c r="U8" s="762">
        <f>IF($C8="","",IF(U$4&gt;$N$2,0,IF(ISNA(SMALL($E10:$M10,1)),0,SMALL($E10:$M10,1))))</f>
        <v>16.34</v>
      </c>
      <c r="V8" s="762">
        <f>IF($C8="","",IF(V$4&gt;$N$2,0,IF(ISNA(SMALL($E10:$M10,2)),0,SMALL($E10:$M10,2))))</f>
        <v>16.52</v>
      </c>
      <c r="W8" s="762">
        <f>IF($C8="","",IF(W$4&gt;$N$2,0,IF(ISNA(SMALL($E10:$M10,3)),0,SMALL($E10:$M10,3))))</f>
        <v>16.649999999999999</v>
      </c>
      <c r="X8" s="762">
        <f>IF($C8="","",IF(X$4&gt;$N$2,0,IF(ISNA(SMALL($E10:$M10,4)),0,SMALL($E10:$M10,4))))</f>
        <v>17.010000000000002</v>
      </c>
      <c r="Y8" s="762">
        <f>IF($C8="","",IF(Y$4&gt;$N$2,0,IF(ISNA(SMALL($E10:$M10,5)),0,SMALL($E10:$M10,5))))</f>
        <v>17.5</v>
      </c>
      <c r="Z8" s="762">
        <f>IF($C8="","",IF(Z$4&gt;$N$2,0,IF(ISNA(SMALL($E10:$M10,6)),0,SMALL($E10:$M10,6))))</f>
        <v>18.440000000000001</v>
      </c>
      <c r="AA8" s="762">
        <f>IF($C8="","",IF(AA$4&gt;$N$2,0,IF(ISNA(SMALL($E10:$M10,7)),0,SMALL($E10:$M10,7))))</f>
        <v>0</v>
      </c>
      <c r="AB8" s="762">
        <f>IF($C8="","",IF(AB$4&gt;$N$2,0,IF(ISNA(SMALL($E10:$M10,8)),0,SMALL($E10:$M10,8))))</f>
        <v>0</v>
      </c>
      <c r="AC8" s="762">
        <f>IF($C8="","",IF(AC$4&gt;$N$2,0,IF(ISNA(SMALL($E10:$M10,9)),0,SMALL($E10:$M10,9))))</f>
        <v>0</v>
      </c>
    </row>
    <row r="9" spans="2:29" s="495" customFormat="1" ht="13.5" thickBot="1" x14ac:dyDescent="0.25">
      <c r="B9" s="776"/>
      <c r="C9" s="779"/>
      <c r="D9" s="374" t="s">
        <v>17</v>
      </c>
      <c r="E9" s="500" t="s">
        <v>103</v>
      </c>
      <c r="F9" s="501" t="s">
        <v>103</v>
      </c>
      <c r="G9" s="501" t="s">
        <v>103</v>
      </c>
      <c r="H9" s="501" t="s">
        <v>103</v>
      </c>
      <c r="I9" s="501">
        <v>17.010000000000002</v>
      </c>
      <c r="J9" s="501" t="s">
        <v>103</v>
      </c>
      <c r="K9" s="501">
        <v>16.52</v>
      </c>
      <c r="L9" s="501" t="s">
        <v>103</v>
      </c>
      <c r="M9" s="501" t="s">
        <v>102</v>
      </c>
      <c r="N9" s="782"/>
      <c r="O9" s="785"/>
      <c r="P9" s="13"/>
      <c r="Q9" s="767"/>
      <c r="S9" s="764"/>
      <c r="U9" s="762"/>
      <c r="V9" s="762"/>
      <c r="W9" s="762"/>
      <c r="X9" s="762"/>
      <c r="Y9" s="762"/>
      <c r="Z9" s="762"/>
      <c r="AA9" s="762"/>
      <c r="AB9" s="762"/>
      <c r="AC9" s="762"/>
    </row>
    <row r="10" spans="2:29" ht="13.5" thickBot="1" x14ac:dyDescent="0.25">
      <c r="B10" s="777"/>
      <c r="C10" s="780"/>
      <c r="D10" s="502" t="s">
        <v>7</v>
      </c>
      <c r="E10" s="503">
        <f t="shared" ref="E10:M10" si="1">IF(OR($C8="",E8="",E9=""),"",IF(OR(AND(E8="NP",E9="NP"),AND(E8="DNF",E9="DNF")),E8,IF(AND(E8="NP",E9="DNF"),E8,IF(AND(E8="DNF",E9="NP"),E9,MIN(E8,E9)))))</f>
        <v>16.649999999999999</v>
      </c>
      <c r="F10" s="503">
        <f t="shared" si="1"/>
        <v>18.89</v>
      </c>
      <c r="G10" s="503">
        <f t="shared" si="1"/>
        <v>16.34</v>
      </c>
      <c r="H10" s="503">
        <f t="shared" si="1"/>
        <v>17.5</v>
      </c>
      <c r="I10" s="503">
        <f t="shared" si="1"/>
        <v>17.010000000000002</v>
      </c>
      <c r="J10" s="503">
        <f t="shared" si="1"/>
        <v>21.16</v>
      </c>
      <c r="K10" s="503">
        <f t="shared" si="1"/>
        <v>16.52</v>
      </c>
      <c r="L10" s="503">
        <f t="shared" si="1"/>
        <v>18.440000000000001</v>
      </c>
      <c r="M10" s="503" t="str">
        <f t="shared" si="1"/>
        <v>DNF</v>
      </c>
      <c r="N10" s="783"/>
      <c r="O10" s="786"/>
      <c r="Q10" s="768"/>
      <c r="S10" s="765"/>
      <c r="U10" s="762"/>
      <c r="V10" s="762"/>
      <c r="W10" s="762"/>
      <c r="X10" s="762"/>
      <c r="Y10" s="762"/>
      <c r="Z10" s="762"/>
      <c r="AA10" s="762"/>
      <c r="AB10" s="762"/>
      <c r="AC10" s="762"/>
    </row>
    <row r="11" spans="2:29" s="495" customFormat="1" x14ac:dyDescent="0.2">
      <c r="B11" s="787">
        <f>Start!B9</f>
        <v>3</v>
      </c>
      <c r="C11" s="790" t="str">
        <f>IF(Start!C9="","",Start!C9)</f>
        <v xml:space="preserve">Desná </v>
      </c>
      <c r="D11" s="367" t="s">
        <v>16</v>
      </c>
      <c r="E11" s="429">
        <v>19.350000000000001</v>
      </c>
      <c r="F11" s="430">
        <v>26.22</v>
      </c>
      <c r="G11" s="430">
        <v>32.049999999999997</v>
      </c>
      <c r="H11" s="430">
        <v>20.91</v>
      </c>
      <c r="I11" s="430">
        <v>22.15</v>
      </c>
      <c r="J11" s="430" t="s">
        <v>103</v>
      </c>
      <c r="K11" s="430">
        <v>20.34</v>
      </c>
      <c r="L11" s="430">
        <v>19.510000000000002</v>
      </c>
      <c r="M11" s="430" t="s">
        <v>102</v>
      </c>
      <c r="N11" s="781">
        <f>IF(C11="","",COUNT(E13:M13))</f>
        <v>8</v>
      </c>
      <c r="O11" s="784">
        <f>IF(C11="","",IF(AND(N11=0,COUNTIF(E13:M13,"NP")=0),"DNF",IF(N11&lt;N$2,"NP",SUM(U11:AC13))))</f>
        <v>120.38</v>
      </c>
      <c r="P11" s="13"/>
      <c r="Q11" s="766">
        <f>IF(C11="","",IF(OR(O11="NP",O11="DNF"),Start!$E$5,RANK(O11,O$5:O$168,1)))</f>
        <v>5</v>
      </c>
      <c r="S11" s="763">
        <f>IF(D11="","",IF(OR(Q11="NP",Q11="DNF"),IF(Q11="NP",MAX(Q$5:Q$85)+COUNTIF((Q$5:Q$85),MAX(Q$5:Q$85)),MAX(Q$5:Q$85)+COUNTIF((Q$5:Q$85),MAX(Q$5:Q$85))+COUNTIF((Q$5:Q$85),"NP")),Q11))</f>
        <v>5</v>
      </c>
      <c r="U11" s="762">
        <f>IF($C11="","",IF(U$4&gt;$N$2,0,IF(ISNA(SMALL($E13:$M13,1)),0,SMALL($E13:$M13,1))))</f>
        <v>19.02</v>
      </c>
      <c r="V11" s="762">
        <f>IF($C11="","",IF(V$4&gt;$N$2,0,IF(ISNA(SMALL($E13:$M13,2)),0,SMALL($E13:$M13,2))))</f>
        <v>19.05</v>
      </c>
      <c r="W11" s="762">
        <f>IF($C11="","",IF(W$4&gt;$N$2,0,IF(ISNA(SMALL($E13:$M13,3)),0,SMALL($E13:$M13,3))))</f>
        <v>19.350000000000001</v>
      </c>
      <c r="X11" s="762">
        <f>IF($C11="","",IF(X$4&gt;$N$2,0,IF(ISNA(SMALL($E13:$M13,4)),0,SMALL($E13:$M13,4))))</f>
        <v>20.34</v>
      </c>
      <c r="Y11" s="762">
        <f>IF($C11="","",IF(Y$4&gt;$N$2,0,IF(ISNA(SMALL($E13:$M13,5)),0,SMALL($E13:$M13,5))))</f>
        <v>20.47</v>
      </c>
      <c r="Z11" s="762">
        <f>IF($C11="","",IF(Z$4&gt;$N$2,0,IF(ISNA(SMALL($E13:$M13,6)),0,SMALL($E13:$M13,6))))</f>
        <v>22.15</v>
      </c>
      <c r="AA11" s="762">
        <f>IF($C11="","",IF(AA$4&gt;$N$2,0,IF(ISNA(SMALL($E13:$M13,7)),0,SMALL($E13:$M13,7))))</f>
        <v>0</v>
      </c>
      <c r="AB11" s="762">
        <f>IF($C11="","",IF(AB$4&gt;$N$2,0,IF(ISNA(SMALL($E13:$M13,8)),0,SMALL($E13:$M13,8))))</f>
        <v>0</v>
      </c>
      <c r="AC11" s="762">
        <f>IF($C11="","",IF(AC$4&gt;$N$2,0,IF(ISNA(SMALL($E13:$M13,9)),0,SMALL($E13:$M13,9))))</f>
        <v>0</v>
      </c>
    </row>
    <row r="12" spans="2:29" s="495" customFormat="1" ht="13.5" thickBot="1" x14ac:dyDescent="0.25">
      <c r="B12" s="788"/>
      <c r="C12" s="791"/>
      <c r="D12" s="373" t="s">
        <v>17</v>
      </c>
      <c r="E12" s="434">
        <v>22.6</v>
      </c>
      <c r="F12" s="435" t="s">
        <v>103</v>
      </c>
      <c r="G12" s="435">
        <v>20.47</v>
      </c>
      <c r="H12" s="435">
        <v>19.05</v>
      </c>
      <c r="I12" s="435" t="s">
        <v>103</v>
      </c>
      <c r="J12" s="435">
        <v>23.01</v>
      </c>
      <c r="K12" s="435">
        <v>21.35</v>
      </c>
      <c r="L12" s="435">
        <v>19.02</v>
      </c>
      <c r="M12" s="435" t="s">
        <v>102</v>
      </c>
      <c r="N12" s="782"/>
      <c r="O12" s="785"/>
      <c r="P12" s="13"/>
      <c r="Q12" s="767"/>
      <c r="S12" s="764"/>
      <c r="U12" s="762"/>
      <c r="V12" s="762"/>
      <c r="W12" s="762"/>
      <c r="X12" s="762"/>
      <c r="Y12" s="762"/>
      <c r="Z12" s="762"/>
      <c r="AA12" s="762"/>
      <c r="AB12" s="762"/>
      <c r="AC12" s="762"/>
    </row>
    <row r="13" spans="2:29" ht="13.5" thickBot="1" x14ac:dyDescent="0.25">
      <c r="B13" s="789"/>
      <c r="C13" s="792"/>
      <c r="D13" s="496" t="s">
        <v>7</v>
      </c>
      <c r="E13" s="497">
        <f t="shared" ref="E13:M13" si="2">IF(OR($C11="",E11="",E12=""),"",IF(OR(AND(E11="NP",E12="NP"),AND(E11="DNF",E12="DNF")),E11,IF(AND(E11="NP",E12="DNF"),E11,IF(AND(E11="DNF",E12="NP"),E12,MIN(E11,E12)))))</f>
        <v>19.350000000000001</v>
      </c>
      <c r="F13" s="497">
        <f t="shared" si="2"/>
        <v>26.22</v>
      </c>
      <c r="G13" s="497">
        <f t="shared" si="2"/>
        <v>20.47</v>
      </c>
      <c r="H13" s="497">
        <f t="shared" si="2"/>
        <v>19.05</v>
      </c>
      <c r="I13" s="497">
        <f t="shared" si="2"/>
        <v>22.15</v>
      </c>
      <c r="J13" s="497">
        <f t="shared" si="2"/>
        <v>23.01</v>
      </c>
      <c r="K13" s="497">
        <f t="shared" si="2"/>
        <v>20.34</v>
      </c>
      <c r="L13" s="497">
        <f t="shared" si="2"/>
        <v>19.02</v>
      </c>
      <c r="M13" s="497" t="str">
        <f t="shared" si="2"/>
        <v>DNF</v>
      </c>
      <c r="N13" s="783"/>
      <c r="O13" s="786"/>
      <c r="Q13" s="768"/>
      <c r="S13" s="765"/>
      <c r="U13" s="762"/>
      <c r="V13" s="762"/>
      <c r="W13" s="762"/>
      <c r="X13" s="762"/>
      <c r="Y13" s="762"/>
      <c r="Z13" s="762"/>
      <c r="AA13" s="762"/>
      <c r="AB13" s="762"/>
      <c r="AC13" s="762"/>
    </row>
    <row r="14" spans="2:29" s="495" customFormat="1" x14ac:dyDescent="0.2">
      <c r="B14" s="775">
        <f>Start!B10</f>
        <v>4</v>
      </c>
      <c r="C14" s="778" t="str">
        <f>IF(Start!C10="","",Start!C10)</f>
        <v>Lukavice</v>
      </c>
      <c r="D14" s="370" t="s">
        <v>16</v>
      </c>
      <c r="E14" s="498" t="s">
        <v>103</v>
      </c>
      <c r="F14" s="499">
        <v>20.66</v>
      </c>
      <c r="G14" s="499">
        <v>17.57</v>
      </c>
      <c r="H14" s="499">
        <v>35.31</v>
      </c>
      <c r="I14" s="499">
        <v>26.16</v>
      </c>
      <c r="J14" s="499">
        <v>23.17</v>
      </c>
      <c r="K14" s="499">
        <v>32.99</v>
      </c>
      <c r="L14" s="499" t="s">
        <v>103</v>
      </c>
      <c r="M14" s="499" t="s">
        <v>102</v>
      </c>
      <c r="N14" s="781">
        <f>IF(C14="","",COUNT(E16:M16))</f>
        <v>8</v>
      </c>
      <c r="O14" s="784">
        <f>IF(C14="","",IF(AND(N14=0,COUNTIF(E16:M16,"NP")=0),"DNF",IF(N14&lt;N$2,"NP",SUM(U14:AC16))))</f>
        <v>115.32999999999998</v>
      </c>
      <c r="P14" s="13"/>
      <c r="Q14" s="766">
        <f>IF(C14="","",IF(OR(O14="NP",O14="DNF"),Start!$E$5,RANK(O14,O$5:O$168,1)))</f>
        <v>4</v>
      </c>
      <c r="R14" s="504"/>
      <c r="S14" s="763">
        <f>IF(D14="","",IF(OR(Q14="NP",Q14="DNF"),IF(Q14="NP",MAX(Q$5:Q$85)+COUNTIF((Q$5:Q$85),MAX(Q$5:Q$85)),MAX(Q$5:Q$85)+COUNTIF((Q$5:Q$85),MAX(Q$5:Q$85))+COUNTIF((Q$5:Q$85),"NP")),Q14))</f>
        <v>4</v>
      </c>
      <c r="U14" s="762">
        <f>IF($C14="","",IF(U$4&gt;$N$2,0,IF(ISNA(SMALL($E16:$M16,1)),0,SMALL($E16:$M16,1))))</f>
        <v>17.36</v>
      </c>
      <c r="V14" s="762">
        <f>IF($C14="","",IF(V$4&gt;$N$2,0,IF(ISNA(SMALL($E16:$M16,2)),0,SMALL($E16:$M16,2))))</f>
        <v>18.34</v>
      </c>
      <c r="W14" s="762">
        <f>IF($C14="","",IF(W$4&gt;$N$2,0,IF(ISNA(SMALL($E16:$M16,3)),0,SMALL($E16:$M16,3))))</f>
        <v>18.989999999999998</v>
      </c>
      <c r="X14" s="762">
        <f>IF($C14="","",IF(X$4&gt;$N$2,0,IF(ISNA(SMALL($E16:$M16,4)),0,SMALL($E16:$M16,4))))</f>
        <v>19.79</v>
      </c>
      <c r="Y14" s="762">
        <f>IF($C14="","",IF(Y$4&gt;$N$2,0,IF(ISNA(SMALL($E16:$M16,5)),0,SMALL($E16:$M16,5))))</f>
        <v>19.989999999999998</v>
      </c>
      <c r="Z14" s="762">
        <f>IF($C14="","",IF(Z$4&gt;$N$2,0,IF(ISNA(SMALL($E16:$M16,6)),0,SMALL($E16:$M16,6))))</f>
        <v>20.86</v>
      </c>
      <c r="AA14" s="762">
        <f>IF($C14="","",IF(AA$4&gt;$N$2,0,IF(ISNA(SMALL($E16:$M16,7)),0,SMALL($E16:$M16,7))))</f>
        <v>0</v>
      </c>
      <c r="AB14" s="762">
        <f>IF($C14="","",IF(AB$4&gt;$N$2,0,IF(ISNA(SMALL($E16:$M16,8)),0,SMALL($E16:$M16,8))))</f>
        <v>0</v>
      </c>
      <c r="AC14" s="762">
        <f>IF($C14="","",IF(AC$4&gt;$N$2,0,IF(ISNA(SMALL($E16:$M16,9)),0,SMALL($E16:$M16,9))))</f>
        <v>0</v>
      </c>
    </row>
    <row r="15" spans="2:29" s="495" customFormat="1" ht="13.5" thickBot="1" x14ac:dyDescent="0.25">
      <c r="B15" s="776"/>
      <c r="C15" s="779"/>
      <c r="D15" s="371" t="s">
        <v>17</v>
      </c>
      <c r="E15" s="500">
        <v>18.34</v>
      </c>
      <c r="F15" s="501">
        <v>19.79</v>
      </c>
      <c r="G15" s="501">
        <v>17.36</v>
      </c>
      <c r="H15" s="501">
        <v>20.86</v>
      </c>
      <c r="I15" s="501">
        <v>27.14</v>
      </c>
      <c r="J15" s="501">
        <v>21.8</v>
      </c>
      <c r="K15" s="501">
        <v>18.989999999999998</v>
      </c>
      <c r="L15" s="501">
        <v>19.989999999999998</v>
      </c>
      <c r="M15" s="501" t="s">
        <v>102</v>
      </c>
      <c r="N15" s="782"/>
      <c r="O15" s="785"/>
      <c r="P15" s="13"/>
      <c r="Q15" s="767"/>
      <c r="R15" s="504"/>
      <c r="S15" s="764"/>
      <c r="U15" s="762"/>
      <c r="V15" s="762"/>
      <c r="W15" s="762"/>
      <c r="X15" s="762"/>
      <c r="Y15" s="762"/>
      <c r="Z15" s="762"/>
      <c r="AA15" s="762"/>
      <c r="AB15" s="762"/>
      <c r="AC15" s="762"/>
    </row>
    <row r="16" spans="2:29" ht="13.5" thickBot="1" x14ac:dyDescent="0.25">
      <c r="B16" s="777"/>
      <c r="C16" s="780"/>
      <c r="D16" s="372" t="s">
        <v>7</v>
      </c>
      <c r="E16" s="503">
        <f t="shared" ref="E16:M16" si="3">IF(OR($C14="",E14="",E15=""),"",IF(OR(AND(E14="NP",E15="NP"),AND(E14="DNF",E15="DNF")),E14,IF(AND(E14="NP",E15="DNF"),E14,IF(AND(E14="DNF",E15="NP"),E15,MIN(E14,E15)))))</f>
        <v>18.34</v>
      </c>
      <c r="F16" s="503">
        <f t="shared" si="3"/>
        <v>19.79</v>
      </c>
      <c r="G16" s="503">
        <f t="shared" si="3"/>
        <v>17.36</v>
      </c>
      <c r="H16" s="503">
        <f t="shared" si="3"/>
        <v>20.86</v>
      </c>
      <c r="I16" s="503">
        <f t="shared" si="3"/>
        <v>26.16</v>
      </c>
      <c r="J16" s="503">
        <f t="shared" si="3"/>
        <v>21.8</v>
      </c>
      <c r="K16" s="503">
        <f t="shared" si="3"/>
        <v>18.989999999999998</v>
      </c>
      <c r="L16" s="503">
        <f t="shared" si="3"/>
        <v>19.989999999999998</v>
      </c>
      <c r="M16" s="503" t="str">
        <f t="shared" si="3"/>
        <v>DNF</v>
      </c>
      <c r="N16" s="783"/>
      <c r="O16" s="786"/>
      <c r="Q16" s="768"/>
      <c r="S16" s="765"/>
      <c r="U16" s="762"/>
      <c r="V16" s="762"/>
      <c r="W16" s="762"/>
      <c r="X16" s="762"/>
      <c r="Y16" s="762"/>
      <c r="Z16" s="762"/>
      <c r="AA16" s="762"/>
      <c r="AB16" s="762"/>
      <c r="AC16" s="762"/>
    </row>
    <row r="17" spans="2:29" s="495" customFormat="1" x14ac:dyDescent="0.2">
      <c r="B17" s="787">
        <f>Start!B11</f>
        <v>5</v>
      </c>
      <c r="C17" s="790" t="str">
        <f>IF(Start!C11="","",Start!C11)</f>
        <v>Zbožnov</v>
      </c>
      <c r="D17" s="367" t="s">
        <v>16</v>
      </c>
      <c r="E17" s="429">
        <v>28.9</v>
      </c>
      <c r="F17" s="430">
        <v>20.49</v>
      </c>
      <c r="G17" s="430">
        <v>17.73</v>
      </c>
      <c r="H17" s="430">
        <v>19.68</v>
      </c>
      <c r="I17" s="430">
        <v>16.11</v>
      </c>
      <c r="J17" s="430" t="s">
        <v>103</v>
      </c>
      <c r="K17" s="430">
        <v>18.89</v>
      </c>
      <c r="L17" s="430">
        <v>19.239999999999998</v>
      </c>
      <c r="M17" s="430" t="s">
        <v>102</v>
      </c>
      <c r="N17" s="781">
        <f>IF(C17="","",COUNT(E19:M19))</f>
        <v>8</v>
      </c>
      <c r="O17" s="784">
        <f>IF(C17="","",IF(AND(N17=0,COUNTIF(E19:M19,"NP")=0),"DNF",IF(N17&lt;N$2,"NP",SUM(U17:AC19))))</f>
        <v>103.63000000000001</v>
      </c>
      <c r="P17" s="13"/>
      <c r="Q17" s="766">
        <f>IF(C17="","",IF(OR(O17="NP",O17="DNF"),Start!$E$5,RANK(O17,O$5:O$168,1)))</f>
        <v>2</v>
      </c>
      <c r="S17" s="763">
        <f>IF(D17="","",IF(OR(Q17="NP",Q17="DNF"),IF(Q17="NP",MAX(Q$5:Q$85)+COUNTIF((Q$5:Q$85),MAX(Q$5:Q$85)),MAX(Q$5:Q$85)+COUNTIF((Q$5:Q$85),MAX(Q$5:Q$85))+COUNTIF((Q$5:Q$85),"NP")),Q17))</f>
        <v>2</v>
      </c>
      <c r="U17" s="762">
        <f>IF($C17="","",IF(U$4&gt;$N$2,0,IF(ISNA(SMALL($E19:$M19,1)),0,SMALL($E19:$M19,1))))</f>
        <v>15.66</v>
      </c>
      <c r="V17" s="762">
        <f>IF($C17="","",IF(V$4&gt;$N$2,0,IF(ISNA(SMALL($E19:$M19,2)),0,SMALL($E19:$M19,2))))</f>
        <v>16.350000000000001</v>
      </c>
      <c r="W17" s="762">
        <f>IF($C17="","",IF(W$4&gt;$N$2,0,IF(ISNA(SMALL($E19:$M19,3)),0,SMALL($E19:$M19,3))))</f>
        <v>16.809999999999999</v>
      </c>
      <c r="X17" s="762">
        <f>IF($C17="","",IF(X$4&gt;$N$2,0,IF(ISNA(SMALL($E19:$M19,4)),0,SMALL($E19:$M19,4))))</f>
        <v>17.73</v>
      </c>
      <c r="Y17" s="762">
        <f>IF($C17="","",IF(Y$4&gt;$N$2,0,IF(ISNA(SMALL($E19:$M19,5)),0,SMALL($E19:$M19,5))))</f>
        <v>18.190000000000001</v>
      </c>
      <c r="Z17" s="762">
        <f>IF($C17="","",IF(Z$4&gt;$N$2,0,IF(ISNA(SMALL($E19:$M19,6)),0,SMALL($E19:$M19,6))))</f>
        <v>18.89</v>
      </c>
      <c r="AA17" s="762">
        <f>IF($C17="","",IF(AA$4&gt;$N$2,0,IF(ISNA(SMALL($E19:$M19,7)),0,SMALL($E19:$M19,7))))</f>
        <v>0</v>
      </c>
      <c r="AB17" s="762">
        <f>IF($C17="","",IF(AB$4&gt;$N$2,0,IF(ISNA(SMALL($E19:$M19,8)),0,SMALL($E19:$M19,8))))</f>
        <v>0</v>
      </c>
      <c r="AC17" s="762">
        <f>IF($C17="","",IF(AC$4&gt;$N$2,0,IF(ISNA(SMALL($E19:$M19,9)),0,SMALL($E19:$M19,9))))</f>
        <v>0</v>
      </c>
    </row>
    <row r="18" spans="2:29" s="495" customFormat="1" ht="13.5" thickBot="1" x14ac:dyDescent="0.25">
      <c r="B18" s="788"/>
      <c r="C18" s="791"/>
      <c r="D18" s="373" t="s">
        <v>17</v>
      </c>
      <c r="E18" s="434">
        <v>18.190000000000001</v>
      </c>
      <c r="F18" s="435">
        <v>19.64</v>
      </c>
      <c r="G18" s="435" t="s">
        <v>103</v>
      </c>
      <c r="H18" s="435">
        <v>16.809999999999999</v>
      </c>
      <c r="I18" s="435">
        <v>15.66</v>
      </c>
      <c r="J18" s="435">
        <v>16.350000000000001</v>
      </c>
      <c r="K18" s="435" t="s">
        <v>103</v>
      </c>
      <c r="L18" s="435" t="s">
        <v>103</v>
      </c>
      <c r="M18" s="435" t="s">
        <v>102</v>
      </c>
      <c r="N18" s="782"/>
      <c r="O18" s="785"/>
      <c r="P18" s="13"/>
      <c r="Q18" s="767"/>
      <c r="S18" s="764"/>
      <c r="U18" s="762"/>
      <c r="V18" s="762"/>
      <c r="W18" s="762"/>
      <c r="X18" s="762"/>
      <c r="Y18" s="762"/>
      <c r="Z18" s="762"/>
      <c r="AA18" s="762"/>
      <c r="AB18" s="762"/>
      <c r="AC18" s="762"/>
    </row>
    <row r="19" spans="2:29" ht="13.5" thickBot="1" x14ac:dyDescent="0.25">
      <c r="B19" s="789"/>
      <c r="C19" s="792"/>
      <c r="D19" s="496" t="s">
        <v>7</v>
      </c>
      <c r="E19" s="497">
        <f t="shared" ref="E19:M19" si="4">IF(OR($C17="",E17="",E18=""),"",IF(OR(AND(E17="NP",E18="NP"),AND(E17="DNF",E18="DNF")),E17,IF(AND(E17="NP",E18="DNF"),E17,IF(AND(E17="DNF",E18="NP"),E18,MIN(E17,E18)))))</f>
        <v>18.190000000000001</v>
      </c>
      <c r="F19" s="497">
        <f t="shared" si="4"/>
        <v>19.64</v>
      </c>
      <c r="G19" s="497">
        <f t="shared" si="4"/>
        <v>17.73</v>
      </c>
      <c r="H19" s="497">
        <f t="shared" si="4"/>
        <v>16.809999999999999</v>
      </c>
      <c r="I19" s="497">
        <f t="shared" si="4"/>
        <v>15.66</v>
      </c>
      <c r="J19" s="497">
        <f t="shared" si="4"/>
        <v>16.350000000000001</v>
      </c>
      <c r="K19" s="497">
        <f t="shared" si="4"/>
        <v>18.89</v>
      </c>
      <c r="L19" s="497">
        <f t="shared" si="4"/>
        <v>19.239999999999998</v>
      </c>
      <c r="M19" s="497" t="str">
        <f t="shared" si="4"/>
        <v>DNF</v>
      </c>
      <c r="N19" s="783"/>
      <c r="O19" s="786"/>
      <c r="Q19" s="768"/>
      <c r="S19" s="765"/>
      <c r="U19" s="762"/>
      <c r="V19" s="762"/>
      <c r="W19" s="762"/>
      <c r="X19" s="762"/>
      <c r="Y19" s="762"/>
      <c r="Z19" s="762"/>
      <c r="AA19" s="762"/>
      <c r="AB19" s="762"/>
      <c r="AC19" s="762"/>
    </row>
    <row r="20" spans="2:29" s="495" customFormat="1" x14ac:dyDescent="0.2">
      <c r="B20" s="775">
        <f>Start!B12</f>
        <v>6</v>
      </c>
      <c r="C20" s="778" t="str">
        <f>IF(Start!C12="","",Start!C12)</f>
        <v>Čeperka</v>
      </c>
      <c r="D20" s="370" t="s">
        <v>16</v>
      </c>
      <c r="E20" s="498">
        <v>19.54</v>
      </c>
      <c r="F20" s="498">
        <v>20.79</v>
      </c>
      <c r="G20" s="499" t="s">
        <v>103</v>
      </c>
      <c r="H20" s="499">
        <v>19.149999999999999</v>
      </c>
      <c r="I20" s="499" t="s">
        <v>103</v>
      </c>
      <c r="J20" s="499" t="s">
        <v>103</v>
      </c>
      <c r="K20" s="499">
        <v>18.63</v>
      </c>
      <c r="L20" s="499">
        <v>27.39</v>
      </c>
      <c r="M20" s="499" t="s">
        <v>102</v>
      </c>
      <c r="N20" s="781">
        <f>IF(C20="","",COUNT(E22:M22))</f>
        <v>8</v>
      </c>
      <c r="O20" s="784">
        <f>IF(C20="","",IF(AND(N20=0,COUNTIF(E22:M22,"NP")=0),"DNF",IF(N20&lt;N$2,"NP",SUM(U20:AC22))))</f>
        <v>115.06999999999998</v>
      </c>
      <c r="P20" s="13"/>
      <c r="Q20" s="766">
        <f>IF(C20="","",IF(OR(O20="NP",O20="DNF"),Start!$E$5,RANK(O20,O$5:O$168,1)))</f>
        <v>3</v>
      </c>
      <c r="S20" s="763">
        <f>IF(D20="","",IF(OR(Q20="NP",Q20="DNF"),IF(Q20="NP",MAX(Q$5:Q$85)+COUNTIF((Q$5:Q$85),MAX(Q$5:Q$85)),MAX(Q$5:Q$85)+COUNTIF((Q$5:Q$85),MAX(Q$5:Q$85))+COUNTIF((Q$5:Q$85),"NP")),Q20))</f>
        <v>3</v>
      </c>
      <c r="U20" s="762">
        <f>IF($C20="","",IF(U$4&gt;$N$2,0,IF(ISNA(SMALL($E22:$M22,1)),0,SMALL($E22:$M22,1))))</f>
        <v>17.829999999999998</v>
      </c>
      <c r="V20" s="762">
        <f>IF($C20="","",IF(V$4&gt;$N$2,0,IF(ISNA(SMALL($E22:$M22,2)),0,SMALL($E22:$M22,2))))</f>
        <v>18.63</v>
      </c>
      <c r="W20" s="762">
        <f>IF($C20="","",IF(W$4&gt;$N$2,0,IF(ISNA(SMALL($E22:$M22,3)),0,SMALL($E22:$M22,3))))</f>
        <v>19.149999999999999</v>
      </c>
      <c r="X20" s="762">
        <f>IF($C20="","",IF(X$4&gt;$N$2,0,IF(ISNA(SMALL($E22:$M22,4)),0,SMALL($E22:$M22,4))))</f>
        <v>19.37</v>
      </c>
      <c r="Y20" s="762">
        <f>IF($C20="","",IF(Y$4&gt;$N$2,0,IF(ISNA(SMALL($E22:$M22,5)),0,SMALL($E22:$M22,5))))</f>
        <v>19.54</v>
      </c>
      <c r="Z20" s="762">
        <f>IF($C20="","",IF(Z$4&gt;$N$2,0,IF(ISNA(SMALL($E22:$M22,6)),0,SMALL($E22:$M22,6))))</f>
        <v>20.55</v>
      </c>
      <c r="AA20" s="762">
        <f>IF($C20="","",IF(AA$4&gt;$N$2,0,IF(ISNA(SMALL($E22:$M22,7)),0,SMALL($E22:$M22,7))))</f>
        <v>0</v>
      </c>
      <c r="AB20" s="762">
        <f>IF($C20="","",IF(AB$4&gt;$N$2,0,IF(ISNA(SMALL($E22:$M22,8)),0,SMALL($E22:$M22,8))))</f>
        <v>0</v>
      </c>
      <c r="AC20" s="762">
        <f>IF($C20="","",IF(AC$4&gt;$N$2,0,IF(ISNA(SMALL($E22:$M22,9)),0,SMALL($E22:$M22,9))))</f>
        <v>0</v>
      </c>
    </row>
    <row r="21" spans="2:29" s="495" customFormat="1" ht="13.5" thickBot="1" x14ac:dyDescent="0.25">
      <c r="B21" s="776"/>
      <c r="C21" s="779"/>
      <c r="D21" s="374" t="s">
        <v>17</v>
      </c>
      <c r="E21" s="500" t="s">
        <v>103</v>
      </c>
      <c r="F21" s="500">
        <v>20.55</v>
      </c>
      <c r="G21" s="501">
        <v>19.37</v>
      </c>
      <c r="H21" s="501" t="s">
        <v>103</v>
      </c>
      <c r="I21" s="501">
        <v>17.829999999999998</v>
      </c>
      <c r="J21" s="501">
        <v>26.41</v>
      </c>
      <c r="K21" s="501" t="s">
        <v>103</v>
      </c>
      <c r="L21" s="501">
        <v>21.76</v>
      </c>
      <c r="M21" s="501" t="s">
        <v>102</v>
      </c>
      <c r="N21" s="782"/>
      <c r="O21" s="785"/>
      <c r="P21" s="13"/>
      <c r="Q21" s="767"/>
      <c r="S21" s="764"/>
      <c r="U21" s="762"/>
      <c r="V21" s="762"/>
      <c r="W21" s="762"/>
      <c r="X21" s="762"/>
      <c r="Y21" s="762"/>
      <c r="Z21" s="762"/>
      <c r="AA21" s="762"/>
      <c r="AB21" s="762"/>
      <c r="AC21" s="762"/>
    </row>
    <row r="22" spans="2:29" ht="13.5" thickBot="1" x14ac:dyDescent="0.25">
      <c r="B22" s="777"/>
      <c r="C22" s="780"/>
      <c r="D22" s="502" t="s">
        <v>7</v>
      </c>
      <c r="E22" s="503">
        <f t="shared" ref="E22:M22" si="5">IF(OR($C20="",E20="",E21=""),"",IF(OR(AND(E20="NP",E21="NP"),AND(E20="DNF",E21="DNF")),E20,IF(AND(E20="NP",E21="DNF"),E20,IF(AND(E20="DNF",E21="NP"),E21,MIN(E20,E21)))))</f>
        <v>19.54</v>
      </c>
      <c r="F22" s="503">
        <f t="shared" si="5"/>
        <v>20.55</v>
      </c>
      <c r="G22" s="503">
        <f t="shared" si="5"/>
        <v>19.37</v>
      </c>
      <c r="H22" s="503">
        <f t="shared" si="5"/>
        <v>19.149999999999999</v>
      </c>
      <c r="I22" s="503">
        <f t="shared" si="5"/>
        <v>17.829999999999998</v>
      </c>
      <c r="J22" s="503">
        <f t="shared" si="5"/>
        <v>26.41</v>
      </c>
      <c r="K22" s="503">
        <f t="shared" si="5"/>
        <v>18.63</v>
      </c>
      <c r="L22" s="503">
        <f t="shared" si="5"/>
        <v>21.76</v>
      </c>
      <c r="M22" s="503" t="str">
        <f t="shared" si="5"/>
        <v>DNF</v>
      </c>
      <c r="N22" s="783"/>
      <c r="O22" s="786"/>
      <c r="Q22" s="768"/>
      <c r="S22" s="765"/>
      <c r="U22" s="762"/>
      <c r="V22" s="762"/>
      <c r="W22" s="762"/>
      <c r="X22" s="762"/>
      <c r="Y22" s="762"/>
      <c r="Z22" s="762"/>
      <c r="AA22" s="762"/>
      <c r="AB22" s="762"/>
      <c r="AC22" s="762"/>
    </row>
    <row r="23" spans="2:29" s="495" customFormat="1" x14ac:dyDescent="0.2">
      <c r="B23" s="787">
        <f>Start!B13</f>
        <v>7</v>
      </c>
      <c r="C23" s="790" t="str">
        <f>IF(Start!C13="","",Start!C13)</f>
        <v/>
      </c>
      <c r="D23" s="367" t="s">
        <v>16</v>
      </c>
      <c r="E23" s="429"/>
      <c r="F23" s="430"/>
      <c r="G23" s="430"/>
      <c r="H23" s="430"/>
      <c r="I23" s="430"/>
      <c r="J23" s="430"/>
      <c r="K23" s="430"/>
      <c r="L23" s="430"/>
      <c r="M23" s="430"/>
      <c r="N23" s="781" t="str">
        <f>IF(C23="","",COUNT(E25:M25))</f>
        <v/>
      </c>
      <c r="O23" s="784" t="str">
        <f>IF(C23="","",IF(AND(N23=0,COUNTIF(E25:M25,"NP")=0),"DNF",IF(N23&lt;N$2,"NP",SUM(U23:AC25))))</f>
        <v/>
      </c>
      <c r="P23" s="13"/>
      <c r="Q23" s="766" t="str">
        <f>IF(C23="","",IF(OR(O23="NP",O23="DNF"),Start!$E$5,RANK(O23,O$5:O$168,1)))</f>
        <v/>
      </c>
      <c r="S23" s="763" t="str">
        <f>IF(D23="","",IF(OR(Q23="NP",Q23="DNF"),IF(Q23="NP",MAX(Q$5:Q$85)+COUNTIF((Q$5:Q$85),MAX(Q$5:Q$85)),MAX(Q$5:Q$85)+COUNTIF((Q$5:Q$85),MAX(Q$5:Q$85))+COUNTIF((Q$5:Q$85),"NP")),Q23))</f>
        <v/>
      </c>
      <c r="U23" s="762" t="str">
        <f>IF($C23="","",IF(U$4&gt;$N$2,0,IF(ISNA(SMALL($E25:$M25,1)),0,SMALL($E25:$M25,1))))</f>
        <v/>
      </c>
      <c r="V23" s="762" t="str">
        <f>IF($C23="","",IF(V$4&gt;$N$2,0,IF(ISNA(SMALL($E25:$M25,2)),0,SMALL($E25:$M25,2))))</f>
        <v/>
      </c>
      <c r="W23" s="762" t="str">
        <f>IF($C23="","",IF(W$4&gt;$N$2,0,IF(ISNA(SMALL($E25:$M25,3)),0,SMALL($E25:$M25,3))))</f>
        <v/>
      </c>
      <c r="X23" s="762" t="str">
        <f>IF($C23="","",IF(X$4&gt;$N$2,0,IF(ISNA(SMALL($E25:$M25,4)),0,SMALL($E25:$M25,4))))</f>
        <v/>
      </c>
      <c r="Y23" s="762" t="str">
        <f>IF($C23="","",IF(Y$4&gt;$N$2,0,IF(ISNA(SMALL($E25:$M25,5)),0,SMALL($E25:$M25,5))))</f>
        <v/>
      </c>
      <c r="Z23" s="762" t="str">
        <f>IF($C23="","",IF(Z$4&gt;$N$2,0,IF(ISNA(SMALL($E25:$M25,6)),0,SMALL($E25:$M25,6))))</f>
        <v/>
      </c>
      <c r="AA23" s="762" t="str">
        <f>IF($C23="","",IF(AA$4&gt;$N$2,0,IF(ISNA(SMALL($E25:$M25,7)),0,SMALL($E25:$M25,7))))</f>
        <v/>
      </c>
      <c r="AB23" s="762" t="str">
        <f>IF($C23="","",IF(AB$4&gt;$N$2,0,IF(ISNA(SMALL($E25:$M25,8)),0,SMALL($E25:$M25,8))))</f>
        <v/>
      </c>
      <c r="AC23" s="762" t="str">
        <f>IF($C23="","",IF(AC$4&gt;$N$2,0,IF(ISNA(SMALL($E25:$M25,9)),0,SMALL($E25:$M25,9))))</f>
        <v/>
      </c>
    </row>
    <row r="24" spans="2:29" s="495" customFormat="1" ht="13.5" thickBot="1" x14ac:dyDescent="0.25">
      <c r="B24" s="788"/>
      <c r="C24" s="791"/>
      <c r="D24" s="373" t="s">
        <v>17</v>
      </c>
      <c r="E24" s="434"/>
      <c r="F24" s="435"/>
      <c r="G24" s="435"/>
      <c r="H24" s="435"/>
      <c r="I24" s="435"/>
      <c r="J24" s="435"/>
      <c r="K24" s="435"/>
      <c r="L24" s="435"/>
      <c r="M24" s="435"/>
      <c r="N24" s="782"/>
      <c r="O24" s="785"/>
      <c r="P24" s="13"/>
      <c r="Q24" s="767"/>
      <c r="S24" s="764"/>
      <c r="U24" s="762"/>
      <c r="V24" s="762"/>
      <c r="W24" s="762"/>
      <c r="X24" s="762"/>
      <c r="Y24" s="762"/>
      <c r="Z24" s="762"/>
      <c r="AA24" s="762"/>
      <c r="AB24" s="762"/>
      <c r="AC24" s="762"/>
    </row>
    <row r="25" spans="2:29" ht="13.5" thickBot="1" x14ac:dyDescent="0.25">
      <c r="B25" s="789"/>
      <c r="C25" s="792"/>
      <c r="D25" s="496" t="s">
        <v>7</v>
      </c>
      <c r="E25" s="497" t="str">
        <f t="shared" ref="E25:M25" si="6">IF(OR($C23="",E23="",E24=""),"",IF(OR(AND(E23="NP",E24="NP"),AND(E23="DNF",E24="DNF")),E23,IF(AND(E23="NP",E24="DNF"),E23,IF(AND(E23="DNF",E24="NP"),E24,MIN(E23,E24)))))</f>
        <v/>
      </c>
      <c r="F25" s="497" t="str">
        <f t="shared" si="6"/>
        <v/>
      </c>
      <c r="G25" s="497" t="str">
        <f t="shared" si="6"/>
        <v/>
      </c>
      <c r="H25" s="497" t="str">
        <f t="shared" si="6"/>
        <v/>
      </c>
      <c r="I25" s="497" t="str">
        <f t="shared" si="6"/>
        <v/>
      </c>
      <c r="J25" s="497" t="str">
        <f t="shared" si="6"/>
        <v/>
      </c>
      <c r="K25" s="497" t="str">
        <f t="shared" si="6"/>
        <v/>
      </c>
      <c r="L25" s="497" t="str">
        <f t="shared" si="6"/>
        <v/>
      </c>
      <c r="M25" s="497" t="str">
        <f t="shared" si="6"/>
        <v/>
      </c>
      <c r="N25" s="783"/>
      <c r="O25" s="786"/>
      <c r="Q25" s="768"/>
      <c r="S25" s="765"/>
      <c r="U25" s="762"/>
      <c r="V25" s="762"/>
      <c r="W25" s="762"/>
      <c r="X25" s="762"/>
      <c r="Y25" s="762"/>
      <c r="Z25" s="762"/>
      <c r="AA25" s="762"/>
      <c r="AB25" s="762"/>
      <c r="AC25" s="762"/>
    </row>
    <row r="26" spans="2:29" s="495" customFormat="1" x14ac:dyDescent="0.2">
      <c r="B26" s="775">
        <f>Start!B14</f>
        <v>8</v>
      </c>
      <c r="C26" s="778" t="str">
        <f>IF(Start!C14="","",Start!C14)</f>
        <v/>
      </c>
      <c r="D26" s="370" t="s">
        <v>16</v>
      </c>
      <c r="E26" s="498"/>
      <c r="F26" s="499"/>
      <c r="G26" s="499"/>
      <c r="H26" s="499"/>
      <c r="I26" s="499"/>
      <c r="J26" s="499"/>
      <c r="K26" s="499"/>
      <c r="L26" s="499"/>
      <c r="M26" s="499"/>
      <c r="N26" s="781" t="str">
        <f>IF(C26="","",COUNT(E28:M28))</f>
        <v/>
      </c>
      <c r="O26" s="784" t="str">
        <f>IF(C26="","",IF(AND(N26=0,COUNTIF(E28:M28,"NP")=0),"DNF",IF(N26&lt;N$2,"NP",SUM(U26:AC28))))</f>
        <v/>
      </c>
      <c r="P26" s="13"/>
      <c r="Q26" s="766" t="str">
        <f>IF(C26="","",IF(OR(O26="NP",O26="DNF"),Start!$E$5,RANK(O26,O$5:O$168,1)))</f>
        <v/>
      </c>
      <c r="S26" s="763" t="str">
        <f>IF(D26="","",IF(OR(Q26="NP",Q26="DNF"),IF(Q26="NP",MAX(Q$5:Q$85)+COUNTIF((Q$5:Q$85),MAX(Q$5:Q$85)),MAX(Q$5:Q$85)+COUNTIF((Q$5:Q$85),MAX(Q$5:Q$85))+COUNTIF((Q$5:Q$85),"NP")),Q26))</f>
        <v/>
      </c>
      <c r="U26" s="762" t="str">
        <f>IF($C26="","",IF(U$4&gt;$N$2,0,IF(ISNA(SMALL($E28:$M28,1)),0,SMALL($E28:$M28,1))))</f>
        <v/>
      </c>
      <c r="V26" s="762" t="str">
        <f>IF($C26="","",IF(V$4&gt;$N$2,0,IF(ISNA(SMALL($E28:$M28,2)),0,SMALL($E28:$M28,2))))</f>
        <v/>
      </c>
      <c r="W26" s="762" t="str">
        <f>IF($C26="","",IF(W$4&gt;$N$2,0,IF(ISNA(SMALL($E28:$M28,3)),0,SMALL($E28:$M28,3))))</f>
        <v/>
      </c>
      <c r="X26" s="762" t="str">
        <f>IF($C26="","",IF(X$4&gt;$N$2,0,IF(ISNA(SMALL($E28:$M28,4)),0,SMALL($E28:$M28,4))))</f>
        <v/>
      </c>
      <c r="Y26" s="762" t="str">
        <f>IF($C26="","",IF(Y$4&gt;$N$2,0,IF(ISNA(SMALL($E28:$M28,5)),0,SMALL($E28:$M28,5))))</f>
        <v/>
      </c>
      <c r="Z26" s="762" t="str">
        <f>IF($C26="","",IF(Z$4&gt;$N$2,0,IF(ISNA(SMALL($E28:$M28,6)),0,SMALL($E28:$M28,6))))</f>
        <v/>
      </c>
      <c r="AA26" s="762" t="str">
        <f>IF($C26="","",IF(AA$4&gt;$N$2,0,IF(ISNA(SMALL($E28:$M28,7)),0,SMALL($E28:$M28,7))))</f>
        <v/>
      </c>
      <c r="AB26" s="762" t="str">
        <f>IF($C26="","",IF(AB$4&gt;$N$2,0,IF(ISNA(SMALL($E28:$M28,8)),0,SMALL($E28:$M28,8))))</f>
        <v/>
      </c>
      <c r="AC26" s="762" t="str">
        <f>IF($C26="","",IF(AC$4&gt;$N$2,0,IF(ISNA(SMALL($E28:$M28,9)),0,SMALL($E28:$M28,9))))</f>
        <v/>
      </c>
    </row>
    <row r="27" spans="2:29" s="495" customFormat="1" ht="13.5" thickBot="1" x14ac:dyDescent="0.25">
      <c r="B27" s="776"/>
      <c r="C27" s="779"/>
      <c r="D27" s="374" t="s">
        <v>17</v>
      </c>
      <c r="E27" s="500"/>
      <c r="F27" s="501"/>
      <c r="G27" s="501"/>
      <c r="H27" s="501"/>
      <c r="I27" s="501"/>
      <c r="J27" s="501"/>
      <c r="K27" s="501"/>
      <c r="L27" s="501"/>
      <c r="M27" s="501"/>
      <c r="N27" s="782"/>
      <c r="O27" s="785"/>
      <c r="P27" s="13"/>
      <c r="Q27" s="767"/>
      <c r="S27" s="764"/>
      <c r="U27" s="762"/>
      <c r="V27" s="762"/>
      <c r="W27" s="762"/>
      <c r="X27" s="762"/>
      <c r="Y27" s="762"/>
      <c r="Z27" s="762"/>
      <c r="AA27" s="762"/>
      <c r="AB27" s="762"/>
      <c r="AC27" s="762"/>
    </row>
    <row r="28" spans="2:29" ht="13.5" thickBot="1" x14ac:dyDescent="0.25">
      <c r="B28" s="777"/>
      <c r="C28" s="780"/>
      <c r="D28" s="502" t="s">
        <v>7</v>
      </c>
      <c r="E28" s="503" t="str">
        <f t="shared" ref="E28:M28" si="7">IF(OR($C26="",E26="",E27=""),"",IF(OR(AND(E26="NP",E27="NP"),AND(E26="DNF",E27="DNF")),E26,IF(AND(E26="NP",E27="DNF"),E26,IF(AND(E26="DNF",E27="NP"),E27,MIN(E26,E27)))))</f>
        <v/>
      </c>
      <c r="F28" s="503" t="str">
        <f t="shared" si="7"/>
        <v/>
      </c>
      <c r="G28" s="503" t="str">
        <f t="shared" si="7"/>
        <v/>
      </c>
      <c r="H28" s="503" t="str">
        <f t="shared" si="7"/>
        <v/>
      </c>
      <c r="I28" s="503" t="str">
        <f t="shared" si="7"/>
        <v/>
      </c>
      <c r="J28" s="503" t="str">
        <f t="shared" si="7"/>
        <v/>
      </c>
      <c r="K28" s="503" t="str">
        <f t="shared" si="7"/>
        <v/>
      </c>
      <c r="L28" s="503" t="str">
        <f t="shared" si="7"/>
        <v/>
      </c>
      <c r="M28" s="503" t="str">
        <f t="shared" si="7"/>
        <v/>
      </c>
      <c r="N28" s="783"/>
      <c r="O28" s="786"/>
      <c r="Q28" s="768"/>
      <c r="S28" s="765"/>
      <c r="U28" s="762"/>
      <c r="V28" s="762"/>
      <c r="W28" s="762"/>
      <c r="X28" s="762"/>
      <c r="Y28" s="762"/>
      <c r="Z28" s="762"/>
      <c r="AA28" s="762"/>
      <c r="AB28" s="762"/>
      <c r="AC28" s="762"/>
    </row>
    <row r="29" spans="2:29" s="495" customFormat="1" x14ac:dyDescent="0.2">
      <c r="B29" s="787">
        <f>Start!B15</f>
        <v>9</v>
      </c>
      <c r="C29" s="790" t="str">
        <f>IF(Start!C15="","",Start!C15)</f>
        <v/>
      </c>
      <c r="D29" s="367" t="s">
        <v>16</v>
      </c>
      <c r="E29" s="429"/>
      <c r="F29" s="430"/>
      <c r="G29" s="430"/>
      <c r="H29" s="430"/>
      <c r="I29" s="430"/>
      <c r="J29" s="430"/>
      <c r="K29" s="430"/>
      <c r="L29" s="430"/>
      <c r="M29" s="430"/>
      <c r="N29" s="781" t="str">
        <f>IF(C29="","",COUNT(E31:M31))</f>
        <v/>
      </c>
      <c r="O29" s="784" t="str">
        <f>IF(C29="","",IF(AND(N29=0,COUNTIF(E31:M31,"NP")=0),"DNF",IF(N29&lt;N$2,"NP",SUM(U29:AC31))))</f>
        <v/>
      </c>
      <c r="P29" s="13"/>
      <c r="Q29" s="766" t="str">
        <f>IF(C29="","",IF(OR(O29="NP",O29="DNF"),Start!$E$5,RANK(O29,O$5:O$168,1)))</f>
        <v/>
      </c>
      <c r="S29" s="763" t="str">
        <f>IF(D29="","",IF(OR(Q29="NP",Q29="DNF"),IF(Q29="NP",MAX(Q$5:Q$85)+COUNTIF((Q$5:Q$85),MAX(Q$5:Q$85)),MAX(Q$5:Q$85)+COUNTIF((Q$5:Q$85),MAX(Q$5:Q$85))+COUNTIF((Q$5:Q$85),"NP")),Q29))</f>
        <v/>
      </c>
      <c r="U29" s="762" t="str">
        <f>IF($C29="","",IF(U$4&gt;$N$2,0,IF(ISNA(SMALL($E31:$M31,1)),0,SMALL($E31:$M31,1))))</f>
        <v/>
      </c>
      <c r="V29" s="762" t="str">
        <f>IF($C29="","",IF(V$4&gt;$N$2,0,IF(ISNA(SMALL($E31:$M31,2)),0,SMALL($E31:$M31,2))))</f>
        <v/>
      </c>
      <c r="W29" s="762" t="str">
        <f>IF($C29="","",IF(W$4&gt;$N$2,0,IF(ISNA(SMALL($E31:$M31,3)),0,SMALL($E31:$M31,3))))</f>
        <v/>
      </c>
      <c r="X29" s="762" t="str">
        <f>IF($C29="","",IF(X$4&gt;$N$2,0,IF(ISNA(SMALL($E31:$M31,4)),0,SMALL($E31:$M31,4))))</f>
        <v/>
      </c>
      <c r="Y29" s="762" t="str">
        <f>IF($C29="","",IF(Y$4&gt;$N$2,0,IF(ISNA(SMALL($E31:$M31,5)),0,SMALL($E31:$M31,5))))</f>
        <v/>
      </c>
      <c r="Z29" s="762" t="str">
        <f>IF($C29="","",IF(Z$4&gt;$N$2,0,IF(ISNA(SMALL($E31:$M31,6)),0,SMALL($E31:$M31,6))))</f>
        <v/>
      </c>
      <c r="AA29" s="762" t="str">
        <f>IF($C29="","",IF(AA$4&gt;$N$2,0,IF(ISNA(SMALL($E31:$M31,7)),0,SMALL($E31:$M31,7))))</f>
        <v/>
      </c>
      <c r="AB29" s="762" t="str">
        <f>IF($C29="","",IF(AB$4&gt;$N$2,0,IF(ISNA(SMALL($E31:$M31,8)),0,SMALL($E31:$M31,8))))</f>
        <v/>
      </c>
      <c r="AC29" s="762" t="str">
        <f>IF($C29="","",IF(AC$4&gt;$N$2,0,IF(ISNA(SMALL($E31:$M31,9)),0,SMALL($E31:$M31,9))))</f>
        <v/>
      </c>
    </row>
    <row r="30" spans="2:29" s="495" customFormat="1" ht="13.5" thickBot="1" x14ac:dyDescent="0.25">
      <c r="B30" s="788"/>
      <c r="C30" s="791"/>
      <c r="D30" s="373" t="s">
        <v>17</v>
      </c>
      <c r="E30" s="434"/>
      <c r="F30" s="435"/>
      <c r="G30" s="435"/>
      <c r="H30" s="435"/>
      <c r="I30" s="435"/>
      <c r="J30" s="435"/>
      <c r="K30" s="435"/>
      <c r="L30" s="435"/>
      <c r="M30" s="435"/>
      <c r="N30" s="782"/>
      <c r="O30" s="785"/>
      <c r="P30" s="13"/>
      <c r="Q30" s="767"/>
      <c r="S30" s="764"/>
      <c r="U30" s="762"/>
      <c r="V30" s="762"/>
      <c r="W30" s="762"/>
      <c r="X30" s="762"/>
      <c r="Y30" s="762"/>
      <c r="Z30" s="762"/>
      <c r="AA30" s="762"/>
      <c r="AB30" s="762"/>
      <c r="AC30" s="762"/>
    </row>
    <row r="31" spans="2:29" ht="13.5" thickBot="1" x14ac:dyDescent="0.25">
      <c r="B31" s="789"/>
      <c r="C31" s="792"/>
      <c r="D31" s="496" t="s">
        <v>7</v>
      </c>
      <c r="E31" s="497" t="str">
        <f t="shared" ref="E31:M31" si="8">IF(OR($C29="",E29="",E30=""),"",IF(OR(AND(E29="NP",E30="NP"),AND(E29="DNF",E30="DNF")),E29,IF(AND(E29="NP",E30="DNF"),E29,IF(AND(E29="DNF",E30="NP"),E30,MIN(E29,E30)))))</f>
        <v/>
      </c>
      <c r="F31" s="497" t="str">
        <f t="shared" si="8"/>
        <v/>
      </c>
      <c r="G31" s="497" t="str">
        <f t="shared" si="8"/>
        <v/>
      </c>
      <c r="H31" s="497" t="str">
        <f t="shared" si="8"/>
        <v/>
      </c>
      <c r="I31" s="497" t="str">
        <f t="shared" si="8"/>
        <v/>
      </c>
      <c r="J31" s="497" t="str">
        <f t="shared" si="8"/>
        <v/>
      </c>
      <c r="K31" s="497" t="str">
        <f t="shared" si="8"/>
        <v/>
      </c>
      <c r="L31" s="497" t="str">
        <f t="shared" si="8"/>
        <v/>
      </c>
      <c r="M31" s="497" t="str">
        <f t="shared" si="8"/>
        <v/>
      </c>
      <c r="N31" s="783"/>
      <c r="O31" s="786"/>
      <c r="Q31" s="768"/>
      <c r="S31" s="765"/>
      <c r="U31" s="762"/>
      <c r="V31" s="762"/>
      <c r="W31" s="762"/>
      <c r="X31" s="762"/>
      <c r="Y31" s="762"/>
      <c r="Z31" s="762"/>
      <c r="AA31" s="762"/>
      <c r="AB31" s="762"/>
      <c r="AC31" s="762"/>
    </row>
    <row r="32" spans="2:29" s="495" customFormat="1" x14ac:dyDescent="0.2">
      <c r="B32" s="775">
        <f>Start!B16</f>
        <v>10</v>
      </c>
      <c r="C32" s="778" t="str">
        <f>IF(Start!C16="","",Start!C16)</f>
        <v/>
      </c>
      <c r="D32" s="370" t="s">
        <v>16</v>
      </c>
      <c r="E32" s="498"/>
      <c r="F32" s="499"/>
      <c r="G32" s="499"/>
      <c r="H32" s="499"/>
      <c r="I32" s="499"/>
      <c r="J32" s="499"/>
      <c r="K32" s="499"/>
      <c r="L32" s="499"/>
      <c r="M32" s="499"/>
      <c r="N32" s="781" t="str">
        <f>IF(C32="","",COUNT(E34:M34))</f>
        <v/>
      </c>
      <c r="O32" s="784" t="str">
        <f>IF(C32="","",IF(AND(N32=0,COUNTIF(E34:M34,"NP")=0),"DNF",IF(N32&lt;N$2,"NP",SUM(U32:AC34))))</f>
        <v/>
      </c>
      <c r="P32" s="13"/>
      <c r="Q32" s="766" t="str">
        <f>IF(C32="","",IF(OR(O32="NP",O32="DNF"),Start!$E$5,RANK(O32,O$5:O$168,1)))</f>
        <v/>
      </c>
      <c r="S32" s="763" t="str">
        <f>IF(D32="","",IF(OR(Q32="NP",Q32="DNF"),IF(Q32="NP",MAX(Q$5:Q$85)+COUNTIF((Q$5:Q$85),MAX(Q$5:Q$85)),MAX(Q$5:Q$85)+COUNTIF((Q$5:Q$85),MAX(Q$5:Q$85))+COUNTIF((Q$5:Q$85),"NP")),Q32))</f>
        <v/>
      </c>
      <c r="U32" s="762" t="str">
        <f>IF($C32="","",IF(U$4&gt;$N$2,0,IF(ISNA(SMALL($E34:$M34,1)),0,SMALL($E34:$M34,1))))</f>
        <v/>
      </c>
      <c r="V32" s="762" t="str">
        <f>IF($C32="","",IF(V$4&gt;$N$2,0,IF(ISNA(SMALL($E34:$M34,2)),0,SMALL($E34:$M34,2))))</f>
        <v/>
      </c>
      <c r="W32" s="762" t="str">
        <f>IF($C32="","",IF(W$4&gt;$N$2,0,IF(ISNA(SMALL($E34:$M34,3)),0,SMALL($E34:$M34,3))))</f>
        <v/>
      </c>
      <c r="X32" s="762" t="str">
        <f>IF($C32="","",IF(X$4&gt;$N$2,0,IF(ISNA(SMALL($E34:$M34,4)),0,SMALL($E34:$M34,4))))</f>
        <v/>
      </c>
      <c r="Y32" s="762" t="str">
        <f>IF($C32="","",IF(Y$4&gt;$N$2,0,IF(ISNA(SMALL($E34:$M34,5)),0,SMALL($E34:$M34,5))))</f>
        <v/>
      </c>
      <c r="Z32" s="762" t="str">
        <f>IF($C32="","",IF(Z$4&gt;$N$2,0,IF(ISNA(SMALL($E34:$M34,6)),0,SMALL($E34:$M34,6))))</f>
        <v/>
      </c>
      <c r="AA32" s="762" t="str">
        <f>IF($C32="","",IF(AA$4&gt;$N$2,0,IF(ISNA(SMALL($E34:$M34,7)),0,SMALL($E34:$M34,7))))</f>
        <v/>
      </c>
      <c r="AB32" s="762" t="str">
        <f>IF($C32="","",IF(AB$4&gt;$N$2,0,IF(ISNA(SMALL($E34:$M34,8)),0,SMALL($E34:$M34,8))))</f>
        <v/>
      </c>
      <c r="AC32" s="762" t="str">
        <f>IF($C32="","",IF(AC$4&gt;$N$2,0,IF(ISNA(SMALL($E34:$M34,9)),0,SMALL($E34:$M34,9))))</f>
        <v/>
      </c>
    </row>
    <row r="33" spans="2:29" s="495" customFormat="1" ht="13.5" thickBot="1" x14ac:dyDescent="0.25">
      <c r="B33" s="776"/>
      <c r="C33" s="779"/>
      <c r="D33" s="374" t="s">
        <v>17</v>
      </c>
      <c r="E33" s="500"/>
      <c r="F33" s="501"/>
      <c r="G33" s="501"/>
      <c r="H33" s="501"/>
      <c r="I33" s="501"/>
      <c r="J33" s="501"/>
      <c r="K33" s="501"/>
      <c r="L33" s="501"/>
      <c r="M33" s="501"/>
      <c r="N33" s="782"/>
      <c r="O33" s="785"/>
      <c r="P33" s="13"/>
      <c r="Q33" s="767"/>
      <c r="S33" s="764"/>
      <c r="U33" s="762"/>
      <c r="V33" s="762"/>
      <c r="W33" s="762"/>
      <c r="X33" s="762"/>
      <c r="Y33" s="762"/>
      <c r="Z33" s="762"/>
      <c r="AA33" s="762"/>
      <c r="AB33" s="762"/>
      <c r="AC33" s="762"/>
    </row>
    <row r="34" spans="2:29" ht="13.5" thickBot="1" x14ac:dyDescent="0.25">
      <c r="B34" s="777"/>
      <c r="C34" s="780"/>
      <c r="D34" s="502" t="s">
        <v>7</v>
      </c>
      <c r="E34" s="503" t="str">
        <f t="shared" ref="E34:M34" si="9">IF(OR($C32="",E32="",E33=""),"",IF(OR(AND(E32="NP",E33="NP"),AND(E32="DNF",E33="DNF")),E32,IF(AND(E32="NP",E33="DNF"),E32,IF(AND(E32="DNF",E33="NP"),E33,MIN(E32,E33)))))</f>
        <v/>
      </c>
      <c r="F34" s="503" t="str">
        <f t="shared" si="9"/>
        <v/>
      </c>
      <c r="G34" s="503" t="str">
        <f t="shared" si="9"/>
        <v/>
      </c>
      <c r="H34" s="503" t="str">
        <f t="shared" si="9"/>
        <v/>
      </c>
      <c r="I34" s="503" t="str">
        <f t="shared" si="9"/>
        <v/>
      </c>
      <c r="J34" s="503" t="str">
        <f t="shared" si="9"/>
        <v/>
      </c>
      <c r="K34" s="503" t="str">
        <f t="shared" si="9"/>
        <v/>
      </c>
      <c r="L34" s="503" t="str">
        <f t="shared" si="9"/>
        <v/>
      </c>
      <c r="M34" s="503" t="str">
        <f t="shared" si="9"/>
        <v/>
      </c>
      <c r="N34" s="783"/>
      <c r="O34" s="786"/>
      <c r="Q34" s="768"/>
      <c r="S34" s="765"/>
      <c r="U34" s="762"/>
      <c r="V34" s="762"/>
      <c r="W34" s="762"/>
      <c r="X34" s="762"/>
      <c r="Y34" s="762"/>
      <c r="Z34" s="762"/>
      <c r="AA34" s="762"/>
      <c r="AB34" s="762"/>
      <c r="AC34" s="762"/>
    </row>
    <row r="35" spans="2:29" ht="26.25" x14ac:dyDescent="0.2">
      <c r="B35" s="724" t="str">
        <f>B1</f>
        <v>Běh na 100m s překážkami - Pořadí družstev</v>
      </c>
      <c r="C35" s="724"/>
      <c r="D35" s="724"/>
      <c r="E35" s="724"/>
      <c r="F35" s="724"/>
      <c r="G35" s="724"/>
      <c r="H35" s="724"/>
      <c r="I35" s="724"/>
      <c r="J35" s="724"/>
      <c r="K35" s="724"/>
      <c r="L35" s="724"/>
      <c r="M35" s="724"/>
      <c r="N35" s="724"/>
      <c r="O35" s="724"/>
      <c r="P35" s="724"/>
      <c r="Q35" s="724"/>
      <c r="R35" s="724"/>
      <c r="S35" s="724"/>
    </row>
    <row r="36" spans="2:29" ht="15" customHeight="1" thickBot="1" x14ac:dyDescent="0.25">
      <c r="B36" s="376"/>
      <c r="C36" s="376"/>
      <c r="D36" s="376"/>
      <c r="E36" s="376"/>
      <c r="F36" s="376"/>
      <c r="G36" s="376"/>
      <c r="H36" s="376"/>
      <c r="I36" s="376"/>
      <c r="J36" s="376"/>
      <c r="K36" s="376"/>
      <c r="L36" s="376"/>
      <c r="M36" s="376"/>
      <c r="N36" s="376"/>
    </row>
    <row r="37" spans="2:29" s="13" customFormat="1" ht="15" customHeight="1" thickBot="1" x14ac:dyDescent="0.25">
      <c r="B37" s="148"/>
      <c r="C37" s="14" t="str">
        <f>Start!$C$5</f>
        <v>MUŽI</v>
      </c>
      <c r="D37" s="58"/>
      <c r="E37" s="734" t="s">
        <v>20</v>
      </c>
      <c r="F37" s="735"/>
      <c r="G37" s="735"/>
      <c r="H37" s="735"/>
      <c r="I37" s="735"/>
      <c r="J37" s="735"/>
      <c r="K37" s="735"/>
      <c r="L37" s="735"/>
      <c r="M37" s="736"/>
      <c r="N37" s="12"/>
      <c r="U37" s="617"/>
      <c r="V37" s="617"/>
      <c r="W37" s="617"/>
      <c r="X37" s="617"/>
      <c r="Y37" s="617"/>
      <c r="Z37" s="617"/>
      <c r="AA37" s="617"/>
      <c r="AB37" s="617"/>
      <c r="AC37" s="617"/>
    </row>
    <row r="38" spans="2:29" s="238" customFormat="1" ht="16.5" thickBot="1" x14ac:dyDescent="0.25">
      <c r="B38" s="31" t="s">
        <v>1</v>
      </c>
      <c r="C38" s="493" t="s">
        <v>2</v>
      </c>
      <c r="D38" s="31" t="s">
        <v>18</v>
      </c>
      <c r="E38" s="59">
        <v>1</v>
      </c>
      <c r="F38" s="60">
        <v>2</v>
      </c>
      <c r="G38" s="60">
        <v>3</v>
      </c>
      <c r="H38" s="60">
        <v>4</v>
      </c>
      <c r="I38" s="60">
        <v>5</v>
      </c>
      <c r="J38" s="60">
        <v>6</v>
      </c>
      <c r="K38" s="60">
        <v>7</v>
      </c>
      <c r="L38" s="60">
        <v>8</v>
      </c>
      <c r="M38" s="60">
        <v>9</v>
      </c>
      <c r="N38" s="404" t="s">
        <v>19</v>
      </c>
      <c r="O38" s="405" t="s">
        <v>3</v>
      </c>
      <c r="Q38" s="494" t="s">
        <v>4</v>
      </c>
      <c r="S38" s="407" t="s">
        <v>42</v>
      </c>
      <c r="U38" s="619"/>
      <c r="V38" s="619"/>
      <c r="W38" s="619"/>
      <c r="X38" s="619"/>
      <c r="Y38" s="619"/>
      <c r="Z38" s="619"/>
      <c r="AA38" s="619"/>
      <c r="AB38" s="619"/>
      <c r="AC38" s="619"/>
    </row>
    <row r="39" spans="2:29" s="495" customFormat="1" x14ac:dyDescent="0.2">
      <c r="B39" s="787">
        <f>Start!B17</f>
        <v>11</v>
      </c>
      <c r="C39" s="790" t="str">
        <f>IF(Start!C17="","",Start!C17)</f>
        <v/>
      </c>
      <c r="D39" s="367" t="s">
        <v>16</v>
      </c>
      <c r="E39" s="429"/>
      <c r="F39" s="430"/>
      <c r="G39" s="430"/>
      <c r="H39" s="430"/>
      <c r="I39" s="430"/>
      <c r="J39" s="430"/>
      <c r="K39" s="430"/>
      <c r="L39" s="430"/>
      <c r="M39" s="430"/>
      <c r="N39" s="781" t="str">
        <f>IF(C39="","",COUNT(E41:M41))</f>
        <v/>
      </c>
      <c r="O39" s="784" t="str">
        <f>IF(C39="","",IF(AND(N39=0,COUNTIF(E41:M41,"NP")=0),"DNF",IF(N39&lt;N$2,"NP",SUM(U39:AC41))))</f>
        <v/>
      </c>
      <c r="P39" s="13"/>
      <c r="Q39" s="766" t="str">
        <f>IF(C39="","",IF(OR(O39="NP",O39="DNF"),Start!$E$5,RANK(O39,O$5:O$168,1)))</f>
        <v/>
      </c>
      <c r="S39" s="763" t="str">
        <f>IF(D39="","",IF(OR(Q39="NP",Q39="DNF"),IF(Q39="NP",MAX(Q$5:Q$85)+COUNTIF((Q$5:Q$85),MAX(Q$5:Q$85)),MAX(Q$5:Q$85)+COUNTIF((Q$5:Q$85),MAX(Q$5:Q$85))+COUNTIF((Q$5:Q$85),"NP")),Q39))</f>
        <v/>
      </c>
      <c r="U39" s="762" t="str">
        <f>IF($C39="","",IF(U$4&gt;$N$2,0,IF(ISNA(SMALL($E41:$M41,1)),0,SMALL($E41:$M41,1))))</f>
        <v/>
      </c>
      <c r="V39" s="762" t="str">
        <f>IF($C39="","",IF(V$4&gt;$N$2,0,IF(ISNA(SMALL($E41:$M41,2)),0,SMALL($E41:$M41,2))))</f>
        <v/>
      </c>
      <c r="W39" s="762" t="str">
        <f>IF($C39="","",IF(W$4&gt;$N$2,0,IF(ISNA(SMALL($E41:$M41,3)),0,SMALL($E41:$M41,3))))</f>
        <v/>
      </c>
      <c r="X39" s="762" t="str">
        <f>IF($C39="","",IF(X$4&gt;$N$2,0,IF(ISNA(SMALL($E41:$M41,4)),0,SMALL($E41:$M41,4))))</f>
        <v/>
      </c>
      <c r="Y39" s="762" t="str">
        <f>IF($C39="","",IF(Y$4&gt;$N$2,0,IF(ISNA(SMALL($E41:$M41,5)),0,SMALL($E41:$M41,5))))</f>
        <v/>
      </c>
      <c r="Z39" s="762" t="str">
        <f>IF($C39="","",IF(Z$4&gt;$N$2,0,IF(ISNA(SMALL($E41:$M41,6)),0,SMALL($E41:$M41,6))))</f>
        <v/>
      </c>
      <c r="AA39" s="762" t="str">
        <f>IF($C39="","",IF(AA$4&gt;$N$2,0,IF(ISNA(SMALL($E41:$M41,7)),0,SMALL($E41:$M41,7))))</f>
        <v/>
      </c>
      <c r="AB39" s="762" t="str">
        <f>IF($C39="","",IF(AB$4&gt;$N$2,0,IF(ISNA(SMALL($E41:$M41,8)),0,SMALL($E41:$M41,8))))</f>
        <v/>
      </c>
      <c r="AC39" s="762" t="str">
        <f>IF($C39="","",IF(AC$4&gt;$N$2,0,IF(ISNA(SMALL($E41:$M41,9)),0,SMALL($E41:$M41,9))))</f>
        <v/>
      </c>
    </row>
    <row r="40" spans="2:29" s="495" customFormat="1" ht="13.5" thickBot="1" x14ac:dyDescent="0.25">
      <c r="B40" s="788"/>
      <c r="C40" s="791"/>
      <c r="D40" s="373" t="s">
        <v>17</v>
      </c>
      <c r="E40" s="434"/>
      <c r="F40" s="435"/>
      <c r="G40" s="435"/>
      <c r="H40" s="435"/>
      <c r="I40" s="435"/>
      <c r="J40" s="435"/>
      <c r="K40" s="435"/>
      <c r="L40" s="435"/>
      <c r="M40" s="435"/>
      <c r="N40" s="782"/>
      <c r="O40" s="785"/>
      <c r="P40" s="13"/>
      <c r="Q40" s="767"/>
      <c r="S40" s="764"/>
      <c r="U40" s="762"/>
      <c r="V40" s="762"/>
      <c r="W40" s="762"/>
      <c r="X40" s="762"/>
      <c r="Y40" s="762"/>
      <c r="Z40" s="762"/>
      <c r="AA40" s="762"/>
      <c r="AB40" s="762"/>
      <c r="AC40" s="762"/>
    </row>
    <row r="41" spans="2:29" ht="13.5" thickBot="1" x14ac:dyDescent="0.25">
      <c r="B41" s="789"/>
      <c r="C41" s="792"/>
      <c r="D41" s="496" t="s">
        <v>7</v>
      </c>
      <c r="E41" s="497" t="str">
        <f t="shared" ref="E41:M41" si="10">IF(OR($C39="",E39="",E40=""),"",IF(OR(AND(E39="NP",E40="NP"),AND(E39="DNF",E40="DNF")),E39,IF(AND(E39="NP",E40="DNF"),E39,IF(AND(E39="DNF",E40="NP"),E40,MIN(E39,E40)))))</f>
        <v/>
      </c>
      <c r="F41" s="497" t="str">
        <f t="shared" si="10"/>
        <v/>
      </c>
      <c r="G41" s="497" t="str">
        <f t="shared" si="10"/>
        <v/>
      </c>
      <c r="H41" s="497" t="str">
        <f t="shared" si="10"/>
        <v/>
      </c>
      <c r="I41" s="497" t="str">
        <f t="shared" si="10"/>
        <v/>
      </c>
      <c r="J41" s="497" t="str">
        <f t="shared" si="10"/>
        <v/>
      </c>
      <c r="K41" s="497" t="str">
        <f t="shared" si="10"/>
        <v/>
      </c>
      <c r="L41" s="497" t="str">
        <f t="shared" si="10"/>
        <v/>
      </c>
      <c r="M41" s="497" t="str">
        <f t="shared" si="10"/>
        <v/>
      </c>
      <c r="N41" s="783"/>
      <c r="O41" s="786"/>
      <c r="Q41" s="768"/>
      <c r="S41" s="765"/>
      <c r="U41" s="762"/>
      <c r="V41" s="762"/>
      <c r="W41" s="762"/>
      <c r="X41" s="762"/>
      <c r="Y41" s="762"/>
      <c r="Z41" s="762"/>
      <c r="AA41" s="762"/>
      <c r="AB41" s="762"/>
      <c r="AC41" s="762"/>
    </row>
    <row r="42" spans="2:29" s="495" customFormat="1" x14ac:dyDescent="0.2">
      <c r="B42" s="775">
        <f>Start!B18</f>
        <v>12</v>
      </c>
      <c r="C42" s="778" t="str">
        <f>IF(Start!C18="","",Start!C18)</f>
        <v/>
      </c>
      <c r="D42" s="370" t="s">
        <v>16</v>
      </c>
      <c r="E42" s="498"/>
      <c r="F42" s="498"/>
      <c r="G42" s="499"/>
      <c r="H42" s="499"/>
      <c r="I42" s="499"/>
      <c r="J42" s="499"/>
      <c r="K42" s="499"/>
      <c r="L42" s="499"/>
      <c r="M42" s="499"/>
      <c r="N42" s="781" t="str">
        <f>IF(C42="","",COUNT(E44:M44))</f>
        <v/>
      </c>
      <c r="O42" s="784" t="str">
        <f>IF(C42="","",IF(AND(N42=0,COUNTIF(E44:M44,"NP")=0),"DNF",IF(N42&lt;N$2,"NP",SUM(U42:AC44))))</f>
        <v/>
      </c>
      <c r="P42" s="13"/>
      <c r="Q42" s="766" t="str">
        <f>IF(C42="","",IF(OR(O42="NP",O42="DNF"),Start!$E$5,RANK(O42,O$5:O$168,1)))</f>
        <v/>
      </c>
      <c r="S42" s="763" t="str">
        <f>IF(D42="","",IF(OR(Q42="NP",Q42="DNF"),IF(Q42="NP",MAX(Q$5:Q$85)+COUNTIF((Q$5:Q$85),MAX(Q$5:Q$85)),MAX(Q$5:Q$85)+COUNTIF((Q$5:Q$85),MAX(Q$5:Q$85))+COUNTIF((Q$5:Q$85),"NP")),Q42))</f>
        <v/>
      </c>
      <c r="U42" s="762" t="str">
        <f>IF($C42="","",IF(U$4&gt;$N$2,0,IF(ISNA(SMALL($E44:$M44,1)),0,SMALL($E44:$M44,1))))</f>
        <v/>
      </c>
      <c r="V42" s="762" t="str">
        <f>IF($C42="","",IF(V$4&gt;$N$2,0,IF(ISNA(SMALL($E44:$M44,2)),0,SMALL($E44:$M44,2))))</f>
        <v/>
      </c>
      <c r="W42" s="762" t="str">
        <f>IF($C42="","",IF(W$4&gt;$N$2,0,IF(ISNA(SMALL($E44:$M44,3)),0,SMALL($E44:$M44,3))))</f>
        <v/>
      </c>
      <c r="X42" s="762" t="str">
        <f>IF($C42="","",IF(X$4&gt;$N$2,0,IF(ISNA(SMALL($E44:$M44,4)),0,SMALL($E44:$M44,4))))</f>
        <v/>
      </c>
      <c r="Y42" s="762" t="str">
        <f>IF($C42="","",IF(Y$4&gt;$N$2,0,IF(ISNA(SMALL($E44:$M44,5)),0,SMALL($E44:$M44,5))))</f>
        <v/>
      </c>
      <c r="Z42" s="762" t="str">
        <f>IF($C42="","",IF(Z$4&gt;$N$2,0,IF(ISNA(SMALL($E44:$M44,6)),0,SMALL($E44:$M44,6))))</f>
        <v/>
      </c>
      <c r="AA42" s="762" t="str">
        <f>IF($C42="","",IF(AA$4&gt;$N$2,0,IF(ISNA(SMALL($E44:$M44,7)),0,SMALL($E44:$M44,7))))</f>
        <v/>
      </c>
      <c r="AB42" s="762" t="str">
        <f>IF($C42="","",IF(AB$4&gt;$N$2,0,IF(ISNA(SMALL($E44:$M44,8)),0,SMALL($E44:$M44,8))))</f>
        <v/>
      </c>
      <c r="AC42" s="762" t="str">
        <f>IF($C42="","",IF(AC$4&gt;$N$2,0,IF(ISNA(SMALL($E44:$M44,9)),0,SMALL($E44:$M44,9))))</f>
        <v/>
      </c>
    </row>
    <row r="43" spans="2:29" s="495" customFormat="1" ht="13.5" thickBot="1" x14ac:dyDescent="0.25">
      <c r="B43" s="776"/>
      <c r="C43" s="779"/>
      <c r="D43" s="374" t="s">
        <v>17</v>
      </c>
      <c r="E43" s="500"/>
      <c r="F43" s="500"/>
      <c r="G43" s="501"/>
      <c r="H43" s="501"/>
      <c r="I43" s="501"/>
      <c r="J43" s="501"/>
      <c r="K43" s="501"/>
      <c r="L43" s="501"/>
      <c r="M43" s="501"/>
      <c r="N43" s="782"/>
      <c r="O43" s="785"/>
      <c r="P43" s="13"/>
      <c r="Q43" s="767"/>
      <c r="S43" s="764"/>
      <c r="U43" s="762"/>
      <c r="V43" s="762"/>
      <c r="W43" s="762"/>
      <c r="X43" s="762"/>
      <c r="Y43" s="762"/>
      <c r="Z43" s="762"/>
      <c r="AA43" s="762"/>
      <c r="AB43" s="762"/>
      <c r="AC43" s="762"/>
    </row>
    <row r="44" spans="2:29" ht="13.5" thickBot="1" x14ac:dyDescent="0.25">
      <c r="B44" s="777"/>
      <c r="C44" s="780"/>
      <c r="D44" s="502" t="s">
        <v>7</v>
      </c>
      <c r="E44" s="503" t="str">
        <f t="shared" ref="E44:M44" si="11">IF(OR($C42="",E42="",E43=""),"",IF(OR(AND(E42="NP",E43="NP"),AND(E42="DNF",E43="DNF")),E42,IF(AND(E42="NP",E43="DNF"),E42,IF(AND(E42="DNF",E43="NP"),E43,MIN(E42,E43)))))</f>
        <v/>
      </c>
      <c r="F44" s="503" t="str">
        <f t="shared" si="11"/>
        <v/>
      </c>
      <c r="G44" s="503" t="str">
        <f t="shared" si="11"/>
        <v/>
      </c>
      <c r="H44" s="503" t="str">
        <f t="shared" si="11"/>
        <v/>
      </c>
      <c r="I44" s="503" t="str">
        <f t="shared" si="11"/>
        <v/>
      </c>
      <c r="J44" s="503" t="str">
        <f t="shared" si="11"/>
        <v/>
      </c>
      <c r="K44" s="503" t="str">
        <f t="shared" si="11"/>
        <v/>
      </c>
      <c r="L44" s="503" t="str">
        <f t="shared" si="11"/>
        <v/>
      </c>
      <c r="M44" s="503" t="str">
        <f t="shared" si="11"/>
        <v/>
      </c>
      <c r="N44" s="783"/>
      <c r="O44" s="786"/>
      <c r="Q44" s="768"/>
      <c r="S44" s="765"/>
      <c r="U44" s="762"/>
      <c r="V44" s="762"/>
      <c r="W44" s="762"/>
      <c r="X44" s="762"/>
      <c r="Y44" s="762"/>
      <c r="Z44" s="762"/>
      <c r="AA44" s="762"/>
      <c r="AB44" s="762"/>
      <c r="AC44" s="762"/>
    </row>
    <row r="45" spans="2:29" s="495" customFormat="1" x14ac:dyDescent="0.2">
      <c r="B45" s="787">
        <f>Start!B19</f>
        <v>13</v>
      </c>
      <c r="C45" s="790" t="str">
        <f>IF(Start!C19="","",Start!C19)</f>
        <v/>
      </c>
      <c r="D45" s="367" t="s">
        <v>16</v>
      </c>
      <c r="E45" s="429"/>
      <c r="F45" s="430"/>
      <c r="G45" s="430"/>
      <c r="H45" s="430"/>
      <c r="I45" s="430"/>
      <c r="J45" s="430"/>
      <c r="K45" s="430"/>
      <c r="L45" s="430"/>
      <c r="M45" s="430"/>
      <c r="N45" s="781" t="str">
        <f>IF(C45="","",COUNT(E47:M47))</f>
        <v/>
      </c>
      <c r="O45" s="784" t="str">
        <f>IF(C45="","",IF(AND(N45=0,COUNTIF(E47:M47,"NP")=0),"DNF",IF(N45&lt;N$2,"NP",SUM(U45:AC47))))</f>
        <v/>
      </c>
      <c r="P45" s="13"/>
      <c r="Q45" s="766" t="str">
        <f>IF(C45="","",IF(OR(O45="NP",O45="DNF"),Start!$E$5,RANK(O45,O$5:O$168,1)))</f>
        <v/>
      </c>
      <c r="S45" s="763" t="str">
        <f>IF(D45="","",IF(OR(Q45="NP",Q45="DNF"),IF(Q45="NP",MAX(Q$5:Q$85)+COUNTIF((Q$5:Q$85),MAX(Q$5:Q$85)),MAX(Q$5:Q$85)+COUNTIF((Q$5:Q$85),MAX(Q$5:Q$85))+COUNTIF((Q$5:Q$85),"NP")),Q45))</f>
        <v/>
      </c>
      <c r="U45" s="762" t="str">
        <f>IF($C45="","",IF(U$4&gt;$N$2,0,IF(ISNA(SMALL($E47:$M47,1)),0,SMALL($E47:$M47,1))))</f>
        <v/>
      </c>
      <c r="V45" s="762" t="str">
        <f>IF($C45="","",IF(V$4&gt;$N$2,0,IF(ISNA(SMALL($E47:$M47,2)),0,SMALL($E47:$M47,2))))</f>
        <v/>
      </c>
      <c r="W45" s="762" t="str">
        <f>IF($C45="","",IF(W$4&gt;$N$2,0,IF(ISNA(SMALL($E47:$M47,3)),0,SMALL($E47:$M47,3))))</f>
        <v/>
      </c>
      <c r="X45" s="762" t="str">
        <f>IF($C45="","",IF(X$4&gt;$N$2,0,IF(ISNA(SMALL($E47:$M47,4)),0,SMALL($E47:$M47,4))))</f>
        <v/>
      </c>
      <c r="Y45" s="762" t="str">
        <f>IF($C45="","",IF(Y$4&gt;$N$2,0,IF(ISNA(SMALL($E47:$M47,5)),0,SMALL($E47:$M47,5))))</f>
        <v/>
      </c>
      <c r="Z45" s="762" t="str">
        <f>IF($C45="","",IF(Z$4&gt;$N$2,0,IF(ISNA(SMALL($E47:$M47,6)),0,SMALL($E47:$M47,6))))</f>
        <v/>
      </c>
      <c r="AA45" s="762" t="str">
        <f>IF($C45="","",IF(AA$4&gt;$N$2,0,IF(ISNA(SMALL($E47:$M47,7)),0,SMALL($E47:$M47,7))))</f>
        <v/>
      </c>
      <c r="AB45" s="762" t="str">
        <f>IF($C45="","",IF(AB$4&gt;$N$2,0,IF(ISNA(SMALL($E47:$M47,8)),0,SMALL($E47:$M47,8))))</f>
        <v/>
      </c>
      <c r="AC45" s="762" t="str">
        <f>IF($C45="","",IF(AC$4&gt;$N$2,0,IF(ISNA(SMALL($E47:$M47,9)),0,SMALL($E47:$M47,9))))</f>
        <v/>
      </c>
    </row>
    <row r="46" spans="2:29" s="495" customFormat="1" ht="13.5" thickBot="1" x14ac:dyDescent="0.25">
      <c r="B46" s="788"/>
      <c r="C46" s="791"/>
      <c r="D46" s="373" t="s">
        <v>17</v>
      </c>
      <c r="E46" s="434"/>
      <c r="F46" s="435"/>
      <c r="G46" s="435"/>
      <c r="H46" s="435"/>
      <c r="I46" s="435"/>
      <c r="J46" s="435"/>
      <c r="K46" s="435"/>
      <c r="L46" s="435"/>
      <c r="M46" s="435"/>
      <c r="N46" s="782"/>
      <c r="O46" s="785"/>
      <c r="P46" s="13"/>
      <c r="Q46" s="767"/>
      <c r="S46" s="764"/>
      <c r="U46" s="762"/>
      <c r="V46" s="762"/>
      <c r="W46" s="762"/>
      <c r="X46" s="762"/>
      <c r="Y46" s="762"/>
      <c r="Z46" s="762"/>
      <c r="AA46" s="762"/>
      <c r="AB46" s="762"/>
      <c r="AC46" s="762"/>
    </row>
    <row r="47" spans="2:29" ht="13.5" thickBot="1" x14ac:dyDescent="0.25">
      <c r="B47" s="789"/>
      <c r="C47" s="792"/>
      <c r="D47" s="496" t="s">
        <v>7</v>
      </c>
      <c r="E47" s="497" t="str">
        <f t="shared" ref="E47:M47" si="12">IF(OR($C45="",E45="",E46=""),"",IF(OR(AND(E45="NP",E46="NP"),AND(E45="DNF",E46="DNF")),E45,IF(AND(E45="NP",E46="DNF"),E45,IF(AND(E45="DNF",E46="NP"),E46,MIN(E45,E46)))))</f>
        <v/>
      </c>
      <c r="F47" s="497" t="str">
        <f t="shared" si="12"/>
        <v/>
      </c>
      <c r="G47" s="497" t="str">
        <f t="shared" si="12"/>
        <v/>
      </c>
      <c r="H47" s="497" t="str">
        <f t="shared" si="12"/>
        <v/>
      </c>
      <c r="I47" s="497" t="str">
        <f t="shared" si="12"/>
        <v/>
      </c>
      <c r="J47" s="497" t="str">
        <f t="shared" si="12"/>
        <v/>
      </c>
      <c r="K47" s="497" t="str">
        <f t="shared" si="12"/>
        <v/>
      </c>
      <c r="L47" s="497" t="str">
        <f t="shared" si="12"/>
        <v/>
      </c>
      <c r="M47" s="497" t="str">
        <f t="shared" si="12"/>
        <v/>
      </c>
      <c r="N47" s="783"/>
      <c r="O47" s="786"/>
      <c r="Q47" s="768"/>
      <c r="S47" s="765"/>
      <c r="U47" s="762"/>
      <c r="V47" s="762"/>
      <c r="W47" s="762"/>
      <c r="X47" s="762"/>
      <c r="Y47" s="762"/>
      <c r="Z47" s="762"/>
      <c r="AA47" s="762"/>
      <c r="AB47" s="762"/>
      <c r="AC47" s="762"/>
    </row>
    <row r="48" spans="2:29" s="495" customFormat="1" x14ac:dyDescent="0.2">
      <c r="B48" s="775">
        <f>Start!B20</f>
        <v>14</v>
      </c>
      <c r="C48" s="778" t="str">
        <f>IF(Start!C20="","",Start!C20)</f>
        <v/>
      </c>
      <c r="D48" s="370" t="s">
        <v>16</v>
      </c>
      <c r="E48" s="498"/>
      <c r="F48" s="499"/>
      <c r="G48" s="499"/>
      <c r="H48" s="499"/>
      <c r="I48" s="499"/>
      <c r="J48" s="499"/>
      <c r="K48" s="499"/>
      <c r="L48" s="499"/>
      <c r="M48" s="499"/>
      <c r="N48" s="781" t="str">
        <f>IF(C48="","",COUNT(E50:M50))</f>
        <v/>
      </c>
      <c r="O48" s="784" t="str">
        <f>IF(C48="","",IF(AND(N48=0,COUNTIF(E50:M50,"NP")=0),"DNF",IF(N48&lt;N$2,"NP",SUM(U48:AC50))))</f>
        <v/>
      </c>
      <c r="P48" s="13"/>
      <c r="Q48" s="766" t="str">
        <f>IF(C48="","",IF(OR(O48="NP",O48="DNF"),Start!$E$5,RANK(O48,O$5:O$168,1)))</f>
        <v/>
      </c>
      <c r="S48" s="763" t="str">
        <f>IF(D48="","",IF(OR(Q48="NP",Q48="DNF"),IF(Q48="NP",MAX(Q$5:Q$85)+COUNTIF((Q$5:Q$85),MAX(Q$5:Q$85)),MAX(Q$5:Q$85)+COUNTIF((Q$5:Q$85),MAX(Q$5:Q$85))+COUNTIF((Q$5:Q$85),"NP")),Q48))</f>
        <v/>
      </c>
      <c r="U48" s="762" t="str">
        <f>IF($C48="","",IF(U$4&gt;$N$2,0,IF(ISNA(SMALL($E50:$M50,1)),0,SMALL($E50:$M50,1))))</f>
        <v/>
      </c>
      <c r="V48" s="762" t="str">
        <f>IF($C48="","",IF(V$4&gt;$N$2,0,IF(ISNA(SMALL($E50:$M50,2)),0,SMALL($E50:$M50,2))))</f>
        <v/>
      </c>
      <c r="W48" s="762" t="str">
        <f>IF($C48="","",IF(W$4&gt;$N$2,0,IF(ISNA(SMALL($E50:$M50,3)),0,SMALL($E50:$M50,3))))</f>
        <v/>
      </c>
      <c r="X48" s="762" t="str">
        <f>IF($C48="","",IF(X$4&gt;$N$2,0,IF(ISNA(SMALL($E50:$M50,4)),0,SMALL($E50:$M50,4))))</f>
        <v/>
      </c>
      <c r="Y48" s="762" t="str">
        <f>IF($C48="","",IF(Y$4&gt;$N$2,0,IF(ISNA(SMALL($E50:$M50,5)),0,SMALL($E50:$M50,5))))</f>
        <v/>
      </c>
      <c r="Z48" s="762" t="str">
        <f>IF($C48="","",IF(Z$4&gt;$N$2,0,IF(ISNA(SMALL($E50:$M50,6)),0,SMALL($E50:$M50,6))))</f>
        <v/>
      </c>
      <c r="AA48" s="762" t="str">
        <f>IF($C48="","",IF(AA$4&gt;$N$2,0,IF(ISNA(SMALL($E50:$M50,7)),0,SMALL($E50:$M50,7))))</f>
        <v/>
      </c>
      <c r="AB48" s="762" t="str">
        <f>IF($C48="","",IF(AB$4&gt;$N$2,0,IF(ISNA(SMALL($E50:$M50,8)),0,SMALL($E50:$M50,8))))</f>
        <v/>
      </c>
      <c r="AC48" s="762" t="str">
        <f>IF($C48="","",IF(AC$4&gt;$N$2,0,IF(ISNA(SMALL($E50:$M50,9)),0,SMALL($E50:$M50,9))))</f>
        <v/>
      </c>
    </row>
    <row r="49" spans="2:29" s="495" customFormat="1" ht="13.5" thickBot="1" x14ac:dyDescent="0.25">
      <c r="B49" s="776"/>
      <c r="C49" s="779"/>
      <c r="D49" s="374" t="s">
        <v>17</v>
      </c>
      <c r="E49" s="500"/>
      <c r="F49" s="501"/>
      <c r="G49" s="501"/>
      <c r="H49" s="501"/>
      <c r="I49" s="501"/>
      <c r="J49" s="501"/>
      <c r="K49" s="501"/>
      <c r="L49" s="501"/>
      <c r="M49" s="501"/>
      <c r="N49" s="782"/>
      <c r="O49" s="785"/>
      <c r="P49" s="13"/>
      <c r="Q49" s="767"/>
      <c r="S49" s="764"/>
      <c r="U49" s="762"/>
      <c r="V49" s="762"/>
      <c r="W49" s="762"/>
      <c r="X49" s="762"/>
      <c r="Y49" s="762"/>
      <c r="Z49" s="762"/>
      <c r="AA49" s="762"/>
      <c r="AB49" s="762"/>
      <c r="AC49" s="762"/>
    </row>
    <row r="50" spans="2:29" ht="13.5" thickBot="1" x14ac:dyDescent="0.25">
      <c r="B50" s="777"/>
      <c r="C50" s="780"/>
      <c r="D50" s="502" t="s">
        <v>7</v>
      </c>
      <c r="E50" s="503" t="str">
        <f t="shared" ref="E50:M50" si="13">IF(OR($C48="",E48="",E49=""),"",IF(OR(AND(E48="NP",E49="NP"),AND(E48="DNF",E49="DNF")),E48,IF(AND(E48="NP",E49="DNF"),E48,IF(AND(E48="DNF",E49="NP"),E49,MIN(E48,E49)))))</f>
        <v/>
      </c>
      <c r="F50" s="503" t="str">
        <f t="shared" si="13"/>
        <v/>
      </c>
      <c r="G50" s="503" t="str">
        <f t="shared" si="13"/>
        <v/>
      </c>
      <c r="H50" s="503" t="str">
        <f t="shared" si="13"/>
        <v/>
      </c>
      <c r="I50" s="503" t="str">
        <f t="shared" si="13"/>
        <v/>
      </c>
      <c r="J50" s="503" t="str">
        <f t="shared" si="13"/>
        <v/>
      </c>
      <c r="K50" s="503" t="str">
        <f t="shared" si="13"/>
        <v/>
      </c>
      <c r="L50" s="503" t="str">
        <f t="shared" si="13"/>
        <v/>
      </c>
      <c r="M50" s="503" t="str">
        <f t="shared" si="13"/>
        <v/>
      </c>
      <c r="N50" s="783"/>
      <c r="O50" s="786"/>
      <c r="Q50" s="768"/>
      <c r="S50" s="765"/>
      <c r="U50" s="762"/>
      <c r="V50" s="762"/>
      <c r="W50" s="762"/>
      <c r="X50" s="762"/>
      <c r="Y50" s="762"/>
      <c r="Z50" s="762"/>
      <c r="AA50" s="762"/>
      <c r="AB50" s="762"/>
      <c r="AC50" s="762"/>
    </row>
    <row r="51" spans="2:29" s="495" customFormat="1" x14ac:dyDescent="0.2">
      <c r="B51" s="787">
        <f>Start!B21</f>
        <v>15</v>
      </c>
      <c r="C51" s="790" t="str">
        <f>IF(Start!C21="","",Start!C21)</f>
        <v/>
      </c>
      <c r="D51" s="367" t="s">
        <v>16</v>
      </c>
      <c r="E51" s="429"/>
      <c r="F51" s="430"/>
      <c r="G51" s="430"/>
      <c r="H51" s="430"/>
      <c r="I51" s="430"/>
      <c r="J51" s="430"/>
      <c r="K51" s="430"/>
      <c r="L51" s="430"/>
      <c r="M51" s="430"/>
      <c r="N51" s="781" t="str">
        <f>IF(C51="","",COUNT(E53:M53))</f>
        <v/>
      </c>
      <c r="O51" s="784" t="str">
        <f>IF(C51="","",IF(AND(N51=0,COUNTIF(E53:M53,"NP")=0),"DNF",IF(N51&lt;N$2,"NP",SUM(U51:AC53))))</f>
        <v/>
      </c>
      <c r="P51" s="13"/>
      <c r="Q51" s="766" t="str">
        <f>IF(C51="","",IF(OR(O51="NP",O51="DNF"),Start!$E$5,RANK(O51,O$5:O$168,1)))</f>
        <v/>
      </c>
      <c r="S51" s="763" t="str">
        <f>IF(D51="","",IF(OR(Q51="NP",Q51="DNF"),IF(Q51="NP",MAX(Q$5:Q$85)+COUNTIF((Q$5:Q$85),MAX(Q$5:Q$85)),MAX(Q$5:Q$85)+COUNTIF((Q$5:Q$85),MAX(Q$5:Q$85))+COUNTIF((Q$5:Q$85),"NP")),Q51))</f>
        <v/>
      </c>
      <c r="U51" s="762" t="str">
        <f>IF($C51="","",IF(U$4&gt;$N$2,0,IF(ISNA(SMALL($E53:$M53,1)),0,SMALL($E53:$M53,1))))</f>
        <v/>
      </c>
      <c r="V51" s="762" t="str">
        <f>IF($C51="","",IF(V$4&gt;$N$2,0,IF(ISNA(SMALL($E53:$M53,2)),0,SMALL($E53:$M53,2))))</f>
        <v/>
      </c>
      <c r="W51" s="762" t="str">
        <f>IF($C51="","",IF(W$4&gt;$N$2,0,IF(ISNA(SMALL($E53:$M53,3)),0,SMALL($E53:$M53,3))))</f>
        <v/>
      </c>
      <c r="X51" s="762" t="str">
        <f>IF($C51="","",IF(X$4&gt;$N$2,0,IF(ISNA(SMALL($E53:$M53,4)),0,SMALL($E53:$M53,4))))</f>
        <v/>
      </c>
      <c r="Y51" s="762" t="str">
        <f>IF($C51="","",IF(Y$4&gt;$N$2,0,IF(ISNA(SMALL($E53:$M53,5)),0,SMALL($E53:$M53,5))))</f>
        <v/>
      </c>
      <c r="Z51" s="762" t="str">
        <f>IF($C51="","",IF(Z$4&gt;$N$2,0,IF(ISNA(SMALL($E53:$M53,6)),0,SMALL($E53:$M53,6))))</f>
        <v/>
      </c>
      <c r="AA51" s="762" t="str">
        <f>IF($C51="","",IF(AA$4&gt;$N$2,0,IF(ISNA(SMALL($E53:$M53,7)),0,SMALL($E53:$M53,7))))</f>
        <v/>
      </c>
      <c r="AB51" s="762" t="str">
        <f>IF($C51="","",IF(AB$4&gt;$N$2,0,IF(ISNA(SMALL($E53:$M53,8)),0,SMALL($E53:$M53,8))))</f>
        <v/>
      </c>
      <c r="AC51" s="762" t="str">
        <f>IF($C51="","",IF(AC$4&gt;$N$2,0,IF(ISNA(SMALL($E53:$M53,9)),0,SMALL($E53:$M53,9))))</f>
        <v/>
      </c>
    </row>
    <row r="52" spans="2:29" s="495" customFormat="1" ht="13.5" thickBot="1" x14ac:dyDescent="0.25">
      <c r="B52" s="788"/>
      <c r="C52" s="791"/>
      <c r="D52" s="373" t="s">
        <v>17</v>
      </c>
      <c r="E52" s="434"/>
      <c r="F52" s="435"/>
      <c r="G52" s="435"/>
      <c r="H52" s="435"/>
      <c r="I52" s="435"/>
      <c r="J52" s="435"/>
      <c r="K52" s="435"/>
      <c r="L52" s="435"/>
      <c r="M52" s="435"/>
      <c r="N52" s="782"/>
      <c r="O52" s="785"/>
      <c r="P52" s="13"/>
      <c r="Q52" s="767"/>
      <c r="S52" s="764"/>
      <c r="U52" s="762"/>
      <c r="V52" s="762"/>
      <c r="W52" s="762"/>
      <c r="X52" s="762"/>
      <c r="Y52" s="762"/>
      <c r="Z52" s="762"/>
      <c r="AA52" s="762"/>
      <c r="AB52" s="762"/>
      <c r="AC52" s="762"/>
    </row>
    <row r="53" spans="2:29" ht="13.5" thickBot="1" x14ac:dyDescent="0.25">
      <c r="B53" s="789"/>
      <c r="C53" s="792"/>
      <c r="D53" s="496" t="s">
        <v>7</v>
      </c>
      <c r="E53" s="497" t="str">
        <f t="shared" ref="E53:M53" si="14">IF(OR($C51="",E51="",E52=""),"",IF(OR(AND(E51="NP",E52="NP"),AND(E51="DNF",E52="DNF")),E51,IF(AND(E51="NP",E52="DNF"),E51,IF(AND(E51="DNF",E52="NP"),E52,MIN(E51,E52)))))</f>
        <v/>
      </c>
      <c r="F53" s="497" t="str">
        <f t="shared" si="14"/>
        <v/>
      </c>
      <c r="G53" s="497" t="str">
        <f t="shared" si="14"/>
        <v/>
      </c>
      <c r="H53" s="497" t="str">
        <f t="shared" si="14"/>
        <v/>
      </c>
      <c r="I53" s="497" t="str">
        <f t="shared" si="14"/>
        <v/>
      </c>
      <c r="J53" s="497" t="str">
        <f t="shared" si="14"/>
        <v/>
      </c>
      <c r="K53" s="497" t="str">
        <f t="shared" si="14"/>
        <v/>
      </c>
      <c r="L53" s="497" t="str">
        <f t="shared" si="14"/>
        <v/>
      </c>
      <c r="M53" s="497" t="str">
        <f t="shared" si="14"/>
        <v/>
      </c>
      <c r="N53" s="783"/>
      <c r="O53" s="786"/>
      <c r="Q53" s="768"/>
      <c r="S53" s="765"/>
      <c r="U53" s="762"/>
      <c r="V53" s="762"/>
      <c r="W53" s="762"/>
      <c r="X53" s="762"/>
      <c r="Y53" s="762"/>
      <c r="Z53" s="762"/>
      <c r="AA53" s="762"/>
      <c r="AB53" s="762"/>
      <c r="AC53" s="762"/>
    </row>
    <row r="54" spans="2:29" s="495" customFormat="1" x14ac:dyDescent="0.2">
      <c r="B54" s="775">
        <f>Start!B22</f>
        <v>16</v>
      </c>
      <c r="C54" s="778" t="str">
        <f>IF(Start!C22="","",Start!C22)</f>
        <v/>
      </c>
      <c r="D54" s="370" t="s">
        <v>16</v>
      </c>
      <c r="E54" s="498"/>
      <c r="F54" s="499"/>
      <c r="G54" s="499"/>
      <c r="H54" s="499"/>
      <c r="I54" s="499"/>
      <c r="J54" s="499"/>
      <c r="K54" s="499"/>
      <c r="L54" s="499"/>
      <c r="M54" s="499"/>
      <c r="N54" s="781" t="str">
        <f>IF(C54="","",COUNT(E56:M56))</f>
        <v/>
      </c>
      <c r="O54" s="784" t="str">
        <f>IF(C54="","",IF(AND(N54=0,COUNTIF(E56:M56,"NP")=0),"DNF",IF(N54&lt;N$2,"NP",SUM(U54:AC56))))</f>
        <v/>
      </c>
      <c r="P54" s="13"/>
      <c r="Q54" s="766" t="str">
        <f>IF(C54="","",IF(OR(O54="NP",O54="DNF"),Start!$E$5,RANK(O54,O$5:O$168,1)))</f>
        <v/>
      </c>
      <c r="S54" s="763" t="str">
        <f>IF(D54="","",IF(OR(Q54="NP",Q54="DNF"),IF(Q54="NP",MAX(Q$5:Q$85)+COUNTIF((Q$5:Q$85),MAX(Q$5:Q$85)),MAX(Q$5:Q$85)+COUNTIF((Q$5:Q$85),MAX(Q$5:Q$85))+COUNTIF((Q$5:Q$85),"NP")),Q54))</f>
        <v/>
      </c>
      <c r="U54" s="762" t="str">
        <f>IF($C54="","",IF(U$4&gt;$N$2,0,IF(ISNA(SMALL($E56:$M56,1)),0,SMALL($E56:$M56,1))))</f>
        <v/>
      </c>
      <c r="V54" s="762" t="str">
        <f>IF($C54="","",IF(V$4&gt;$N$2,0,IF(ISNA(SMALL($E56:$M56,2)),0,SMALL($E56:$M56,2))))</f>
        <v/>
      </c>
      <c r="W54" s="762" t="str">
        <f>IF($C54="","",IF(W$4&gt;$N$2,0,IF(ISNA(SMALL($E56:$M56,3)),0,SMALL($E56:$M56,3))))</f>
        <v/>
      </c>
      <c r="X54" s="762" t="str">
        <f>IF($C54="","",IF(X$4&gt;$N$2,0,IF(ISNA(SMALL($E56:$M56,4)),0,SMALL($E56:$M56,4))))</f>
        <v/>
      </c>
      <c r="Y54" s="762" t="str">
        <f>IF($C54="","",IF(Y$4&gt;$N$2,0,IF(ISNA(SMALL($E56:$M56,5)),0,SMALL($E56:$M56,5))))</f>
        <v/>
      </c>
      <c r="Z54" s="762" t="str">
        <f>IF($C54="","",IF(Z$4&gt;$N$2,0,IF(ISNA(SMALL($E56:$M56,6)),0,SMALL($E56:$M56,6))))</f>
        <v/>
      </c>
      <c r="AA54" s="762" t="str">
        <f>IF($C54="","",IF(AA$4&gt;$N$2,0,IF(ISNA(SMALL($E56:$M56,7)),0,SMALL($E56:$M56,7))))</f>
        <v/>
      </c>
      <c r="AB54" s="762" t="str">
        <f>IF($C54="","",IF(AB$4&gt;$N$2,0,IF(ISNA(SMALL($E56:$M56,8)),0,SMALL($E56:$M56,8))))</f>
        <v/>
      </c>
      <c r="AC54" s="762" t="str">
        <f>IF($C54="","",IF(AC$4&gt;$N$2,0,IF(ISNA(SMALL($E56:$M56,9)),0,SMALL($E56:$M56,9))))</f>
        <v/>
      </c>
    </row>
    <row r="55" spans="2:29" s="495" customFormat="1" ht="13.5" thickBot="1" x14ac:dyDescent="0.25">
      <c r="B55" s="776"/>
      <c r="C55" s="779"/>
      <c r="D55" s="374" t="s">
        <v>17</v>
      </c>
      <c r="E55" s="500"/>
      <c r="F55" s="505"/>
      <c r="G55" s="505"/>
      <c r="H55" s="505"/>
      <c r="I55" s="505"/>
      <c r="J55" s="505"/>
      <c r="K55" s="505"/>
      <c r="L55" s="505"/>
      <c r="M55" s="505"/>
      <c r="N55" s="782"/>
      <c r="O55" s="785"/>
      <c r="P55" s="13"/>
      <c r="Q55" s="767"/>
      <c r="S55" s="764"/>
      <c r="U55" s="762"/>
      <c r="V55" s="762"/>
      <c r="W55" s="762"/>
      <c r="X55" s="762"/>
      <c r="Y55" s="762"/>
      <c r="Z55" s="762"/>
      <c r="AA55" s="762"/>
      <c r="AB55" s="762"/>
      <c r="AC55" s="762"/>
    </row>
    <row r="56" spans="2:29" ht="13.5" thickBot="1" x14ac:dyDescent="0.25">
      <c r="B56" s="777"/>
      <c r="C56" s="780"/>
      <c r="D56" s="502" t="s">
        <v>7</v>
      </c>
      <c r="E56" s="503" t="str">
        <f t="shared" ref="E56:M56" si="15">IF(OR($C54="",E54="",E55=""),"",IF(OR(AND(E54="NP",E55="NP"),AND(E54="DNF",E55="DNF")),E54,IF(AND(E54="NP",E55="DNF"),E54,IF(AND(E54="DNF",E55="NP"),E55,MIN(E54,E55)))))</f>
        <v/>
      </c>
      <c r="F56" s="503" t="str">
        <f t="shared" si="15"/>
        <v/>
      </c>
      <c r="G56" s="503" t="str">
        <f t="shared" si="15"/>
        <v/>
      </c>
      <c r="H56" s="503" t="str">
        <f t="shared" si="15"/>
        <v/>
      </c>
      <c r="I56" s="503" t="str">
        <f t="shared" si="15"/>
        <v/>
      </c>
      <c r="J56" s="503" t="str">
        <f t="shared" si="15"/>
        <v/>
      </c>
      <c r="K56" s="503" t="str">
        <f t="shared" si="15"/>
        <v/>
      </c>
      <c r="L56" s="503" t="str">
        <f t="shared" si="15"/>
        <v/>
      </c>
      <c r="M56" s="503" t="str">
        <f t="shared" si="15"/>
        <v/>
      </c>
      <c r="N56" s="783"/>
      <c r="O56" s="786"/>
      <c r="Q56" s="768"/>
      <c r="S56" s="765"/>
      <c r="U56" s="762"/>
      <c r="V56" s="762"/>
      <c r="W56" s="762"/>
      <c r="X56" s="762"/>
      <c r="Y56" s="762"/>
      <c r="Z56" s="762"/>
      <c r="AA56" s="762"/>
      <c r="AB56" s="762"/>
      <c r="AC56" s="762"/>
    </row>
    <row r="57" spans="2:29" s="495" customFormat="1" x14ac:dyDescent="0.2">
      <c r="B57" s="787">
        <f>Start!B23</f>
        <v>17</v>
      </c>
      <c r="C57" s="790" t="str">
        <f>IF(Start!C23="","",Start!C23)</f>
        <v/>
      </c>
      <c r="D57" s="367" t="s">
        <v>16</v>
      </c>
      <c r="E57" s="429"/>
      <c r="F57" s="430"/>
      <c r="G57" s="430"/>
      <c r="H57" s="430"/>
      <c r="I57" s="430"/>
      <c r="J57" s="430"/>
      <c r="K57" s="431"/>
      <c r="L57" s="431"/>
      <c r="M57" s="506"/>
      <c r="N57" s="781" t="str">
        <f>IF(C57="","",COUNT(E59:M59))</f>
        <v/>
      </c>
      <c r="O57" s="784" t="str">
        <f>IF(C57="","",IF(AND(N57=0,COUNTIF(E59:M59,"NP")=0),"DNF",IF(N57&lt;N$2,"NP",SUM(U57:AC59))))</f>
        <v/>
      </c>
      <c r="P57" s="13"/>
      <c r="Q57" s="766" t="str">
        <f>IF(C57="","",IF(OR(O57="NP",O57="DNF"),Start!$E$5,RANK(O57,O$5:O$168,1)))</f>
        <v/>
      </c>
      <c r="S57" s="763" t="str">
        <f>IF(D57="","",IF(OR(Q57="NP",Q57="DNF"),IF(Q57="NP",MAX(Q$5:Q$85)+COUNTIF((Q$5:Q$85),MAX(Q$5:Q$85)),MAX(Q$5:Q$85)+COUNTIF((Q$5:Q$85),MAX(Q$5:Q$85))+COUNTIF((Q$5:Q$85),"NP")),Q57))</f>
        <v/>
      </c>
      <c r="U57" s="762" t="str">
        <f>IF($C57="","",IF(U$4&gt;$N$2,0,IF(ISNA(SMALL($E59:$M59,1)),0,SMALL($E59:$M59,1))))</f>
        <v/>
      </c>
      <c r="V57" s="762" t="str">
        <f>IF($C57="","",IF(V$4&gt;$N$2,0,IF(ISNA(SMALL($E59:$M59,2)),0,SMALL($E59:$M59,2))))</f>
        <v/>
      </c>
      <c r="W57" s="762" t="str">
        <f>IF($C57="","",IF(W$4&gt;$N$2,0,IF(ISNA(SMALL($E59:$M59,3)),0,SMALL($E59:$M59,3))))</f>
        <v/>
      </c>
      <c r="X57" s="762" t="str">
        <f>IF($C57="","",IF(X$4&gt;$N$2,0,IF(ISNA(SMALL($E59:$M59,4)),0,SMALL($E59:$M59,4))))</f>
        <v/>
      </c>
      <c r="Y57" s="762" t="str">
        <f>IF($C57="","",IF(Y$4&gt;$N$2,0,IF(ISNA(SMALL($E59:$M59,5)),0,SMALL($E59:$M59,5))))</f>
        <v/>
      </c>
      <c r="Z57" s="762" t="str">
        <f>IF($C57="","",IF(Z$4&gt;$N$2,0,IF(ISNA(SMALL($E59:$M59,6)),0,SMALL($E59:$M59,6))))</f>
        <v/>
      </c>
      <c r="AA57" s="762" t="str">
        <f>IF($C57="","",IF(AA$4&gt;$N$2,0,IF(ISNA(SMALL($E59:$M59,7)),0,SMALL($E59:$M59,7))))</f>
        <v/>
      </c>
      <c r="AB57" s="762" t="str">
        <f>IF($C57="","",IF(AB$4&gt;$N$2,0,IF(ISNA(SMALL($E59:$M59,8)),0,SMALL($E59:$M59,8))))</f>
        <v/>
      </c>
      <c r="AC57" s="762" t="str">
        <f>IF($C57="","",IF(AC$4&gt;$N$2,0,IF(ISNA(SMALL($E59:$M59,9)),0,SMALL($E59:$M59,9))))</f>
        <v/>
      </c>
    </row>
    <row r="58" spans="2:29" s="495" customFormat="1" ht="13.5" thickBot="1" x14ac:dyDescent="0.25">
      <c r="B58" s="788"/>
      <c r="C58" s="791"/>
      <c r="D58" s="369" t="s">
        <v>17</v>
      </c>
      <c r="E58" s="434"/>
      <c r="F58" s="435"/>
      <c r="G58" s="435"/>
      <c r="H58" s="435"/>
      <c r="I58" s="435"/>
      <c r="J58" s="435"/>
      <c r="K58" s="436"/>
      <c r="L58" s="436"/>
      <c r="M58" s="507"/>
      <c r="N58" s="782"/>
      <c r="O58" s="785"/>
      <c r="P58" s="13"/>
      <c r="Q58" s="767"/>
      <c r="S58" s="764"/>
      <c r="U58" s="762"/>
      <c r="V58" s="762"/>
      <c r="W58" s="762"/>
      <c r="X58" s="762"/>
      <c r="Y58" s="762"/>
      <c r="Z58" s="762"/>
      <c r="AA58" s="762"/>
      <c r="AB58" s="762"/>
      <c r="AC58" s="762"/>
    </row>
    <row r="59" spans="2:29" ht="13.5" thickBot="1" x14ac:dyDescent="0.25">
      <c r="B59" s="789"/>
      <c r="C59" s="792"/>
      <c r="D59" s="508" t="s">
        <v>7</v>
      </c>
      <c r="E59" s="497" t="str">
        <f t="shared" ref="E59:M59" si="16">IF(OR($C57="",E57="",E58=""),"",IF(OR(AND(E57="NP",E58="NP"),AND(E57="DNF",E58="DNF")),E57,IF(AND(E57="NP",E58="DNF"),E57,IF(AND(E57="DNF",E58="NP"),E58,MIN(E57,E58)))))</f>
        <v/>
      </c>
      <c r="F59" s="497" t="str">
        <f t="shared" si="16"/>
        <v/>
      </c>
      <c r="G59" s="497" t="str">
        <f t="shared" si="16"/>
        <v/>
      </c>
      <c r="H59" s="497" t="str">
        <f t="shared" si="16"/>
        <v/>
      </c>
      <c r="I59" s="497" t="str">
        <f t="shared" si="16"/>
        <v/>
      </c>
      <c r="J59" s="497" t="str">
        <f t="shared" si="16"/>
        <v/>
      </c>
      <c r="K59" s="497" t="str">
        <f t="shared" si="16"/>
        <v/>
      </c>
      <c r="L59" s="497" t="str">
        <f t="shared" si="16"/>
        <v/>
      </c>
      <c r="M59" s="497" t="str">
        <f t="shared" si="16"/>
        <v/>
      </c>
      <c r="N59" s="783"/>
      <c r="O59" s="786"/>
      <c r="Q59" s="768"/>
      <c r="S59" s="765"/>
      <c r="U59" s="762"/>
      <c r="V59" s="762"/>
      <c r="W59" s="762"/>
      <c r="X59" s="762"/>
      <c r="Y59" s="762"/>
      <c r="Z59" s="762"/>
      <c r="AA59" s="762"/>
      <c r="AB59" s="762"/>
      <c r="AC59" s="762"/>
    </row>
    <row r="60" spans="2:29" s="495" customFormat="1" x14ac:dyDescent="0.2">
      <c r="B60" s="775">
        <f>Start!B24</f>
        <v>18</v>
      </c>
      <c r="C60" s="778" t="str">
        <f>IF(Start!C24="","",Start!C24)</f>
        <v/>
      </c>
      <c r="D60" s="370" t="s">
        <v>16</v>
      </c>
      <c r="E60" s="509"/>
      <c r="F60" s="499"/>
      <c r="G60" s="499"/>
      <c r="H60" s="499"/>
      <c r="I60" s="499"/>
      <c r="J60" s="499"/>
      <c r="K60" s="499"/>
      <c r="L60" s="499"/>
      <c r="M60" s="499"/>
      <c r="N60" s="781" t="str">
        <f>IF(C60="","",COUNT(E62:M62))</f>
        <v/>
      </c>
      <c r="O60" s="784" t="str">
        <f>IF(C60="","",IF(AND(N60=0,COUNTIF(E62:M62,"NP")=0),"DNF",IF(N60&lt;N$2,"NP",SUM(U60:AC62))))</f>
        <v/>
      </c>
      <c r="P60" s="13"/>
      <c r="Q60" s="766" t="str">
        <f>IF(C60="","",IF(OR(O60="NP",O60="DNF"),Start!$E$5,RANK(O60,O$5:O$168,1)))</f>
        <v/>
      </c>
      <c r="R60" s="504"/>
      <c r="S60" s="763" t="str">
        <f>IF(D60="","",IF(OR(Q60="NP",Q60="DNF"),IF(Q60="NP",MAX(Q$5:Q$85)+COUNTIF((Q$5:Q$85),MAX(Q$5:Q$85)),MAX(Q$5:Q$85)+COUNTIF((Q$5:Q$85),MAX(Q$5:Q$85))+COUNTIF((Q$5:Q$85),"NP")),Q60))</f>
        <v/>
      </c>
      <c r="U60" s="762" t="str">
        <f>IF($C60="","",IF(U$4&gt;$N$2,0,IF(ISNA(SMALL($E62:$M62,1)),0,SMALL($E62:$M62,1))))</f>
        <v/>
      </c>
      <c r="V60" s="762" t="str">
        <f>IF($C60="","",IF(V$4&gt;$N$2,0,IF(ISNA(SMALL($E62:$M62,2)),0,SMALL($E62:$M62,2))))</f>
        <v/>
      </c>
      <c r="W60" s="762" t="str">
        <f>IF($C60="","",IF(W$4&gt;$N$2,0,IF(ISNA(SMALL($E62:$M62,3)),0,SMALL($E62:$M62,3))))</f>
        <v/>
      </c>
      <c r="X60" s="762" t="str">
        <f>IF($C60="","",IF(X$4&gt;$N$2,0,IF(ISNA(SMALL($E62:$M62,4)),0,SMALL($E62:$M62,4))))</f>
        <v/>
      </c>
      <c r="Y60" s="762" t="str">
        <f>IF($C60="","",IF(Y$4&gt;$N$2,0,IF(ISNA(SMALL($E62:$M62,5)),0,SMALL($E62:$M62,5))))</f>
        <v/>
      </c>
      <c r="Z60" s="762" t="str">
        <f>IF($C60="","",IF(Z$4&gt;$N$2,0,IF(ISNA(SMALL($E62:$M62,6)),0,SMALL($E62:$M62,6))))</f>
        <v/>
      </c>
      <c r="AA60" s="762" t="str">
        <f>IF($C60="","",IF(AA$4&gt;$N$2,0,IF(ISNA(SMALL($E62:$M62,7)),0,SMALL($E62:$M62,7))))</f>
        <v/>
      </c>
      <c r="AB60" s="762" t="str">
        <f>IF($C60="","",IF(AB$4&gt;$N$2,0,IF(ISNA(SMALL($E62:$M62,8)),0,SMALL($E62:$M62,8))))</f>
        <v/>
      </c>
      <c r="AC60" s="762" t="str">
        <f>IF($C60="","",IF(AC$4&gt;$N$2,0,IF(ISNA(SMALL($E62:$M62,9)),0,SMALL($E62:$M62,9))))</f>
        <v/>
      </c>
    </row>
    <row r="61" spans="2:29" s="495" customFormat="1" ht="13.5" thickBot="1" x14ac:dyDescent="0.25">
      <c r="B61" s="776"/>
      <c r="C61" s="779"/>
      <c r="D61" s="371" t="s">
        <v>17</v>
      </c>
      <c r="E61" s="200"/>
      <c r="F61" s="501"/>
      <c r="G61" s="501"/>
      <c r="H61" s="501"/>
      <c r="I61" s="501"/>
      <c r="J61" s="501"/>
      <c r="K61" s="501"/>
      <c r="L61" s="501"/>
      <c r="M61" s="501"/>
      <c r="N61" s="782"/>
      <c r="O61" s="785"/>
      <c r="P61" s="13"/>
      <c r="Q61" s="767"/>
      <c r="R61" s="504"/>
      <c r="S61" s="764"/>
      <c r="U61" s="762"/>
      <c r="V61" s="762"/>
      <c r="W61" s="762"/>
      <c r="X61" s="762"/>
      <c r="Y61" s="762"/>
      <c r="Z61" s="762"/>
      <c r="AA61" s="762"/>
      <c r="AB61" s="762"/>
      <c r="AC61" s="762"/>
    </row>
    <row r="62" spans="2:29" ht="13.5" thickBot="1" x14ac:dyDescent="0.25">
      <c r="B62" s="777"/>
      <c r="C62" s="780"/>
      <c r="D62" s="372" t="s">
        <v>7</v>
      </c>
      <c r="E62" s="503" t="str">
        <f t="shared" ref="E62:M62" si="17">IF(OR($C60="",E60="",E61=""),"",IF(OR(AND(E60="NP",E61="NP"),AND(E60="DNF",E61="DNF")),E60,IF(AND(E60="NP",E61="DNF"),E60,IF(AND(E60="DNF",E61="NP"),E61,MIN(E60,E61)))))</f>
        <v/>
      </c>
      <c r="F62" s="503" t="str">
        <f t="shared" si="17"/>
        <v/>
      </c>
      <c r="G62" s="503" t="str">
        <f t="shared" si="17"/>
        <v/>
      </c>
      <c r="H62" s="503" t="str">
        <f t="shared" si="17"/>
        <v/>
      </c>
      <c r="I62" s="503" t="str">
        <f t="shared" si="17"/>
        <v/>
      </c>
      <c r="J62" s="503" t="str">
        <f t="shared" si="17"/>
        <v/>
      </c>
      <c r="K62" s="503" t="str">
        <f t="shared" si="17"/>
        <v/>
      </c>
      <c r="L62" s="503" t="str">
        <f t="shared" si="17"/>
        <v/>
      </c>
      <c r="M62" s="503" t="str">
        <f t="shared" si="17"/>
        <v/>
      </c>
      <c r="N62" s="783"/>
      <c r="O62" s="786"/>
      <c r="Q62" s="768"/>
      <c r="S62" s="765"/>
      <c r="U62" s="762"/>
      <c r="V62" s="762"/>
      <c r="W62" s="762"/>
      <c r="X62" s="762"/>
      <c r="Y62" s="762"/>
      <c r="Z62" s="762"/>
      <c r="AA62" s="762"/>
      <c r="AB62" s="762"/>
      <c r="AC62" s="762"/>
    </row>
    <row r="63" spans="2:29" s="495" customFormat="1" x14ac:dyDescent="0.2">
      <c r="B63" s="787">
        <f>Start!B25</f>
        <v>19</v>
      </c>
      <c r="C63" s="790" t="str">
        <f>IF(Start!C25="","",Start!C25)</f>
        <v/>
      </c>
      <c r="D63" s="367" t="s">
        <v>16</v>
      </c>
      <c r="E63" s="429"/>
      <c r="F63" s="430"/>
      <c r="G63" s="430"/>
      <c r="H63" s="430"/>
      <c r="I63" s="430"/>
      <c r="J63" s="430"/>
      <c r="K63" s="430"/>
      <c r="L63" s="430"/>
      <c r="M63" s="430"/>
      <c r="N63" s="781" t="str">
        <f>IF(C63="","",COUNT(E65:M65))</f>
        <v/>
      </c>
      <c r="O63" s="784" t="str">
        <f>IF(C63="","",IF(AND(N63=0,COUNTIF(E65:M65,"NP")=0),"DNF",IF(N63&lt;N$2,"NP",SUM(U63:AC65))))</f>
        <v/>
      </c>
      <c r="P63" s="13"/>
      <c r="Q63" s="766" t="str">
        <f>IF(C63="","",IF(OR(O63="NP",O63="DNF"),Start!$E$5,RANK(O63,O$5:O$168,1)))</f>
        <v/>
      </c>
      <c r="S63" s="763" t="str">
        <f>IF(D63="","",IF(OR(Q63="NP",Q63="DNF"),IF(Q63="NP",MAX(Q$5:Q$85)+COUNTIF((Q$5:Q$85),MAX(Q$5:Q$85)),MAX(Q$5:Q$85)+COUNTIF((Q$5:Q$85),MAX(Q$5:Q$85))+COUNTIF((Q$5:Q$85),"NP")),Q63))</f>
        <v/>
      </c>
      <c r="U63" s="762" t="str">
        <f>IF($C63="","",IF(U$4&gt;$N$2,0,IF(ISNA(SMALL($E65:$M65,1)),0,SMALL($E65:$M65,1))))</f>
        <v/>
      </c>
      <c r="V63" s="762" t="str">
        <f>IF($C63="","",IF(V$4&gt;$N$2,0,IF(ISNA(SMALL($E65:$M65,2)),0,SMALL($E65:$M65,2))))</f>
        <v/>
      </c>
      <c r="W63" s="762" t="str">
        <f>IF($C63="","",IF(W$4&gt;$N$2,0,IF(ISNA(SMALL($E65:$M65,3)),0,SMALL($E65:$M65,3))))</f>
        <v/>
      </c>
      <c r="X63" s="762" t="str">
        <f>IF($C63="","",IF(X$4&gt;$N$2,0,IF(ISNA(SMALL($E65:$M65,4)),0,SMALL($E65:$M65,4))))</f>
        <v/>
      </c>
      <c r="Y63" s="762" t="str">
        <f>IF($C63="","",IF(Y$4&gt;$N$2,0,IF(ISNA(SMALL($E65:$M65,5)),0,SMALL($E65:$M65,5))))</f>
        <v/>
      </c>
      <c r="Z63" s="762" t="str">
        <f>IF($C63="","",IF(Z$4&gt;$N$2,0,IF(ISNA(SMALL($E65:$M65,6)),0,SMALL($E65:$M65,6))))</f>
        <v/>
      </c>
      <c r="AA63" s="762" t="str">
        <f>IF($C63="","",IF(AA$4&gt;$N$2,0,IF(ISNA(SMALL($E65:$M65,7)),0,SMALL($E65:$M65,7))))</f>
        <v/>
      </c>
      <c r="AB63" s="762" t="str">
        <f>IF($C63="","",IF(AB$4&gt;$N$2,0,IF(ISNA(SMALL($E65:$M65,8)),0,SMALL($E65:$M65,8))))</f>
        <v/>
      </c>
      <c r="AC63" s="762" t="str">
        <f>IF($C63="","",IF(AC$4&gt;$N$2,0,IF(ISNA(SMALL($E65:$M65,9)),0,SMALL($E65:$M65,9))))</f>
        <v/>
      </c>
    </row>
    <row r="64" spans="2:29" s="495" customFormat="1" ht="13.5" thickBot="1" x14ac:dyDescent="0.25">
      <c r="B64" s="788"/>
      <c r="C64" s="791"/>
      <c r="D64" s="373" t="s">
        <v>17</v>
      </c>
      <c r="E64" s="434"/>
      <c r="F64" s="435"/>
      <c r="G64" s="435"/>
      <c r="H64" s="435"/>
      <c r="I64" s="435"/>
      <c r="J64" s="435"/>
      <c r="K64" s="435"/>
      <c r="L64" s="435"/>
      <c r="M64" s="435"/>
      <c r="N64" s="782"/>
      <c r="O64" s="785"/>
      <c r="P64" s="13"/>
      <c r="Q64" s="767"/>
      <c r="S64" s="764"/>
      <c r="U64" s="762"/>
      <c r="V64" s="762"/>
      <c r="W64" s="762"/>
      <c r="X64" s="762"/>
      <c r="Y64" s="762"/>
      <c r="Z64" s="762"/>
      <c r="AA64" s="762"/>
      <c r="AB64" s="762"/>
      <c r="AC64" s="762"/>
    </row>
    <row r="65" spans="2:29" ht="13.5" thickBot="1" x14ac:dyDescent="0.25">
      <c r="B65" s="789"/>
      <c r="C65" s="792"/>
      <c r="D65" s="496" t="s">
        <v>7</v>
      </c>
      <c r="E65" s="497" t="str">
        <f t="shared" ref="E65:M65" si="18">IF(OR($C63="",E63="",E64=""),"",IF(OR(AND(E63="NP",E64="NP"),AND(E63="DNF",E64="DNF")),E63,IF(AND(E63="NP",E64="DNF"),E63,IF(AND(E63="DNF",E64="NP"),E64,MIN(E63,E64)))))</f>
        <v/>
      </c>
      <c r="F65" s="497" t="str">
        <f t="shared" si="18"/>
        <v/>
      </c>
      <c r="G65" s="497" t="str">
        <f t="shared" si="18"/>
        <v/>
      </c>
      <c r="H65" s="497" t="str">
        <f t="shared" si="18"/>
        <v/>
      </c>
      <c r="I65" s="497" t="str">
        <f t="shared" si="18"/>
        <v/>
      </c>
      <c r="J65" s="497" t="str">
        <f t="shared" si="18"/>
        <v/>
      </c>
      <c r="K65" s="497" t="str">
        <f t="shared" si="18"/>
        <v/>
      </c>
      <c r="L65" s="497" t="str">
        <f t="shared" si="18"/>
        <v/>
      </c>
      <c r="M65" s="497" t="str">
        <f t="shared" si="18"/>
        <v/>
      </c>
      <c r="N65" s="783"/>
      <c r="O65" s="786"/>
      <c r="Q65" s="768"/>
      <c r="S65" s="765"/>
      <c r="U65" s="762"/>
      <c r="V65" s="762"/>
      <c r="W65" s="762"/>
      <c r="X65" s="762"/>
      <c r="Y65" s="762"/>
      <c r="Z65" s="762"/>
      <c r="AA65" s="762"/>
      <c r="AB65" s="762"/>
      <c r="AC65" s="762"/>
    </row>
    <row r="66" spans="2:29" s="495" customFormat="1" x14ac:dyDescent="0.2">
      <c r="B66" s="775">
        <f>Start!B26</f>
        <v>20</v>
      </c>
      <c r="C66" s="778" t="str">
        <f>IF(Start!C26="","",Start!C26)</f>
        <v/>
      </c>
      <c r="D66" s="370" t="s">
        <v>16</v>
      </c>
      <c r="E66" s="498"/>
      <c r="F66" s="499"/>
      <c r="G66" s="499"/>
      <c r="H66" s="499"/>
      <c r="I66" s="499"/>
      <c r="J66" s="499"/>
      <c r="K66" s="499"/>
      <c r="L66" s="499"/>
      <c r="M66" s="499"/>
      <c r="N66" s="781" t="str">
        <f>IF(C66="","",COUNT(E68:M68))</f>
        <v/>
      </c>
      <c r="O66" s="784" t="str">
        <f>IF(C66="","",IF(AND(N66=0,COUNTIF(E68:M68,"NP")=0),"DNF",IF(N66&lt;N$2,"NP",SUM(U66:AC68))))</f>
        <v/>
      </c>
      <c r="P66" s="13"/>
      <c r="Q66" s="766" t="str">
        <f>IF(C66="","",IF(OR(O66="NP",O66="DNF"),Start!$E$5,RANK(O66,O$5:O$168,1)))</f>
        <v/>
      </c>
      <c r="S66" s="763" t="str">
        <f>IF(D66="","",IF(OR(Q66="NP",Q66="DNF"),IF(Q66="NP",MAX(Q$5:Q$85)+COUNTIF((Q$5:Q$85),MAX(Q$5:Q$85)),MAX(Q$5:Q$85)+COUNTIF((Q$5:Q$85),MAX(Q$5:Q$85))+COUNTIF((Q$5:Q$85),"NP")),Q66))</f>
        <v/>
      </c>
      <c r="U66" s="762" t="str">
        <f>IF($C66="","",IF(U$4&gt;$N$2,0,IF(ISNA(SMALL($E68:$M68,1)),0,SMALL($E68:$M68,1))))</f>
        <v/>
      </c>
      <c r="V66" s="762" t="str">
        <f>IF($C66="","",IF(V$4&gt;$N$2,0,IF(ISNA(SMALL($E68:$M68,2)),0,SMALL($E68:$M68,2))))</f>
        <v/>
      </c>
      <c r="W66" s="762" t="str">
        <f>IF($C66="","",IF(W$4&gt;$N$2,0,IF(ISNA(SMALL($E68:$M68,3)),0,SMALL($E68:$M68,3))))</f>
        <v/>
      </c>
      <c r="X66" s="762" t="str">
        <f>IF($C66="","",IF(X$4&gt;$N$2,0,IF(ISNA(SMALL($E68:$M68,4)),0,SMALL($E68:$M68,4))))</f>
        <v/>
      </c>
      <c r="Y66" s="762" t="str">
        <f>IF($C66="","",IF(Y$4&gt;$N$2,0,IF(ISNA(SMALL($E68:$M68,5)),0,SMALL($E68:$M68,5))))</f>
        <v/>
      </c>
      <c r="Z66" s="762" t="str">
        <f>IF($C66="","",IF(Z$4&gt;$N$2,0,IF(ISNA(SMALL($E68:$M68,6)),0,SMALL($E68:$M68,6))))</f>
        <v/>
      </c>
      <c r="AA66" s="762" t="str">
        <f>IF($C66="","",IF(AA$4&gt;$N$2,0,IF(ISNA(SMALL($E68:$M68,7)),0,SMALL($E68:$M68,7))))</f>
        <v/>
      </c>
      <c r="AB66" s="762" t="str">
        <f>IF($C66="","",IF(AB$4&gt;$N$2,0,IF(ISNA(SMALL($E68:$M68,8)),0,SMALL($E68:$M68,8))))</f>
        <v/>
      </c>
      <c r="AC66" s="762" t="str">
        <f>IF($C66="","",IF(AC$4&gt;$N$2,0,IF(ISNA(SMALL($E68:$M68,9)),0,SMALL($E68:$M68,9))))</f>
        <v/>
      </c>
    </row>
    <row r="67" spans="2:29" s="495" customFormat="1" ht="13.5" thickBot="1" x14ac:dyDescent="0.25">
      <c r="B67" s="776"/>
      <c r="C67" s="779"/>
      <c r="D67" s="374" t="s">
        <v>17</v>
      </c>
      <c r="E67" s="500"/>
      <c r="F67" s="501"/>
      <c r="G67" s="501"/>
      <c r="H67" s="501"/>
      <c r="I67" s="501"/>
      <c r="J67" s="501"/>
      <c r="K67" s="501"/>
      <c r="L67" s="501"/>
      <c r="M67" s="501"/>
      <c r="N67" s="782"/>
      <c r="O67" s="785"/>
      <c r="P67" s="13"/>
      <c r="Q67" s="767"/>
      <c r="S67" s="764"/>
      <c r="U67" s="762"/>
      <c r="V67" s="762"/>
      <c r="W67" s="762"/>
      <c r="X67" s="762"/>
      <c r="Y67" s="762"/>
      <c r="Z67" s="762"/>
      <c r="AA67" s="762"/>
      <c r="AB67" s="762"/>
      <c r="AC67" s="762"/>
    </row>
    <row r="68" spans="2:29" ht="13.5" thickBot="1" x14ac:dyDescent="0.25">
      <c r="B68" s="777"/>
      <c r="C68" s="780"/>
      <c r="D68" s="502" t="s">
        <v>7</v>
      </c>
      <c r="E68" s="503" t="str">
        <f t="shared" ref="E68:M68" si="19">IF(OR($C66="",E66="",E67=""),"",IF(OR(AND(E66="NP",E67="NP"),AND(E66="DNF",E67="DNF")),E66,IF(AND(E66="NP",E67="DNF"),E66,IF(AND(E66="DNF",E67="NP"),E67,MIN(E66,E67)))))</f>
        <v/>
      </c>
      <c r="F68" s="503" t="str">
        <f t="shared" si="19"/>
        <v/>
      </c>
      <c r="G68" s="503" t="str">
        <f t="shared" si="19"/>
        <v/>
      </c>
      <c r="H68" s="503" t="str">
        <f t="shared" si="19"/>
        <v/>
      </c>
      <c r="I68" s="503" t="str">
        <f t="shared" si="19"/>
        <v/>
      </c>
      <c r="J68" s="503" t="str">
        <f t="shared" si="19"/>
        <v/>
      </c>
      <c r="K68" s="503" t="str">
        <f t="shared" si="19"/>
        <v/>
      </c>
      <c r="L68" s="503" t="str">
        <f t="shared" si="19"/>
        <v/>
      </c>
      <c r="M68" s="503" t="str">
        <f t="shared" si="19"/>
        <v/>
      </c>
      <c r="N68" s="783"/>
      <c r="O68" s="786"/>
      <c r="Q68" s="768"/>
      <c r="S68" s="765"/>
      <c r="U68" s="762"/>
      <c r="V68" s="762"/>
      <c r="W68" s="762"/>
      <c r="X68" s="762"/>
      <c r="Y68" s="762"/>
      <c r="Z68" s="762"/>
      <c r="AA68" s="762"/>
      <c r="AB68" s="762"/>
      <c r="AC68" s="762"/>
    </row>
    <row r="69" spans="2:29" ht="26.25" x14ac:dyDescent="0.2">
      <c r="B69" s="724" t="str">
        <f>B35</f>
        <v>Běh na 100m s překážkami - Pořadí družstev</v>
      </c>
      <c r="C69" s="724"/>
      <c r="D69" s="724"/>
      <c r="E69" s="724"/>
      <c r="F69" s="724"/>
      <c r="G69" s="724"/>
      <c r="H69" s="724"/>
      <c r="I69" s="724"/>
      <c r="J69" s="724"/>
      <c r="K69" s="724"/>
      <c r="L69" s="724"/>
      <c r="M69" s="724"/>
      <c r="N69" s="724"/>
      <c r="O69" s="724"/>
      <c r="P69" s="724"/>
      <c r="Q69" s="724"/>
      <c r="R69" s="724"/>
      <c r="S69" s="724"/>
    </row>
    <row r="70" spans="2:29" ht="15" customHeight="1" thickBot="1" x14ac:dyDescent="0.25">
      <c r="B70" s="376"/>
      <c r="C70" s="376"/>
      <c r="D70" s="376"/>
      <c r="E70" s="376"/>
      <c r="F70" s="376"/>
      <c r="G70" s="376"/>
      <c r="H70" s="376"/>
      <c r="I70" s="376"/>
      <c r="J70" s="376"/>
      <c r="K70" s="376"/>
      <c r="L70" s="376"/>
      <c r="M70" s="376"/>
      <c r="N70" s="376"/>
    </row>
    <row r="71" spans="2:29" s="13" customFormat="1" ht="15" customHeight="1" thickBot="1" x14ac:dyDescent="0.25">
      <c r="B71" s="148"/>
      <c r="C71" s="14" t="str">
        <f>Start!$C$5</f>
        <v>MUŽI</v>
      </c>
      <c r="D71" s="58"/>
      <c r="E71" s="734" t="s">
        <v>20</v>
      </c>
      <c r="F71" s="735"/>
      <c r="G71" s="735"/>
      <c r="H71" s="735"/>
      <c r="I71" s="735"/>
      <c r="J71" s="735"/>
      <c r="K71" s="735"/>
      <c r="L71" s="735"/>
      <c r="M71" s="736"/>
      <c r="N71" s="12"/>
      <c r="U71" s="617"/>
      <c r="V71" s="617"/>
      <c r="W71" s="617"/>
      <c r="X71" s="617"/>
      <c r="Y71" s="617"/>
      <c r="Z71" s="617"/>
      <c r="AA71" s="617"/>
      <c r="AB71" s="617"/>
      <c r="AC71" s="617"/>
    </row>
    <row r="72" spans="2:29" s="238" customFormat="1" ht="16.5" thickBot="1" x14ac:dyDescent="0.25">
      <c r="B72" s="31" t="s">
        <v>1</v>
      </c>
      <c r="C72" s="493" t="s">
        <v>2</v>
      </c>
      <c r="D72" s="31" t="s">
        <v>18</v>
      </c>
      <c r="E72" s="59">
        <v>1</v>
      </c>
      <c r="F72" s="60">
        <v>2</v>
      </c>
      <c r="G72" s="60">
        <v>3</v>
      </c>
      <c r="H72" s="60">
        <v>4</v>
      </c>
      <c r="I72" s="60">
        <v>5</v>
      </c>
      <c r="J72" s="60">
        <v>6</v>
      </c>
      <c r="K72" s="60">
        <v>7</v>
      </c>
      <c r="L72" s="60">
        <v>8</v>
      </c>
      <c r="M72" s="60">
        <v>9</v>
      </c>
      <c r="N72" s="404" t="s">
        <v>19</v>
      </c>
      <c r="O72" s="405" t="s">
        <v>3</v>
      </c>
      <c r="Q72" s="494" t="s">
        <v>4</v>
      </c>
      <c r="S72" s="407" t="s">
        <v>42</v>
      </c>
      <c r="U72" s="619"/>
      <c r="V72" s="619"/>
      <c r="W72" s="619"/>
      <c r="X72" s="619"/>
      <c r="Y72" s="619"/>
      <c r="Z72" s="619"/>
      <c r="AA72" s="619"/>
      <c r="AB72" s="619"/>
      <c r="AC72" s="619"/>
    </row>
    <row r="73" spans="2:29" s="495" customFormat="1" x14ac:dyDescent="0.2">
      <c r="B73" s="787">
        <f>Start!B27</f>
        <v>21</v>
      </c>
      <c r="C73" s="790" t="str">
        <f>IF(Start!C27="","",Start!C27)</f>
        <v/>
      </c>
      <c r="D73" s="367" t="s">
        <v>16</v>
      </c>
      <c r="E73" s="429"/>
      <c r="F73" s="430"/>
      <c r="G73" s="430"/>
      <c r="H73" s="430"/>
      <c r="I73" s="430"/>
      <c r="J73" s="430"/>
      <c r="K73" s="430"/>
      <c r="L73" s="430"/>
      <c r="M73" s="430"/>
      <c r="N73" s="781" t="str">
        <f>IF(C73="","",COUNT(E75:M75))</f>
        <v/>
      </c>
      <c r="O73" s="784" t="str">
        <f>IF(C73="","",IF(AND(N73=0,COUNTIF(E75:M75,"NP")=0),"DNF",IF(N73&lt;N$2,"NP",SUM(U73:AC75))))</f>
        <v/>
      </c>
      <c r="P73" s="13"/>
      <c r="Q73" s="766" t="str">
        <f>IF(C73="","",IF(OR(O73="NP",O73="DNF"),Start!$E$5,RANK(O73,O$5:O$168,1)))</f>
        <v/>
      </c>
      <c r="S73" s="763" t="str">
        <f>IF(D73="","",IF(OR(Q73="NP",Q73="DNF"),IF(Q73="NP",MAX(Q$5:Q$85)+COUNTIF((Q$5:Q$85),MAX(Q$5:Q$85)),MAX(Q$5:Q$85)+COUNTIF((Q$5:Q$85),MAX(Q$5:Q$85))+COUNTIF((Q$5:Q$85),"NP")),Q73))</f>
        <v/>
      </c>
      <c r="U73" s="762" t="str">
        <f>IF($C73="","",IF(U$4&gt;$N$2,0,IF(ISNA(SMALL($E75:$M75,1)),0,SMALL($E75:$M75,1))))</f>
        <v/>
      </c>
      <c r="V73" s="762" t="str">
        <f>IF($C73="","",IF(V$4&gt;$N$2,0,IF(ISNA(SMALL($E75:$M75,2)),0,SMALL($E75:$M75,2))))</f>
        <v/>
      </c>
      <c r="W73" s="762" t="str">
        <f>IF($C73="","",IF(W$4&gt;$N$2,0,IF(ISNA(SMALL($E75:$M75,3)),0,SMALL($E75:$M75,3))))</f>
        <v/>
      </c>
      <c r="X73" s="762" t="str">
        <f>IF($C73="","",IF(X$4&gt;$N$2,0,IF(ISNA(SMALL($E75:$M75,4)),0,SMALL($E75:$M75,4))))</f>
        <v/>
      </c>
      <c r="Y73" s="762" t="str">
        <f>IF($C73="","",IF(Y$4&gt;$N$2,0,IF(ISNA(SMALL($E75:$M75,5)),0,SMALL($E75:$M75,5))))</f>
        <v/>
      </c>
      <c r="Z73" s="762" t="str">
        <f>IF($C73="","",IF(Z$4&gt;$N$2,0,IF(ISNA(SMALL($E75:$M75,6)),0,SMALL($E75:$M75,6))))</f>
        <v/>
      </c>
      <c r="AA73" s="762" t="str">
        <f>IF($C73="","",IF(AA$4&gt;$N$2,0,IF(ISNA(SMALL($E75:$M75,7)),0,SMALL($E75:$M75,7))))</f>
        <v/>
      </c>
      <c r="AB73" s="762" t="str">
        <f>IF($C73="","",IF(AB$4&gt;$N$2,0,IF(ISNA(SMALL($E75:$M75,8)),0,SMALL($E75:$M75,8))))</f>
        <v/>
      </c>
      <c r="AC73" s="762" t="str">
        <f>IF($C73="","",IF(AC$4&gt;$N$2,0,IF(ISNA(SMALL($E75:$M75,9)),0,SMALL($E75:$M75,9))))</f>
        <v/>
      </c>
    </row>
    <row r="74" spans="2:29" s="495" customFormat="1" ht="13.5" thickBot="1" x14ac:dyDescent="0.25">
      <c r="B74" s="788"/>
      <c r="C74" s="791"/>
      <c r="D74" s="373" t="s">
        <v>17</v>
      </c>
      <c r="E74" s="434"/>
      <c r="F74" s="435"/>
      <c r="G74" s="435"/>
      <c r="H74" s="435"/>
      <c r="I74" s="435"/>
      <c r="J74" s="435"/>
      <c r="K74" s="435"/>
      <c r="L74" s="435"/>
      <c r="M74" s="435"/>
      <c r="N74" s="782"/>
      <c r="O74" s="785"/>
      <c r="P74" s="13"/>
      <c r="Q74" s="767"/>
      <c r="S74" s="764"/>
      <c r="U74" s="762"/>
      <c r="V74" s="762"/>
      <c r="W74" s="762"/>
      <c r="X74" s="762"/>
      <c r="Y74" s="762"/>
      <c r="Z74" s="762"/>
      <c r="AA74" s="762"/>
      <c r="AB74" s="762"/>
      <c r="AC74" s="762"/>
    </row>
    <row r="75" spans="2:29" ht="13.5" thickBot="1" x14ac:dyDescent="0.25">
      <c r="B75" s="789"/>
      <c r="C75" s="792"/>
      <c r="D75" s="496" t="s">
        <v>7</v>
      </c>
      <c r="E75" s="497" t="str">
        <f t="shared" ref="E75:M75" si="20">IF(OR($C73="",E73="",E74=""),"",IF(OR(AND(E73="NP",E74="NP"),AND(E73="DNF",E74="DNF")),E73,IF(AND(E73="NP",E74="DNF"),E73,IF(AND(E73="DNF",E74="NP"),E74,MIN(E73,E74)))))</f>
        <v/>
      </c>
      <c r="F75" s="497" t="str">
        <f t="shared" si="20"/>
        <v/>
      </c>
      <c r="G75" s="497" t="str">
        <f t="shared" si="20"/>
        <v/>
      </c>
      <c r="H75" s="497" t="str">
        <f t="shared" si="20"/>
        <v/>
      </c>
      <c r="I75" s="497" t="str">
        <f t="shared" si="20"/>
        <v/>
      </c>
      <c r="J75" s="497" t="str">
        <f t="shared" si="20"/>
        <v/>
      </c>
      <c r="K75" s="497" t="str">
        <f t="shared" si="20"/>
        <v/>
      </c>
      <c r="L75" s="497" t="str">
        <f t="shared" si="20"/>
        <v/>
      </c>
      <c r="M75" s="497" t="str">
        <f t="shared" si="20"/>
        <v/>
      </c>
      <c r="N75" s="783"/>
      <c r="O75" s="786"/>
      <c r="Q75" s="768"/>
      <c r="S75" s="765"/>
      <c r="U75" s="762"/>
      <c r="V75" s="762"/>
      <c r="W75" s="762"/>
      <c r="X75" s="762"/>
      <c r="Y75" s="762"/>
      <c r="Z75" s="762"/>
      <c r="AA75" s="762"/>
      <c r="AB75" s="762"/>
      <c r="AC75" s="762"/>
    </row>
    <row r="76" spans="2:29" s="495" customFormat="1" x14ac:dyDescent="0.2">
      <c r="B76" s="775">
        <f>Start!B28</f>
        <v>22</v>
      </c>
      <c r="C76" s="778" t="str">
        <f>IF(Start!C28="","",Start!C28)</f>
        <v/>
      </c>
      <c r="D76" s="370" t="s">
        <v>16</v>
      </c>
      <c r="E76" s="498"/>
      <c r="F76" s="499"/>
      <c r="G76" s="499"/>
      <c r="H76" s="499"/>
      <c r="I76" s="499"/>
      <c r="J76" s="499"/>
      <c r="K76" s="499"/>
      <c r="L76" s="499"/>
      <c r="M76" s="499"/>
      <c r="N76" s="781" t="str">
        <f>IF(C76="","",COUNT(E78:M78))</f>
        <v/>
      </c>
      <c r="O76" s="784" t="str">
        <f>IF(C76="","",IF(AND(N76=0,COUNTIF(E78:M78,"NP")=0),"DNF",IF(N76&lt;N$2,"NP",SUM(U76:AC78))))</f>
        <v/>
      </c>
      <c r="P76" s="13"/>
      <c r="Q76" s="766" t="str">
        <f>IF(C76="","",IF(OR(O76="NP",O76="DNF"),Start!$E$5,RANK(O76,O$5:O$168,1)))</f>
        <v/>
      </c>
      <c r="S76" s="763" t="str">
        <f>IF(D76="","",IF(OR(Q76="NP",Q76="DNF"),IF(Q76="NP",MAX(Q$5:Q$85)+COUNTIF((Q$5:Q$85),MAX(Q$5:Q$85)),MAX(Q$5:Q$85)+COUNTIF((Q$5:Q$85),MAX(Q$5:Q$85))+COUNTIF((Q$5:Q$85),"NP")),Q76))</f>
        <v/>
      </c>
      <c r="U76" s="762" t="str">
        <f>IF($C76="","",IF(U$4&gt;$N$2,0,IF(ISNA(SMALL($E78:$M78,1)),0,SMALL($E78:$M78,1))))</f>
        <v/>
      </c>
      <c r="V76" s="762" t="str">
        <f>IF($C76="","",IF(V$4&gt;$N$2,0,IF(ISNA(SMALL($E78:$M78,2)),0,SMALL($E78:$M78,2))))</f>
        <v/>
      </c>
      <c r="W76" s="762" t="str">
        <f>IF($C76="","",IF(W$4&gt;$N$2,0,IF(ISNA(SMALL($E78:$M78,3)),0,SMALL($E78:$M78,3))))</f>
        <v/>
      </c>
      <c r="X76" s="762" t="str">
        <f>IF($C76="","",IF(X$4&gt;$N$2,0,IF(ISNA(SMALL($E78:$M78,4)),0,SMALL($E78:$M78,4))))</f>
        <v/>
      </c>
      <c r="Y76" s="762" t="str">
        <f>IF($C76="","",IF(Y$4&gt;$N$2,0,IF(ISNA(SMALL($E78:$M78,5)),0,SMALL($E78:$M78,5))))</f>
        <v/>
      </c>
      <c r="Z76" s="762" t="str">
        <f>IF($C76="","",IF(Z$4&gt;$N$2,0,IF(ISNA(SMALL($E78:$M78,6)),0,SMALL($E78:$M78,6))))</f>
        <v/>
      </c>
      <c r="AA76" s="762" t="str">
        <f>IF($C76="","",IF(AA$4&gt;$N$2,0,IF(ISNA(SMALL($E78:$M78,7)),0,SMALL($E78:$M78,7))))</f>
        <v/>
      </c>
      <c r="AB76" s="762" t="str">
        <f>IF($C76="","",IF(AB$4&gt;$N$2,0,IF(ISNA(SMALL($E78:$M78,8)),0,SMALL($E78:$M78,8))))</f>
        <v/>
      </c>
      <c r="AC76" s="762" t="str">
        <f>IF($C76="","",IF(AC$4&gt;$N$2,0,IF(ISNA(SMALL($E78:$M78,9)),0,SMALL($E78:$M78,9))))</f>
        <v/>
      </c>
    </row>
    <row r="77" spans="2:29" s="495" customFormat="1" ht="13.5" thickBot="1" x14ac:dyDescent="0.25">
      <c r="B77" s="776"/>
      <c r="C77" s="779"/>
      <c r="D77" s="374" t="s">
        <v>17</v>
      </c>
      <c r="E77" s="500"/>
      <c r="F77" s="501"/>
      <c r="G77" s="501"/>
      <c r="H77" s="501"/>
      <c r="I77" s="501"/>
      <c r="J77" s="501"/>
      <c r="K77" s="501"/>
      <c r="L77" s="501"/>
      <c r="M77" s="501"/>
      <c r="N77" s="782"/>
      <c r="O77" s="785"/>
      <c r="P77" s="13"/>
      <c r="Q77" s="767"/>
      <c r="S77" s="764"/>
      <c r="U77" s="762"/>
      <c r="V77" s="762"/>
      <c r="W77" s="762"/>
      <c r="X77" s="762"/>
      <c r="Y77" s="762"/>
      <c r="Z77" s="762"/>
      <c r="AA77" s="762"/>
      <c r="AB77" s="762"/>
      <c r="AC77" s="762"/>
    </row>
    <row r="78" spans="2:29" ht="13.5" thickBot="1" x14ac:dyDescent="0.25">
      <c r="B78" s="777"/>
      <c r="C78" s="780"/>
      <c r="D78" s="502" t="s">
        <v>7</v>
      </c>
      <c r="E78" s="503" t="str">
        <f t="shared" ref="E78:M78" si="21">IF(OR($C76="",E76="",E77=""),"",IF(OR(AND(E76="NP",E77="NP"),AND(E76="DNF",E77="DNF")),E76,IF(AND(E76="NP",E77="DNF"),E76,IF(AND(E76="DNF",E77="NP"),E77,MIN(E76,E77)))))</f>
        <v/>
      </c>
      <c r="F78" s="503" t="str">
        <f t="shared" si="21"/>
        <v/>
      </c>
      <c r="G78" s="503" t="str">
        <f t="shared" si="21"/>
        <v/>
      </c>
      <c r="H78" s="503" t="str">
        <f t="shared" si="21"/>
        <v/>
      </c>
      <c r="I78" s="503" t="str">
        <f t="shared" si="21"/>
        <v/>
      </c>
      <c r="J78" s="503" t="str">
        <f t="shared" si="21"/>
        <v/>
      </c>
      <c r="K78" s="503" t="str">
        <f t="shared" si="21"/>
        <v/>
      </c>
      <c r="L78" s="503" t="str">
        <f t="shared" si="21"/>
        <v/>
      </c>
      <c r="M78" s="503" t="str">
        <f t="shared" si="21"/>
        <v/>
      </c>
      <c r="N78" s="783"/>
      <c r="O78" s="786"/>
      <c r="Q78" s="768"/>
      <c r="S78" s="765"/>
      <c r="U78" s="762"/>
      <c r="V78" s="762"/>
      <c r="W78" s="762"/>
      <c r="X78" s="762"/>
      <c r="Y78" s="762"/>
      <c r="Z78" s="762"/>
      <c r="AA78" s="762"/>
      <c r="AB78" s="762"/>
      <c r="AC78" s="762"/>
    </row>
    <row r="79" spans="2:29" s="495" customFormat="1" x14ac:dyDescent="0.2">
      <c r="B79" s="787">
        <f>Start!B29</f>
        <v>23</v>
      </c>
      <c r="C79" s="790" t="str">
        <f>IF(Start!C29="","",Start!C29)</f>
        <v/>
      </c>
      <c r="D79" s="367" t="s">
        <v>16</v>
      </c>
      <c r="E79" s="429"/>
      <c r="F79" s="430"/>
      <c r="G79" s="430"/>
      <c r="H79" s="430"/>
      <c r="I79" s="430"/>
      <c r="J79" s="430"/>
      <c r="K79" s="430"/>
      <c r="L79" s="430"/>
      <c r="M79" s="430"/>
      <c r="N79" s="781" t="str">
        <f>IF(C79="","",COUNT(E81:M81))</f>
        <v/>
      </c>
      <c r="O79" s="784" t="str">
        <f>IF(C79="","",IF(AND(N79=0,COUNTIF(E81:M81,"NP")=0),"DNF",IF(N79&lt;N$2,"NP",SUM(U79:AC81))))</f>
        <v/>
      </c>
      <c r="P79" s="13"/>
      <c r="Q79" s="766" t="str">
        <f>IF(C79="","",IF(OR(O79="NP",O79="DNF"),Start!$E$5,RANK(O79,O$5:O$168,1)))</f>
        <v/>
      </c>
      <c r="S79" s="763" t="str">
        <f>IF(D79="","",IF(OR(Q79="NP",Q79="DNF"),IF(Q79="NP",MAX(Q$5:Q$85)+COUNTIF((Q$5:Q$85),MAX(Q$5:Q$85)),MAX(Q$5:Q$85)+COUNTIF((Q$5:Q$85),MAX(Q$5:Q$85))+COUNTIF((Q$5:Q$85),"NP")),Q79))</f>
        <v/>
      </c>
      <c r="U79" s="762" t="str">
        <f>IF($C79="","",IF(U$4&gt;$N$2,0,IF(ISNA(SMALL($E81:$M81,1)),0,SMALL($E81:$M81,1))))</f>
        <v/>
      </c>
      <c r="V79" s="762" t="str">
        <f>IF($C79="","",IF(V$4&gt;$N$2,0,IF(ISNA(SMALL($E81:$M81,2)),0,SMALL($E81:$M81,2))))</f>
        <v/>
      </c>
      <c r="W79" s="762" t="str">
        <f>IF($C79="","",IF(W$4&gt;$N$2,0,IF(ISNA(SMALL($E81:$M81,3)),0,SMALL($E81:$M81,3))))</f>
        <v/>
      </c>
      <c r="X79" s="762" t="str">
        <f>IF($C79="","",IF(X$4&gt;$N$2,0,IF(ISNA(SMALL($E81:$M81,4)),0,SMALL($E81:$M81,4))))</f>
        <v/>
      </c>
      <c r="Y79" s="762" t="str">
        <f>IF($C79="","",IF(Y$4&gt;$N$2,0,IF(ISNA(SMALL($E81:$M81,5)),0,SMALL($E81:$M81,5))))</f>
        <v/>
      </c>
      <c r="Z79" s="762" t="str">
        <f>IF($C79="","",IF(Z$4&gt;$N$2,0,IF(ISNA(SMALL($E81:$M81,6)),0,SMALL($E81:$M81,6))))</f>
        <v/>
      </c>
      <c r="AA79" s="762" t="str">
        <f>IF($C79="","",IF(AA$4&gt;$N$2,0,IF(ISNA(SMALL($E81:$M81,7)),0,SMALL($E81:$M81,7))))</f>
        <v/>
      </c>
      <c r="AB79" s="762" t="str">
        <f>IF($C79="","",IF(AB$4&gt;$N$2,0,IF(ISNA(SMALL($E81:$M81,8)),0,SMALL($E81:$M81,8))))</f>
        <v/>
      </c>
      <c r="AC79" s="762" t="str">
        <f>IF($C79="","",IF(AC$4&gt;$N$2,0,IF(ISNA(SMALL($E81:$M81,9)),0,SMALL($E81:$M81,9))))</f>
        <v/>
      </c>
    </row>
    <row r="80" spans="2:29" s="495" customFormat="1" ht="13.5" thickBot="1" x14ac:dyDescent="0.25">
      <c r="B80" s="788"/>
      <c r="C80" s="791"/>
      <c r="D80" s="373" t="s">
        <v>17</v>
      </c>
      <c r="E80" s="434"/>
      <c r="F80" s="435"/>
      <c r="G80" s="435"/>
      <c r="H80" s="435"/>
      <c r="I80" s="435"/>
      <c r="J80" s="435"/>
      <c r="K80" s="435"/>
      <c r="L80" s="435"/>
      <c r="M80" s="435"/>
      <c r="N80" s="782"/>
      <c r="O80" s="785"/>
      <c r="P80" s="13"/>
      <c r="Q80" s="767"/>
      <c r="S80" s="764"/>
      <c r="U80" s="762"/>
      <c r="V80" s="762"/>
      <c r="W80" s="762"/>
      <c r="X80" s="762"/>
      <c r="Y80" s="762"/>
      <c r="Z80" s="762"/>
      <c r="AA80" s="762"/>
      <c r="AB80" s="762"/>
      <c r="AC80" s="762"/>
    </row>
    <row r="81" spans="2:29" ht="13.5" thickBot="1" x14ac:dyDescent="0.25">
      <c r="B81" s="789"/>
      <c r="C81" s="792"/>
      <c r="D81" s="496" t="s">
        <v>7</v>
      </c>
      <c r="E81" s="497" t="str">
        <f t="shared" ref="E81:M81" si="22">IF(OR($C79="",E79="",E80=""),"",IF(OR(AND(E79="NP",E80="NP"),AND(E79="DNF",E80="DNF")),E79,IF(AND(E79="NP",E80="DNF"),E79,IF(AND(E79="DNF",E80="NP"),E80,MIN(E79,E80)))))</f>
        <v/>
      </c>
      <c r="F81" s="497" t="str">
        <f t="shared" si="22"/>
        <v/>
      </c>
      <c r="G81" s="497" t="str">
        <f t="shared" si="22"/>
        <v/>
      </c>
      <c r="H81" s="497" t="str">
        <f t="shared" si="22"/>
        <v/>
      </c>
      <c r="I81" s="497" t="str">
        <f t="shared" si="22"/>
        <v/>
      </c>
      <c r="J81" s="497" t="str">
        <f t="shared" si="22"/>
        <v/>
      </c>
      <c r="K81" s="497" t="str">
        <f t="shared" si="22"/>
        <v/>
      </c>
      <c r="L81" s="497" t="str">
        <f t="shared" si="22"/>
        <v/>
      </c>
      <c r="M81" s="497" t="str">
        <f t="shared" si="22"/>
        <v/>
      </c>
      <c r="N81" s="783"/>
      <c r="O81" s="786"/>
      <c r="Q81" s="768"/>
      <c r="S81" s="765"/>
      <c r="U81" s="762"/>
      <c r="V81" s="762"/>
      <c r="W81" s="762"/>
      <c r="X81" s="762"/>
      <c r="Y81" s="762"/>
      <c r="Z81" s="762"/>
      <c r="AA81" s="762"/>
      <c r="AB81" s="762"/>
      <c r="AC81" s="762"/>
    </row>
    <row r="82" spans="2:29" s="495" customFormat="1" x14ac:dyDescent="0.2">
      <c r="B82" s="775">
        <f>Start!B30</f>
        <v>24</v>
      </c>
      <c r="C82" s="778" t="str">
        <f>IF(Start!C30="","",Start!C30)</f>
        <v/>
      </c>
      <c r="D82" s="370" t="s">
        <v>16</v>
      </c>
      <c r="E82" s="498"/>
      <c r="F82" s="499"/>
      <c r="G82" s="499"/>
      <c r="H82" s="499"/>
      <c r="I82" s="499"/>
      <c r="J82" s="499"/>
      <c r="K82" s="499"/>
      <c r="L82" s="499"/>
      <c r="M82" s="499"/>
      <c r="N82" s="781" t="str">
        <f>IF(C82="","",COUNT(E84:M84))</f>
        <v/>
      </c>
      <c r="O82" s="784" t="str">
        <f>IF(C82="","",IF(AND(N82=0,COUNTIF(E84:M84,"NP")=0),"DNF",IF(N82&lt;N$2,"NP",SUM(U82:AC84))))</f>
        <v/>
      </c>
      <c r="P82" s="13"/>
      <c r="Q82" s="766" t="str">
        <f>IF(C82="","",IF(OR(O82="NP",O82="DNF"),Start!$E$5,RANK(O82,O$5:O$168,1)))</f>
        <v/>
      </c>
      <c r="S82" s="763" t="str">
        <f>IF(D82="","",IF(OR(Q82="NP",Q82="DNF"),IF(Q82="NP",MAX(Q$5:Q$85)+COUNTIF((Q$5:Q$85),MAX(Q$5:Q$85)),MAX(Q$5:Q$85)+COUNTIF((Q$5:Q$85),MAX(Q$5:Q$85))+COUNTIF((Q$5:Q$85),"NP")),Q82))</f>
        <v/>
      </c>
      <c r="U82" s="762" t="str">
        <f>IF($C82="","",IF(U$4&gt;$N$2,0,IF(ISNA(SMALL($E84:$M84,1)),0,SMALL($E84:$M84,1))))</f>
        <v/>
      </c>
      <c r="V82" s="762" t="str">
        <f>IF($C82="","",IF(V$4&gt;$N$2,0,IF(ISNA(SMALL($E84:$M84,2)),0,SMALL($E84:$M84,2))))</f>
        <v/>
      </c>
      <c r="W82" s="762" t="str">
        <f>IF($C82="","",IF(W$4&gt;$N$2,0,IF(ISNA(SMALL($E84:$M84,3)),0,SMALL($E84:$M84,3))))</f>
        <v/>
      </c>
      <c r="X82" s="762" t="str">
        <f>IF($C82="","",IF(X$4&gt;$N$2,0,IF(ISNA(SMALL($E84:$M84,4)),0,SMALL($E84:$M84,4))))</f>
        <v/>
      </c>
      <c r="Y82" s="762" t="str">
        <f>IF($C82="","",IF(Y$4&gt;$N$2,0,IF(ISNA(SMALL($E84:$M84,5)),0,SMALL($E84:$M84,5))))</f>
        <v/>
      </c>
      <c r="Z82" s="762" t="str">
        <f>IF($C82="","",IF(Z$4&gt;$N$2,0,IF(ISNA(SMALL($E84:$M84,6)),0,SMALL($E84:$M84,6))))</f>
        <v/>
      </c>
      <c r="AA82" s="762" t="str">
        <f>IF($C82="","",IF(AA$4&gt;$N$2,0,IF(ISNA(SMALL($E84:$M84,7)),0,SMALL($E84:$M84,7))))</f>
        <v/>
      </c>
      <c r="AB82" s="762" t="str">
        <f>IF($C82="","",IF(AB$4&gt;$N$2,0,IF(ISNA(SMALL($E84:$M84,8)),0,SMALL($E84:$M84,8))))</f>
        <v/>
      </c>
      <c r="AC82" s="762" t="str">
        <f>IF($C82="","",IF(AC$4&gt;$N$2,0,IF(ISNA(SMALL($E84:$M84,9)),0,SMALL($E84:$M84,9))))</f>
        <v/>
      </c>
    </row>
    <row r="83" spans="2:29" s="495" customFormat="1" ht="13.5" thickBot="1" x14ac:dyDescent="0.25">
      <c r="B83" s="776"/>
      <c r="C83" s="779"/>
      <c r="D83" s="374" t="s">
        <v>17</v>
      </c>
      <c r="E83" s="500"/>
      <c r="F83" s="501"/>
      <c r="G83" s="501"/>
      <c r="H83" s="501"/>
      <c r="I83" s="501"/>
      <c r="J83" s="501"/>
      <c r="K83" s="501"/>
      <c r="L83" s="501"/>
      <c r="M83" s="501"/>
      <c r="N83" s="782"/>
      <c r="O83" s="785"/>
      <c r="P83" s="13"/>
      <c r="Q83" s="767"/>
      <c r="S83" s="764"/>
      <c r="U83" s="762"/>
      <c r="V83" s="762"/>
      <c r="W83" s="762"/>
      <c r="X83" s="762"/>
      <c r="Y83" s="762"/>
      <c r="Z83" s="762"/>
      <c r="AA83" s="762"/>
      <c r="AB83" s="762"/>
      <c r="AC83" s="762"/>
    </row>
    <row r="84" spans="2:29" ht="13.5" thickBot="1" x14ac:dyDescent="0.25">
      <c r="B84" s="777"/>
      <c r="C84" s="780"/>
      <c r="D84" s="502" t="s">
        <v>7</v>
      </c>
      <c r="E84" s="503" t="str">
        <f t="shared" ref="E84:M84" si="23">IF(OR($C82="",E82="",E83=""),"",IF(OR(AND(E82="NP",E83="NP"),AND(E82="DNF",E83="DNF")),E82,IF(AND(E82="NP",E83="DNF"),E82,IF(AND(E82="DNF",E83="NP"),E83,MIN(E82,E83)))))</f>
        <v/>
      </c>
      <c r="F84" s="503" t="str">
        <f t="shared" si="23"/>
        <v/>
      </c>
      <c r="G84" s="503" t="str">
        <f t="shared" si="23"/>
        <v/>
      </c>
      <c r="H84" s="503" t="str">
        <f t="shared" si="23"/>
        <v/>
      </c>
      <c r="I84" s="503" t="str">
        <f t="shared" si="23"/>
        <v/>
      </c>
      <c r="J84" s="503" t="str">
        <f t="shared" si="23"/>
        <v/>
      </c>
      <c r="K84" s="503" t="str">
        <f t="shared" si="23"/>
        <v/>
      </c>
      <c r="L84" s="503" t="str">
        <f t="shared" si="23"/>
        <v/>
      </c>
      <c r="M84" s="503" t="str">
        <f t="shared" si="23"/>
        <v/>
      </c>
      <c r="N84" s="783"/>
      <c r="O84" s="786"/>
      <c r="Q84" s="768"/>
      <c r="S84" s="765"/>
      <c r="U84" s="762"/>
      <c r="V84" s="762"/>
      <c r="W84" s="762"/>
      <c r="X84" s="762"/>
      <c r="Y84" s="762"/>
      <c r="Z84" s="762"/>
      <c r="AA84" s="762"/>
      <c r="AB84" s="762"/>
      <c r="AC84" s="762"/>
    </row>
    <row r="85" spans="2:29" s="495" customFormat="1" x14ac:dyDescent="0.2">
      <c r="B85" s="787">
        <f>Start!B31</f>
        <v>25</v>
      </c>
      <c r="C85" s="790" t="str">
        <f>IF(Start!C31="","",Start!C31)</f>
        <v/>
      </c>
      <c r="D85" s="367" t="s">
        <v>16</v>
      </c>
      <c r="E85" s="429"/>
      <c r="F85" s="430"/>
      <c r="G85" s="430"/>
      <c r="H85" s="430"/>
      <c r="I85" s="430"/>
      <c r="J85" s="430"/>
      <c r="K85" s="430"/>
      <c r="L85" s="430"/>
      <c r="M85" s="430"/>
      <c r="N85" s="781" t="str">
        <f>IF(C85="","",COUNT(E87:M87))</f>
        <v/>
      </c>
      <c r="O85" s="784" t="str">
        <f>IF(C85="","",IF(AND(N85=0,COUNTIF(E87:M87,"NP")=0),"DNF",IF(N85&lt;N$2,"NP",SUM(U85:AC87))))</f>
        <v/>
      </c>
      <c r="P85" s="13"/>
      <c r="Q85" s="766" t="str">
        <f>IF(C85="","",IF(OR(O85="NP",O85="DNF"),Start!$E$5,RANK(O85,O$5:O$168,1)))</f>
        <v/>
      </c>
      <c r="S85" s="763" t="str">
        <f>IF(D85="","",IF(OR(Q85="NP",Q85="DNF"),IF(Q85="NP",MAX(Q$5:Q$85)+COUNTIF((Q$5:Q$85),MAX(Q$5:Q$85)),MAX(Q$5:Q$85)+COUNTIF((Q$5:Q$85),MAX(Q$5:Q$85))+COUNTIF((Q$5:Q$85),"NP")),Q85))</f>
        <v/>
      </c>
      <c r="U85" s="762" t="str">
        <f>IF($C85="","",IF(U$4&gt;$N$2,0,IF(ISNA(SMALL($E87:$M87,1)),0,SMALL($E87:$M87,1))))</f>
        <v/>
      </c>
      <c r="V85" s="762" t="str">
        <f>IF($C85="","",IF(V$4&gt;$N$2,0,IF(ISNA(SMALL($E87:$M87,2)),0,SMALL($E87:$M87,2))))</f>
        <v/>
      </c>
      <c r="W85" s="762" t="str">
        <f>IF($C85="","",IF(W$4&gt;$N$2,0,IF(ISNA(SMALL($E87:$M87,3)),0,SMALL($E87:$M87,3))))</f>
        <v/>
      </c>
      <c r="X85" s="762" t="str">
        <f>IF($C85="","",IF(X$4&gt;$N$2,0,IF(ISNA(SMALL($E87:$M87,4)),0,SMALL($E87:$M87,4))))</f>
        <v/>
      </c>
      <c r="Y85" s="762" t="str">
        <f>IF($C85="","",IF(Y$4&gt;$N$2,0,IF(ISNA(SMALL($E87:$M87,5)),0,SMALL($E87:$M87,5))))</f>
        <v/>
      </c>
      <c r="Z85" s="762" t="str">
        <f>IF($C85="","",IF(Z$4&gt;$N$2,0,IF(ISNA(SMALL($E87:$M87,6)),0,SMALL($E87:$M87,6))))</f>
        <v/>
      </c>
      <c r="AA85" s="762" t="str">
        <f>IF($C85="","",IF(AA$4&gt;$N$2,0,IF(ISNA(SMALL($E87:$M87,7)),0,SMALL($E87:$M87,7))))</f>
        <v/>
      </c>
      <c r="AB85" s="762" t="str">
        <f>IF($C85="","",IF(AB$4&gt;$N$2,0,IF(ISNA(SMALL($E87:$M87,8)),0,SMALL($E87:$M87,8))))</f>
        <v/>
      </c>
      <c r="AC85" s="762" t="str">
        <f>IF($C85="","",IF(AC$4&gt;$N$2,0,IF(ISNA(SMALL($E87:$M87,9)),0,SMALL($E87:$M87,9))))</f>
        <v/>
      </c>
    </row>
    <row r="86" spans="2:29" s="495" customFormat="1" ht="13.5" thickBot="1" x14ac:dyDescent="0.25">
      <c r="B86" s="788"/>
      <c r="C86" s="791"/>
      <c r="D86" s="373" t="s">
        <v>17</v>
      </c>
      <c r="E86" s="434"/>
      <c r="F86" s="435"/>
      <c r="G86" s="435"/>
      <c r="H86" s="435"/>
      <c r="I86" s="435"/>
      <c r="J86" s="435"/>
      <c r="K86" s="435"/>
      <c r="L86" s="435"/>
      <c r="M86" s="435"/>
      <c r="N86" s="782"/>
      <c r="O86" s="785"/>
      <c r="P86" s="13"/>
      <c r="Q86" s="767"/>
      <c r="S86" s="764"/>
      <c r="U86" s="762"/>
      <c r="V86" s="762"/>
      <c r="W86" s="762"/>
      <c r="X86" s="762"/>
      <c r="Y86" s="762"/>
      <c r="Z86" s="762"/>
      <c r="AA86" s="762"/>
      <c r="AB86" s="762"/>
      <c r="AC86" s="762"/>
    </row>
    <row r="87" spans="2:29" ht="13.5" thickBot="1" x14ac:dyDescent="0.25">
      <c r="B87" s="789"/>
      <c r="C87" s="792"/>
      <c r="D87" s="496" t="s">
        <v>7</v>
      </c>
      <c r="E87" s="497" t="str">
        <f t="shared" ref="E87:M87" si="24">IF(OR($C85="",E85="",E86=""),"",IF(OR(AND(E85="NP",E86="NP"),AND(E85="DNF",E86="DNF")),E85,IF(AND(E85="NP",E86="DNF"),E85,IF(AND(E85="DNF",E86="NP"),E86,MIN(E85,E86)))))</f>
        <v/>
      </c>
      <c r="F87" s="497" t="str">
        <f t="shared" si="24"/>
        <v/>
      </c>
      <c r="G87" s="497" t="str">
        <f t="shared" si="24"/>
        <v/>
      </c>
      <c r="H87" s="497" t="str">
        <f t="shared" si="24"/>
        <v/>
      </c>
      <c r="I87" s="497" t="str">
        <f t="shared" si="24"/>
        <v/>
      </c>
      <c r="J87" s="497" t="str">
        <f t="shared" si="24"/>
        <v/>
      </c>
      <c r="K87" s="497" t="str">
        <f t="shared" si="24"/>
        <v/>
      </c>
      <c r="L87" s="497" t="str">
        <f t="shared" si="24"/>
        <v/>
      </c>
      <c r="M87" s="497" t="str">
        <f t="shared" si="24"/>
        <v/>
      </c>
      <c r="N87" s="783"/>
      <c r="O87" s="786"/>
      <c r="Q87" s="768"/>
      <c r="S87" s="765"/>
      <c r="U87" s="762"/>
      <c r="V87" s="762"/>
      <c r="W87" s="762"/>
      <c r="X87" s="762"/>
      <c r="Y87" s="762"/>
      <c r="Z87" s="762"/>
      <c r="AA87" s="762"/>
      <c r="AB87" s="762"/>
      <c r="AC87" s="762"/>
    </row>
    <row r="88" spans="2:29" s="495" customFormat="1" x14ac:dyDescent="0.2">
      <c r="B88" s="775">
        <f>Start!F7</f>
        <v>26</v>
      </c>
      <c r="C88" s="778" t="str">
        <f>IF(Start!G7="","",Start!G7)</f>
        <v/>
      </c>
      <c r="D88" s="370" t="s">
        <v>16</v>
      </c>
      <c r="E88" s="498"/>
      <c r="F88" s="499"/>
      <c r="G88" s="499"/>
      <c r="H88" s="499"/>
      <c r="I88" s="499"/>
      <c r="J88" s="499"/>
      <c r="K88" s="499"/>
      <c r="L88" s="499"/>
      <c r="M88" s="499"/>
      <c r="N88" s="781" t="str">
        <f>IF(C88="","",COUNT(E90:M90))</f>
        <v/>
      </c>
      <c r="O88" s="784" t="str">
        <f>IF(C88="","",IF(AND(N88=0,COUNTIF(E90:M90,"NP")=0),"DNF",IF(N88&lt;N$2,"NP",SUM(U88:AC90))))</f>
        <v/>
      </c>
      <c r="P88" s="13"/>
      <c r="Q88" s="766" t="str">
        <f>IF(C88="","",IF(OR(O88="NP",O88="DNF"),Start!$E$5,RANK(O88,O$5:O$168,1)))</f>
        <v/>
      </c>
      <c r="S88" s="763" t="str">
        <f>IF(D88="","",IF(OR(Q88="NP",Q88="DNF"),IF(Q88="NP",MAX(Q$5:Q$85)+COUNTIF((Q$5:Q$85),MAX(Q$5:Q$85)),MAX(Q$5:Q$85)+COUNTIF((Q$5:Q$85),MAX(Q$5:Q$85))+COUNTIF((Q$5:Q$85),"NP")),Q88))</f>
        <v/>
      </c>
      <c r="U88" s="762" t="str">
        <f>IF($C88="","",IF(U$4&gt;$N$2,0,IF(ISNA(SMALL($E90:$M90,1)),0,SMALL($E90:$M90,1))))</f>
        <v/>
      </c>
      <c r="V88" s="762" t="str">
        <f>IF($C88="","",IF(V$4&gt;$N$2,0,IF(ISNA(SMALL($E90:$M90,2)),0,SMALL($E90:$M90,2))))</f>
        <v/>
      </c>
      <c r="W88" s="762" t="str">
        <f>IF($C88="","",IF(W$4&gt;$N$2,0,IF(ISNA(SMALL($E90:$M90,3)),0,SMALL($E90:$M90,3))))</f>
        <v/>
      </c>
      <c r="X88" s="762" t="str">
        <f>IF($C88="","",IF(X$4&gt;$N$2,0,IF(ISNA(SMALL($E90:$M90,4)),0,SMALL($E90:$M90,4))))</f>
        <v/>
      </c>
      <c r="Y88" s="762" t="str">
        <f>IF($C88="","",IF(Y$4&gt;$N$2,0,IF(ISNA(SMALL($E90:$M90,5)),0,SMALL($E90:$M90,5))))</f>
        <v/>
      </c>
      <c r="Z88" s="762" t="str">
        <f>IF($C88="","",IF(Z$4&gt;$N$2,0,IF(ISNA(SMALL($E90:$M90,6)),0,SMALL($E90:$M90,6))))</f>
        <v/>
      </c>
      <c r="AA88" s="762" t="str">
        <f>IF($C88="","",IF(AA$4&gt;$N$2,0,IF(ISNA(SMALL($E90:$M90,7)),0,SMALL($E90:$M90,7))))</f>
        <v/>
      </c>
      <c r="AB88" s="762" t="str">
        <f>IF($C88="","",IF(AB$4&gt;$N$2,0,IF(ISNA(SMALL($E90:$M90,8)),0,SMALL($E90:$M90,8))))</f>
        <v/>
      </c>
      <c r="AC88" s="762" t="str">
        <f>IF($C88="","",IF(AC$4&gt;$N$2,0,IF(ISNA(SMALL($E90:$M90,9)),0,SMALL($E90:$M90,9))))</f>
        <v/>
      </c>
    </row>
    <row r="89" spans="2:29" s="495" customFormat="1" ht="13.5" thickBot="1" x14ac:dyDescent="0.25">
      <c r="B89" s="776"/>
      <c r="C89" s="779"/>
      <c r="D89" s="374" t="s">
        <v>17</v>
      </c>
      <c r="E89" s="500"/>
      <c r="F89" s="501"/>
      <c r="G89" s="501"/>
      <c r="H89" s="501"/>
      <c r="I89" s="501"/>
      <c r="J89" s="501"/>
      <c r="K89" s="501"/>
      <c r="L89" s="501"/>
      <c r="M89" s="501"/>
      <c r="N89" s="782"/>
      <c r="O89" s="785"/>
      <c r="P89" s="13"/>
      <c r="Q89" s="767"/>
      <c r="S89" s="764"/>
      <c r="U89" s="762"/>
      <c r="V89" s="762"/>
      <c r="W89" s="762"/>
      <c r="X89" s="762"/>
      <c r="Y89" s="762"/>
      <c r="Z89" s="762"/>
      <c r="AA89" s="762"/>
      <c r="AB89" s="762"/>
      <c r="AC89" s="762"/>
    </row>
    <row r="90" spans="2:29" ht="13.5" thickBot="1" x14ac:dyDescent="0.25">
      <c r="B90" s="777"/>
      <c r="C90" s="780"/>
      <c r="D90" s="502" t="s">
        <v>7</v>
      </c>
      <c r="E90" s="582" t="str">
        <f t="shared" ref="E90:M90" si="25">IF(OR($C88="",E88="",E89=""),"",IF(OR(AND(E88="NP",E89="NP"),AND(E88="DNF",E89="DNF")),E88,IF(AND(E88="NP",E89="DNF"),E88,IF(AND(E88="DNF",E89="NP"),E89,MIN(E88,E89)))))</f>
        <v/>
      </c>
      <c r="F90" s="582" t="str">
        <f t="shared" si="25"/>
        <v/>
      </c>
      <c r="G90" s="582" t="str">
        <f t="shared" si="25"/>
        <v/>
      </c>
      <c r="H90" s="582" t="str">
        <f t="shared" si="25"/>
        <v/>
      </c>
      <c r="I90" s="582" t="str">
        <f t="shared" si="25"/>
        <v/>
      </c>
      <c r="J90" s="582" t="str">
        <f t="shared" si="25"/>
        <v/>
      </c>
      <c r="K90" s="582" t="str">
        <f t="shared" si="25"/>
        <v/>
      </c>
      <c r="L90" s="582" t="str">
        <f t="shared" si="25"/>
        <v/>
      </c>
      <c r="M90" s="582" t="str">
        <f t="shared" si="25"/>
        <v/>
      </c>
      <c r="N90" s="783"/>
      <c r="O90" s="786"/>
      <c r="Q90" s="768"/>
      <c r="S90" s="765"/>
      <c r="U90" s="762"/>
      <c r="V90" s="762"/>
      <c r="W90" s="762"/>
      <c r="X90" s="762"/>
      <c r="Y90" s="762"/>
      <c r="Z90" s="762"/>
      <c r="AA90" s="762"/>
      <c r="AB90" s="762"/>
      <c r="AC90" s="762"/>
    </row>
    <row r="91" spans="2:29" s="495" customFormat="1" x14ac:dyDescent="0.2">
      <c r="B91" s="769">
        <f>Start!F8</f>
        <v>27</v>
      </c>
      <c r="C91" s="772" t="str">
        <f>IF(Start!G8="","",Start!G8)</f>
        <v/>
      </c>
      <c r="D91" s="583" t="s">
        <v>16</v>
      </c>
      <c r="E91" s="108"/>
      <c r="F91" s="109"/>
      <c r="G91" s="109"/>
      <c r="H91" s="109"/>
      <c r="I91" s="109"/>
      <c r="J91" s="109"/>
      <c r="K91" s="109"/>
      <c r="L91" s="109"/>
      <c r="M91" s="109"/>
      <c r="N91" s="781" t="str">
        <f>IF(C91="","",COUNT(E93:M93))</f>
        <v/>
      </c>
      <c r="O91" s="784" t="str">
        <f>IF(C91="","",IF(AND(N91=0,COUNTIF(E93:M93,"NP")=0),"DNF",IF(N91&lt;N$2,"NP",SUM(U91:AC93))))</f>
        <v/>
      </c>
      <c r="P91" s="13"/>
      <c r="Q91" s="766" t="str">
        <f>IF(C91="","",IF(OR(O91="NP",O91="DNF"),Start!$E$5,RANK(O91,O$5:O$168,1)))</f>
        <v/>
      </c>
      <c r="S91" s="763" t="str">
        <f>IF(D91="","",IF(OR(Q91="NP",Q91="DNF"),IF(Q91="NP",MAX(Q$5:Q$85)+COUNTIF((Q$5:Q$85),MAX(Q$5:Q$85)),MAX(Q$5:Q$85)+COUNTIF((Q$5:Q$85),MAX(Q$5:Q$85))+COUNTIF((Q$5:Q$85),"NP")),Q91))</f>
        <v/>
      </c>
      <c r="U91" s="762" t="str">
        <f>IF($C91="","",IF(U$4&gt;$N$2,0,IF(ISNA(SMALL($E93:$M93,1)),0,SMALL($E93:$M93,1))))</f>
        <v/>
      </c>
      <c r="V91" s="762" t="str">
        <f>IF($C91="","",IF(V$4&gt;$N$2,0,IF(ISNA(SMALL($E93:$M93,2)),0,SMALL($E93:$M93,2))))</f>
        <v/>
      </c>
      <c r="W91" s="762" t="str">
        <f>IF($C91="","",IF(W$4&gt;$N$2,0,IF(ISNA(SMALL($E93:$M93,3)),0,SMALL($E93:$M93,3))))</f>
        <v/>
      </c>
      <c r="X91" s="762" t="str">
        <f>IF($C91="","",IF(X$4&gt;$N$2,0,IF(ISNA(SMALL($E93:$M93,4)),0,SMALL($E93:$M93,4))))</f>
        <v/>
      </c>
      <c r="Y91" s="762" t="str">
        <f>IF($C91="","",IF(Y$4&gt;$N$2,0,IF(ISNA(SMALL($E93:$M93,5)),0,SMALL($E93:$M93,5))))</f>
        <v/>
      </c>
      <c r="Z91" s="762" t="str">
        <f>IF($C91="","",IF(Z$4&gt;$N$2,0,IF(ISNA(SMALL($E93:$M93,6)),0,SMALL($E93:$M93,6))))</f>
        <v/>
      </c>
      <c r="AA91" s="762" t="str">
        <f>IF($C91="","",IF(AA$4&gt;$N$2,0,IF(ISNA(SMALL($E93:$M93,7)),0,SMALL($E93:$M93,7))))</f>
        <v/>
      </c>
      <c r="AB91" s="762" t="str">
        <f>IF($C91="","",IF(AB$4&gt;$N$2,0,IF(ISNA(SMALL($E93:$M93,8)),0,SMALL($E93:$M93,8))))</f>
        <v/>
      </c>
      <c r="AC91" s="762" t="str">
        <f>IF($C91="","",IF(AC$4&gt;$N$2,0,IF(ISNA(SMALL($E93:$M93,9)),0,SMALL($E93:$M93,9))))</f>
        <v/>
      </c>
    </row>
    <row r="92" spans="2:29" s="495" customFormat="1" ht="13.5" thickBot="1" x14ac:dyDescent="0.25">
      <c r="B92" s="770"/>
      <c r="C92" s="773"/>
      <c r="D92" s="584" t="s">
        <v>17</v>
      </c>
      <c r="E92" s="585"/>
      <c r="F92" s="586"/>
      <c r="G92" s="586"/>
      <c r="H92" s="586"/>
      <c r="I92" s="586"/>
      <c r="J92" s="586"/>
      <c r="K92" s="586"/>
      <c r="L92" s="586"/>
      <c r="M92" s="586"/>
      <c r="N92" s="782"/>
      <c r="O92" s="785"/>
      <c r="P92" s="13"/>
      <c r="Q92" s="767"/>
      <c r="S92" s="764"/>
      <c r="U92" s="762"/>
      <c r="V92" s="762"/>
      <c r="W92" s="762"/>
      <c r="X92" s="762"/>
      <c r="Y92" s="762"/>
      <c r="Z92" s="762"/>
      <c r="AA92" s="762"/>
      <c r="AB92" s="762"/>
      <c r="AC92" s="762"/>
    </row>
    <row r="93" spans="2:29" ht="13.5" thickBot="1" x14ac:dyDescent="0.25">
      <c r="B93" s="771"/>
      <c r="C93" s="774"/>
      <c r="D93" s="587" t="s">
        <v>7</v>
      </c>
      <c r="E93" s="588" t="str">
        <f t="shared" ref="E93:M93" si="26">IF(OR($C91="",E91="",E92=""),"",IF(OR(AND(E91="NP",E92="NP"),AND(E91="DNF",E92="DNF")),E91,IF(AND(E91="NP",E92="DNF"),E91,IF(AND(E91="DNF",E92="NP"),E92,MIN(E91,E92)))))</f>
        <v/>
      </c>
      <c r="F93" s="588" t="str">
        <f t="shared" si="26"/>
        <v/>
      </c>
      <c r="G93" s="588" t="str">
        <f t="shared" si="26"/>
        <v/>
      </c>
      <c r="H93" s="588" t="str">
        <f t="shared" si="26"/>
        <v/>
      </c>
      <c r="I93" s="588" t="str">
        <f t="shared" si="26"/>
        <v/>
      </c>
      <c r="J93" s="588" t="str">
        <f t="shared" si="26"/>
        <v/>
      </c>
      <c r="K93" s="588" t="str">
        <f t="shared" si="26"/>
        <v/>
      </c>
      <c r="L93" s="588" t="str">
        <f t="shared" si="26"/>
        <v/>
      </c>
      <c r="M93" s="588" t="str">
        <f t="shared" si="26"/>
        <v/>
      </c>
      <c r="N93" s="783"/>
      <c r="O93" s="786"/>
      <c r="Q93" s="768"/>
      <c r="S93" s="765"/>
      <c r="U93" s="762"/>
      <c r="V93" s="762"/>
      <c r="W93" s="762"/>
      <c r="X93" s="762"/>
      <c r="Y93" s="762"/>
      <c r="Z93" s="762"/>
      <c r="AA93" s="762"/>
      <c r="AB93" s="762"/>
      <c r="AC93" s="762"/>
    </row>
    <row r="94" spans="2:29" s="495" customFormat="1" x14ac:dyDescent="0.2">
      <c r="B94" s="775">
        <f>Start!F9</f>
        <v>28</v>
      </c>
      <c r="C94" s="778" t="str">
        <f>IF(Start!G9="","",Start!G9)</f>
        <v/>
      </c>
      <c r="D94" s="370" t="s">
        <v>16</v>
      </c>
      <c r="E94" s="498"/>
      <c r="F94" s="499"/>
      <c r="G94" s="499"/>
      <c r="H94" s="499"/>
      <c r="I94" s="499"/>
      <c r="J94" s="499"/>
      <c r="K94" s="499"/>
      <c r="L94" s="499"/>
      <c r="M94" s="499"/>
      <c r="N94" s="781" t="str">
        <f>IF(C94="","",COUNT(E96:M96))</f>
        <v/>
      </c>
      <c r="O94" s="784" t="str">
        <f>IF(C94="","",IF(AND(N94=0,COUNTIF(E96:M96,"NP")=0),"DNF",IF(N94&lt;N$2,"NP",SUM(U94:AC96))))</f>
        <v/>
      </c>
      <c r="P94" s="13"/>
      <c r="Q94" s="766" t="str">
        <f>IF(C94="","",IF(OR(O94="NP",O94="DNF"),Start!$E$5,RANK(O94,O$5:O$168,1)))</f>
        <v/>
      </c>
      <c r="S94" s="763" t="str">
        <f>IF(D94="","",IF(OR(Q94="NP",Q94="DNF"),IF(Q94="NP",MAX(Q$5:Q$85)+COUNTIF((Q$5:Q$85),MAX(Q$5:Q$85)),MAX(Q$5:Q$85)+COUNTIF((Q$5:Q$85),MAX(Q$5:Q$85))+COUNTIF((Q$5:Q$85),"NP")),Q94))</f>
        <v/>
      </c>
      <c r="U94" s="762" t="str">
        <f>IF($C94="","",IF(U$4&gt;$N$2,0,IF(ISNA(SMALL($E96:$M96,1)),0,SMALL($E96:$M96,1))))</f>
        <v/>
      </c>
      <c r="V94" s="762" t="str">
        <f>IF($C94="","",IF(V$4&gt;$N$2,0,IF(ISNA(SMALL($E96:$M96,2)),0,SMALL($E96:$M96,2))))</f>
        <v/>
      </c>
      <c r="W94" s="762" t="str">
        <f>IF($C94="","",IF(W$4&gt;$N$2,0,IF(ISNA(SMALL($E96:$M96,3)),0,SMALL($E96:$M96,3))))</f>
        <v/>
      </c>
      <c r="X94" s="762" t="str">
        <f>IF($C94="","",IF(X$4&gt;$N$2,0,IF(ISNA(SMALL($E96:$M96,4)),0,SMALL($E96:$M96,4))))</f>
        <v/>
      </c>
      <c r="Y94" s="762" t="str">
        <f>IF($C94="","",IF(Y$4&gt;$N$2,0,IF(ISNA(SMALL($E96:$M96,5)),0,SMALL($E96:$M96,5))))</f>
        <v/>
      </c>
      <c r="Z94" s="762" t="str">
        <f>IF($C94="","",IF(Z$4&gt;$N$2,0,IF(ISNA(SMALL($E96:$M96,6)),0,SMALL($E96:$M96,6))))</f>
        <v/>
      </c>
      <c r="AA94" s="762" t="str">
        <f>IF($C94="","",IF(AA$4&gt;$N$2,0,IF(ISNA(SMALL($E96:$M96,7)),0,SMALL($E96:$M96,7))))</f>
        <v/>
      </c>
      <c r="AB94" s="762" t="str">
        <f>IF($C94="","",IF(AB$4&gt;$N$2,0,IF(ISNA(SMALL($E96:$M96,8)),0,SMALL($E96:$M96,8))))</f>
        <v/>
      </c>
      <c r="AC94" s="762" t="str">
        <f>IF($C94="","",IF(AC$4&gt;$N$2,0,IF(ISNA(SMALL($E96:$M96,9)),0,SMALL($E96:$M96,9))))</f>
        <v/>
      </c>
    </row>
    <row r="95" spans="2:29" s="495" customFormat="1" ht="13.5" thickBot="1" x14ac:dyDescent="0.25">
      <c r="B95" s="776"/>
      <c r="C95" s="779"/>
      <c r="D95" s="374" t="s">
        <v>17</v>
      </c>
      <c r="E95" s="500"/>
      <c r="F95" s="501"/>
      <c r="G95" s="501"/>
      <c r="H95" s="501"/>
      <c r="I95" s="501"/>
      <c r="J95" s="501"/>
      <c r="K95" s="501"/>
      <c r="L95" s="501"/>
      <c r="M95" s="501"/>
      <c r="N95" s="782"/>
      <c r="O95" s="785"/>
      <c r="P95" s="13"/>
      <c r="Q95" s="767"/>
      <c r="S95" s="764"/>
      <c r="U95" s="762"/>
      <c r="V95" s="762"/>
      <c r="W95" s="762"/>
      <c r="X95" s="762"/>
      <c r="Y95" s="762"/>
      <c r="Z95" s="762"/>
      <c r="AA95" s="762"/>
      <c r="AB95" s="762"/>
      <c r="AC95" s="762"/>
    </row>
    <row r="96" spans="2:29" ht="13.5" thickBot="1" x14ac:dyDescent="0.25">
      <c r="B96" s="777"/>
      <c r="C96" s="780"/>
      <c r="D96" s="502" t="s">
        <v>7</v>
      </c>
      <c r="E96" s="582" t="str">
        <f t="shared" ref="E96:M96" si="27">IF(OR($C94="",E94="",E95=""),"",IF(OR(AND(E94="NP",E95="NP"),AND(E94="DNF",E95="DNF")),E94,IF(AND(E94="NP",E95="DNF"),E94,IF(AND(E94="DNF",E95="NP"),E95,MIN(E94,E95)))))</f>
        <v/>
      </c>
      <c r="F96" s="582" t="str">
        <f t="shared" si="27"/>
        <v/>
      </c>
      <c r="G96" s="582" t="str">
        <f t="shared" si="27"/>
        <v/>
      </c>
      <c r="H96" s="582" t="str">
        <f t="shared" si="27"/>
        <v/>
      </c>
      <c r="I96" s="582" t="str">
        <f t="shared" si="27"/>
        <v/>
      </c>
      <c r="J96" s="582" t="str">
        <f t="shared" si="27"/>
        <v/>
      </c>
      <c r="K96" s="582" t="str">
        <f t="shared" si="27"/>
        <v/>
      </c>
      <c r="L96" s="582" t="str">
        <f t="shared" si="27"/>
        <v/>
      </c>
      <c r="M96" s="582" t="str">
        <f t="shared" si="27"/>
        <v/>
      </c>
      <c r="N96" s="783"/>
      <c r="O96" s="786"/>
      <c r="Q96" s="768"/>
      <c r="S96" s="765"/>
      <c r="U96" s="762"/>
      <c r="V96" s="762"/>
      <c r="W96" s="762"/>
      <c r="X96" s="762"/>
      <c r="Y96" s="762"/>
      <c r="Z96" s="762"/>
      <c r="AA96" s="762"/>
      <c r="AB96" s="762"/>
      <c r="AC96" s="762"/>
    </row>
    <row r="97" spans="2:29" s="495" customFormat="1" x14ac:dyDescent="0.2">
      <c r="B97" s="769">
        <f>Start!F10</f>
        <v>29</v>
      </c>
      <c r="C97" s="772" t="str">
        <f>IF(Start!G10="","",Start!G10)</f>
        <v/>
      </c>
      <c r="D97" s="583" t="s">
        <v>16</v>
      </c>
      <c r="E97" s="108"/>
      <c r="F97" s="109"/>
      <c r="G97" s="109"/>
      <c r="H97" s="109"/>
      <c r="I97" s="109"/>
      <c r="J97" s="109"/>
      <c r="K97" s="109"/>
      <c r="L97" s="109"/>
      <c r="M97" s="109"/>
      <c r="N97" s="781" t="str">
        <f>IF(C97="","",COUNT(E99:M99))</f>
        <v/>
      </c>
      <c r="O97" s="784" t="str">
        <f>IF(C97="","",IF(AND(N97=0,COUNTIF(E99:M99,"NP")=0),"DNF",IF(N97&lt;N$2,"NP",SUM(U97:AC99))))</f>
        <v/>
      </c>
      <c r="P97" s="13"/>
      <c r="Q97" s="766" t="str">
        <f>IF(C97="","",IF(OR(O97="NP",O97="DNF"),Start!$E$5,RANK(O97,O$5:O$168,1)))</f>
        <v/>
      </c>
      <c r="S97" s="763" t="str">
        <f>IF(D97="","",IF(OR(Q97="NP",Q97="DNF"),IF(Q97="NP",MAX(Q$5:Q$85)+COUNTIF((Q$5:Q$85),MAX(Q$5:Q$85)),MAX(Q$5:Q$85)+COUNTIF((Q$5:Q$85),MAX(Q$5:Q$85))+COUNTIF((Q$5:Q$85),"NP")),Q97))</f>
        <v/>
      </c>
      <c r="U97" s="762" t="str">
        <f>IF($C97="","",IF(U$4&gt;$N$2,0,IF(ISNA(SMALL($E99:$M99,1)),0,SMALL($E99:$M99,1))))</f>
        <v/>
      </c>
      <c r="V97" s="762" t="str">
        <f>IF($C97="","",IF(V$4&gt;$N$2,0,IF(ISNA(SMALL($E99:$M99,2)),0,SMALL($E99:$M99,2))))</f>
        <v/>
      </c>
      <c r="W97" s="762" t="str">
        <f>IF($C97="","",IF(W$4&gt;$N$2,0,IF(ISNA(SMALL($E99:$M99,3)),0,SMALL($E99:$M99,3))))</f>
        <v/>
      </c>
      <c r="X97" s="762" t="str">
        <f>IF($C97="","",IF(X$4&gt;$N$2,0,IF(ISNA(SMALL($E99:$M99,4)),0,SMALL($E99:$M99,4))))</f>
        <v/>
      </c>
      <c r="Y97" s="762" t="str">
        <f>IF($C97="","",IF(Y$4&gt;$N$2,0,IF(ISNA(SMALL($E99:$M99,5)),0,SMALL($E99:$M99,5))))</f>
        <v/>
      </c>
      <c r="Z97" s="762" t="str">
        <f>IF($C97="","",IF(Z$4&gt;$N$2,0,IF(ISNA(SMALL($E99:$M99,6)),0,SMALL($E99:$M99,6))))</f>
        <v/>
      </c>
      <c r="AA97" s="762" t="str">
        <f>IF($C97="","",IF(AA$4&gt;$N$2,0,IF(ISNA(SMALL($E99:$M99,7)),0,SMALL($E99:$M99,7))))</f>
        <v/>
      </c>
      <c r="AB97" s="762" t="str">
        <f>IF($C97="","",IF(AB$4&gt;$N$2,0,IF(ISNA(SMALL($E99:$M99,8)),0,SMALL($E99:$M99,8))))</f>
        <v/>
      </c>
      <c r="AC97" s="762" t="str">
        <f>IF($C97="","",IF(AC$4&gt;$N$2,0,IF(ISNA(SMALL($E99:$M99,9)),0,SMALL($E99:$M99,9))))</f>
        <v/>
      </c>
    </row>
    <row r="98" spans="2:29" s="495" customFormat="1" ht="13.5" thickBot="1" x14ac:dyDescent="0.25">
      <c r="B98" s="770"/>
      <c r="C98" s="773"/>
      <c r="D98" s="584" t="s">
        <v>17</v>
      </c>
      <c r="E98" s="585"/>
      <c r="F98" s="586"/>
      <c r="G98" s="586"/>
      <c r="H98" s="586"/>
      <c r="I98" s="586"/>
      <c r="J98" s="586"/>
      <c r="K98" s="586"/>
      <c r="L98" s="586"/>
      <c r="M98" s="586"/>
      <c r="N98" s="782"/>
      <c r="O98" s="785"/>
      <c r="P98" s="13"/>
      <c r="Q98" s="767"/>
      <c r="S98" s="764"/>
      <c r="U98" s="762"/>
      <c r="V98" s="762"/>
      <c r="W98" s="762"/>
      <c r="X98" s="762"/>
      <c r="Y98" s="762"/>
      <c r="Z98" s="762"/>
      <c r="AA98" s="762"/>
      <c r="AB98" s="762"/>
      <c r="AC98" s="762"/>
    </row>
    <row r="99" spans="2:29" ht="13.5" thickBot="1" x14ac:dyDescent="0.25">
      <c r="B99" s="771"/>
      <c r="C99" s="774"/>
      <c r="D99" s="587" t="s">
        <v>7</v>
      </c>
      <c r="E99" s="588" t="str">
        <f t="shared" ref="E99:M99" si="28">IF(OR($C97="",E97="",E98=""),"",IF(OR(AND(E97="NP",E98="NP"),AND(E97="DNF",E98="DNF")),E97,IF(AND(E97="NP",E98="DNF"),E97,IF(AND(E97="DNF",E98="NP"),E98,MIN(E97,E98)))))</f>
        <v/>
      </c>
      <c r="F99" s="588" t="str">
        <f t="shared" si="28"/>
        <v/>
      </c>
      <c r="G99" s="588" t="str">
        <f t="shared" si="28"/>
        <v/>
      </c>
      <c r="H99" s="588" t="str">
        <f t="shared" si="28"/>
        <v/>
      </c>
      <c r="I99" s="588" t="str">
        <f t="shared" si="28"/>
        <v/>
      </c>
      <c r="J99" s="588" t="str">
        <f t="shared" si="28"/>
        <v/>
      </c>
      <c r="K99" s="588" t="str">
        <f t="shared" si="28"/>
        <v/>
      </c>
      <c r="L99" s="588" t="str">
        <f t="shared" si="28"/>
        <v/>
      </c>
      <c r="M99" s="588" t="str">
        <f t="shared" si="28"/>
        <v/>
      </c>
      <c r="N99" s="783"/>
      <c r="O99" s="786"/>
      <c r="Q99" s="768"/>
      <c r="S99" s="765"/>
      <c r="U99" s="762"/>
      <c r="V99" s="762"/>
      <c r="W99" s="762"/>
      <c r="X99" s="762"/>
      <c r="Y99" s="762"/>
      <c r="Z99" s="762"/>
      <c r="AA99" s="762"/>
      <c r="AB99" s="762"/>
      <c r="AC99" s="762"/>
    </row>
    <row r="100" spans="2:29" s="495" customFormat="1" x14ac:dyDescent="0.2">
      <c r="B100" s="775">
        <f>Start!F11</f>
        <v>30</v>
      </c>
      <c r="C100" s="778" t="str">
        <f>IF(Start!G11="","",Start!G11)</f>
        <v/>
      </c>
      <c r="D100" s="370" t="s">
        <v>16</v>
      </c>
      <c r="E100" s="498"/>
      <c r="F100" s="499"/>
      <c r="G100" s="499"/>
      <c r="H100" s="499"/>
      <c r="I100" s="499"/>
      <c r="J100" s="499"/>
      <c r="K100" s="499"/>
      <c r="L100" s="499"/>
      <c r="M100" s="499"/>
      <c r="N100" s="781" t="str">
        <f>IF(C100="","",COUNT(E102:M102))</f>
        <v/>
      </c>
      <c r="O100" s="784" t="str">
        <f>IF(C100="","",IF(AND(N100=0,COUNTIF(E102:M102,"NP")=0),"DNF",IF(N100&lt;N$2,"NP",SUM(U100:AC102))))</f>
        <v/>
      </c>
      <c r="P100" s="13"/>
      <c r="Q100" s="766" t="str">
        <f>IF(C100="","",IF(OR(O100="NP",O100="DNF"),Start!$E$5,RANK(O100,O$5:O$168,1)))</f>
        <v/>
      </c>
      <c r="S100" s="763" t="str">
        <f>IF(D100="","",IF(OR(Q100="NP",Q100="DNF"),IF(Q100="NP",MAX(Q$5:Q$85)+COUNTIF((Q$5:Q$85),MAX(Q$5:Q$85)),MAX(Q$5:Q$85)+COUNTIF((Q$5:Q$85),MAX(Q$5:Q$85))+COUNTIF((Q$5:Q$85),"NP")),Q100))</f>
        <v/>
      </c>
      <c r="U100" s="762" t="str">
        <f>IF($C100="","",IF(U$4&gt;$N$2,0,IF(ISNA(SMALL($E102:$M102,1)),0,SMALL($E102:$M102,1))))</f>
        <v/>
      </c>
      <c r="V100" s="762" t="str">
        <f>IF($C100="","",IF(V$4&gt;$N$2,0,IF(ISNA(SMALL($E102:$M102,2)),0,SMALL($E102:$M102,2))))</f>
        <v/>
      </c>
      <c r="W100" s="762" t="str">
        <f>IF($C100="","",IF(W$4&gt;$N$2,0,IF(ISNA(SMALL($E102:$M102,3)),0,SMALL($E102:$M102,3))))</f>
        <v/>
      </c>
      <c r="X100" s="762" t="str">
        <f>IF($C100="","",IF(X$4&gt;$N$2,0,IF(ISNA(SMALL($E102:$M102,4)),0,SMALL($E102:$M102,4))))</f>
        <v/>
      </c>
      <c r="Y100" s="762" t="str">
        <f>IF($C100="","",IF(Y$4&gt;$N$2,0,IF(ISNA(SMALL($E102:$M102,5)),0,SMALL($E102:$M102,5))))</f>
        <v/>
      </c>
      <c r="Z100" s="762" t="str">
        <f>IF($C100="","",IF(Z$4&gt;$N$2,0,IF(ISNA(SMALL($E102:$M102,6)),0,SMALL($E102:$M102,6))))</f>
        <v/>
      </c>
      <c r="AA100" s="762" t="str">
        <f>IF($C100="","",IF(AA$4&gt;$N$2,0,IF(ISNA(SMALL($E102:$M102,7)),0,SMALL($E102:$M102,7))))</f>
        <v/>
      </c>
      <c r="AB100" s="762" t="str">
        <f>IF($C100="","",IF(AB$4&gt;$N$2,0,IF(ISNA(SMALL($E102:$M102,8)),0,SMALL($E102:$M102,8))))</f>
        <v/>
      </c>
      <c r="AC100" s="762" t="str">
        <f>IF($C100="","",IF(AC$4&gt;$N$2,0,IF(ISNA(SMALL($E102:$M102,9)),0,SMALL($E102:$M102,9))))</f>
        <v/>
      </c>
    </row>
    <row r="101" spans="2:29" s="495" customFormat="1" ht="13.5" thickBot="1" x14ac:dyDescent="0.25">
      <c r="B101" s="776"/>
      <c r="C101" s="779"/>
      <c r="D101" s="374" t="s">
        <v>17</v>
      </c>
      <c r="E101" s="500"/>
      <c r="F101" s="501"/>
      <c r="G101" s="501"/>
      <c r="H101" s="501"/>
      <c r="I101" s="501"/>
      <c r="J101" s="501"/>
      <c r="K101" s="501"/>
      <c r="L101" s="501"/>
      <c r="M101" s="501"/>
      <c r="N101" s="782"/>
      <c r="O101" s="785"/>
      <c r="P101" s="13"/>
      <c r="Q101" s="767"/>
      <c r="S101" s="764"/>
      <c r="U101" s="762"/>
      <c r="V101" s="762"/>
      <c r="W101" s="762"/>
      <c r="X101" s="762"/>
      <c r="Y101" s="762"/>
      <c r="Z101" s="762"/>
      <c r="AA101" s="762"/>
      <c r="AB101" s="762"/>
      <c r="AC101" s="762"/>
    </row>
    <row r="102" spans="2:29" ht="13.5" thickBot="1" x14ac:dyDescent="0.25">
      <c r="B102" s="777"/>
      <c r="C102" s="780"/>
      <c r="D102" s="502" t="s">
        <v>7</v>
      </c>
      <c r="E102" s="582" t="str">
        <f t="shared" ref="E102:M102" si="29">IF(OR($C100="",E100="",E101=""),"",IF(OR(AND(E100="NP",E101="NP"),AND(E100="DNF",E101="DNF")),E100,IF(AND(E100="NP",E101="DNF"),E100,IF(AND(E100="DNF",E101="NP"),E101,MIN(E100,E101)))))</f>
        <v/>
      </c>
      <c r="F102" s="582" t="str">
        <f t="shared" si="29"/>
        <v/>
      </c>
      <c r="G102" s="582" t="str">
        <f t="shared" si="29"/>
        <v/>
      </c>
      <c r="H102" s="582" t="str">
        <f t="shared" si="29"/>
        <v/>
      </c>
      <c r="I102" s="582" t="str">
        <f t="shared" si="29"/>
        <v/>
      </c>
      <c r="J102" s="582" t="str">
        <f t="shared" si="29"/>
        <v/>
      </c>
      <c r="K102" s="582" t="str">
        <f t="shared" si="29"/>
        <v/>
      </c>
      <c r="L102" s="582" t="str">
        <f t="shared" si="29"/>
        <v/>
      </c>
      <c r="M102" s="582" t="str">
        <f t="shared" si="29"/>
        <v/>
      </c>
      <c r="N102" s="783"/>
      <c r="O102" s="786"/>
      <c r="Q102" s="768"/>
      <c r="S102" s="765"/>
      <c r="U102" s="762"/>
      <c r="V102" s="762"/>
      <c r="W102" s="762"/>
      <c r="X102" s="762"/>
      <c r="Y102" s="762"/>
      <c r="Z102" s="762"/>
      <c r="AA102" s="762"/>
      <c r="AB102" s="762"/>
      <c r="AC102" s="762"/>
    </row>
    <row r="103" spans="2:29" ht="26.25" x14ac:dyDescent="0.2">
      <c r="B103" s="724" t="str">
        <f>B35</f>
        <v>Běh na 100m s překážkami - Pořadí družstev</v>
      </c>
      <c r="C103" s="724"/>
      <c r="D103" s="724"/>
      <c r="E103" s="724"/>
      <c r="F103" s="724"/>
      <c r="G103" s="724"/>
      <c r="H103" s="724"/>
      <c r="I103" s="724"/>
      <c r="J103" s="724"/>
      <c r="K103" s="724"/>
      <c r="L103" s="724"/>
      <c r="M103" s="724"/>
      <c r="N103" s="724"/>
      <c r="O103" s="724"/>
      <c r="P103" s="724"/>
      <c r="Q103" s="724"/>
      <c r="R103" s="724"/>
      <c r="S103" s="724"/>
    </row>
    <row r="104" spans="2:29" ht="15" customHeight="1" thickBot="1" x14ac:dyDescent="0.25">
      <c r="B104" s="376"/>
      <c r="C104" s="376"/>
      <c r="D104" s="376"/>
      <c r="E104" s="376"/>
      <c r="F104" s="376"/>
      <c r="G104" s="376"/>
      <c r="H104" s="376"/>
      <c r="I104" s="376"/>
      <c r="J104" s="376"/>
      <c r="K104" s="376"/>
      <c r="L104" s="376"/>
      <c r="M104" s="376"/>
      <c r="N104" s="376"/>
    </row>
    <row r="105" spans="2:29" s="13" customFormat="1" ht="15" customHeight="1" thickBot="1" x14ac:dyDescent="0.25">
      <c r="B105" s="148"/>
      <c r="C105" s="14" t="str">
        <f>Start!$C$5</f>
        <v>MUŽI</v>
      </c>
      <c r="D105" s="58"/>
      <c r="E105" s="734" t="s">
        <v>20</v>
      </c>
      <c r="F105" s="735"/>
      <c r="G105" s="735"/>
      <c r="H105" s="735"/>
      <c r="I105" s="735"/>
      <c r="J105" s="735"/>
      <c r="K105" s="735"/>
      <c r="L105" s="735"/>
      <c r="M105" s="736"/>
      <c r="N105" s="12"/>
      <c r="U105" s="617"/>
      <c r="V105" s="617"/>
      <c r="W105" s="617"/>
      <c r="X105" s="617"/>
      <c r="Y105" s="617"/>
      <c r="Z105" s="617"/>
      <c r="AA105" s="617"/>
      <c r="AB105" s="617"/>
      <c r="AC105" s="617"/>
    </row>
    <row r="106" spans="2:29" s="238" customFormat="1" ht="16.5" thickBot="1" x14ac:dyDescent="0.25">
      <c r="B106" s="31" t="s">
        <v>1</v>
      </c>
      <c r="C106" s="493" t="s">
        <v>2</v>
      </c>
      <c r="D106" s="31" t="s">
        <v>18</v>
      </c>
      <c r="E106" s="59">
        <v>1</v>
      </c>
      <c r="F106" s="60">
        <v>2</v>
      </c>
      <c r="G106" s="60">
        <v>3</v>
      </c>
      <c r="H106" s="60">
        <v>4</v>
      </c>
      <c r="I106" s="60">
        <v>5</v>
      </c>
      <c r="J106" s="60">
        <v>6</v>
      </c>
      <c r="K106" s="60">
        <v>7</v>
      </c>
      <c r="L106" s="60">
        <v>8</v>
      </c>
      <c r="M106" s="60">
        <v>9</v>
      </c>
      <c r="N106" s="404" t="s">
        <v>19</v>
      </c>
      <c r="O106" s="405" t="s">
        <v>3</v>
      </c>
      <c r="Q106" s="494" t="s">
        <v>4</v>
      </c>
      <c r="S106" s="407" t="s">
        <v>42</v>
      </c>
      <c r="U106" s="619"/>
      <c r="V106" s="619"/>
      <c r="W106" s="619"/>
      <c r="X106" s="619"/>
      <c r="Y106" s="619"/>
      <c r="Z106" s="619"/>
      <c r="AA106" s="619"/>
      <c r="AB106" s="619"/>
      <c r="AC106" s="619"/>
    </row>
    <row r="107" spans="2:29" s="495" customFormat="1" x14ac:dyDescent="0.2">
      <c r="B107" s="787">
        <f>Start!F12</f>
        <v>31</v>
      </c>
      <c r="C107" s="790" t="str">
        <f>IF(Start!G12="","",Start!G12)</f>
        <v/>
      </c>
      <c r="D107" s="367" t="s">
        <v>16</v>
      </c>
      <c r="E107" s="429"/>
      <c r="F107" s="430"/>
      <c r="G107" s="430"/>
      <c r="H107" s="430"/>
      <c r="I107" s="430"/>
      <c r="J107" s="430"/>
      <c r="K107" s="430"/>
      <c r="L107" s="430"/>
      <c r="M107" s="430"/>
      <c r="N107" s="781" t="str">
        <f>IF(C107="","",COUNT(E109:M109))</f>
        <v/>
      </c>
      <c r="O107" s="784" t="str">
        <f>IF(C107="","",IF(AND(N107=0,COUNTIF(E109:M109,"NP")=0),"DNF",IF(N107&lt;N$2,"NP",SUM(U107:AC109))))</f>
        <v/>
      </c>
      <c r="P107" s="13"/>
      <c r="Q107" s="766" t="str">
        <f>IF(C107="","",IF(OR(O107="NP",O107="DNF"),Start!$E$5,RANK(O107,O$5:O$168,1)))</f>
        <v/>
      </c>
      <c r="S107" s="763" t="str">
        <f>IF(D107="","",IF(OR(Q107="NP",Q107="DNF"),IF(Q107="NP",MAX(Q$5:Q$85)+COUNTIF((Q$5:Q$85),MAX(Q$5:Q$85)),MAX(Q$5:Q$85)+COUNTIF((Q$5:Q$85),MAX(Q$5:Q$85))+COUNTIF((Q$5:Q$85),"NP")),Q107))</f>
        <v/>
      </c>
      <c r="U107" s="762" t="str">
        <f>IF($C107="","",IF(U$4&gt;$N$2,0,IF(ISNA(SMALL($E109:$M109,1)),0,SMALL($E109:$M109,1))))</f>
        <v/>
      </c>
      <c r="V107" s="762" t="str">
        <f>IF($C107="","",IF(V$4&gt;$N$2,0,IF(ISNA(SMALL($E109:$M109,2)),0,SMALL($E109:$M109,2))))</f>
        <v/>
      </c>
      <c r="W107" s="762" t="str">
        <f>IF($C107="","",IF(W$4&gt;$N$2,0,IF(ISNA(SMALL($E109:$M109,3)),0,SMALL($E109:$M109,3))))</f>
        <v/>
      </c>
      <c r="X107" s="762" t="str">
        <f>IF($C107="","",IF(X$4&gt;$N$2,0,IF(ISNA(SMALL($E109:$M109,4)),0,SMALL($E109:$M109,4))))</f>
        <v/>
      </c>
      <c r="Y107" s="762" t="str">
        <f>IF($C107="","",IF(Y$4&gt;$N$2,0,IF(ISNA(SMALL($E109:$M109,5)),0,SMALL($E109:$M109,5))))</f>
        <v/>
      </c>
      <c r="Z107" s="762" t="str">
        <f>IF($C107="","",IF(Z$4&gt;$N$2,0,IF(ISNA(SMALL($E109:$M109,6)),0,SMALL($E109:$M109,6))))</f>
        <v/>
      </c>
      <c r="AA107" s="762" t="str">
        <f>IF($C107="","",IF(AA$4&gt;$N$2,0,IF(ISNA(SMALL($E109:$M109,7)),0,SMALL($E109:$M109,7))))</f>
        <v/>
      </c>
      <c r="AB107" s="762" t="str">
        <f>IF($C107="","",IF(AB$4&gt;$N$2,0,IF(ISNA(SMALL($E109:$M109,8)),0,SMALL($E109:$M109,8))))</f>
        <v/>
      </c>
      <c r="AC107" s="762" t="str">
        <f>IF($C107="","",IF(AC$4&gt;$N$2,0,IF(ISNA(SMALL($E109:$M109,9)),0,SMALL($E109:$M109,9))))</f>
        <v/>
      </c>
    </row>
    <row r="108" spans="2:29" s="495" customFormat="1" ht="13.5" thickBot="1" x14ac:dyDescent="0.25">
      <c r="B108" s="788"/>
      <c r="C108" s="791"/>
      <c r="D108" s="373" t="s">
        <v>17</v>
      </c>
      <c r="E108" s="434"/>
      <c r="F108" s="435"/>
      <c r="G108" s="435"/>
      <c r="H108" s="435"/>
      <c r="I108" s="435"/>
      <c r="J108" s="435"/>
      <c r="K108" s="435"/>
      <c r="L108" s="435"/>
      <c r="M108" s="435"/>
      <c r="N108" s="782"/>
      <c r="O108" s="785"/>
      <c r="P108" s="13"/>
      <c r="Q108" s="767"/>
      <c r="S108" s="764"/>
      <c r="U108" s="762"/>
      <c r="V108" s="762"/>
      <c r="W108" s="762"/>
      <c r="X108" s="762"/>
      <c r="Y108" s="762"/>
      <c r="Z108" s="762"/>
      <c r="AA108" s="762"/>
      <c r="AB108" s="762"/>
      <c r="AC108" s="762"/>
    </row>
    <row r="109" spans="2:29" ht="13.5" thickBot="1" x14ac:dyDescent="0.25">
      <c r="B109" s="789"/>
      <c r="C109" s="792"/>
      <c r="D109" s="496" t="s">
        <v>7</v>
      </c>
      <c r="E109" s="497" t="str">
        <f t="shared" ref="E109:M109" si="30">IF(OR($C107="",E107="",E108=""),"",IF(OR(AND(E107="NP",E108="NP"),AND(E107="DNF",E108="DNF")),E107,IF(AND(E107="NP",E108="DNF"),E107,IF(AND(E107="DNF",E108="NP"),E108,MIN(E107,E108)))))</f>
        <v/>
      </c>
      <c r="F109" s="497" t="str">
        <f t="shared" si="30"/>
        <v/>
      </c>
      <c r="G109" s="497" t="str">
        <f t="shared" si="30"/>
        <v/>
      </c>
      <c r="H109" s="497" t="str">
        <f t="shared" si="30"/>
        <v/>
      </c>
      <c r="I109" s="497" t="str">
        <f t="shared" si="30"/>
        <v/>
      </c>
      <c r="J109" s="497" t="str">
        <f t="shared" si="30"/>
        <v/>
      </c>
      <c r="K109" s="497" t="str">
        <f t="shared" si="30"/>
        <v/>
      </c>
      <c r="L109" s="497" t="str">
        <f t="shared" si="30"/>
        <v/>
      </c>
      <c r="M109" s="497" t="str">
        <f t="shared" si="30"/>
        <v/>
      </c>
      <c r="N109" s="783"/>
      <c r="O109" s="786"/>
      <c r="Q109" s="768"/>
      <c r="S109" s="765"/>
      <c r="U109" s="762"/>
      <c r="V109" s="762"/>
      <c r="W109" s="762"/>
      <c r="X109" s="762"/>
      <c r="Y109" s="762"/>
      <c r="Z109" s="762"/>
      <c r="AA109" s="762"/>
      <c r="AB109" s="762"/>
      <c r="AC109" s="762"/>
    </row>
    <row r="110" spans="2:29" s="495" customFormat="1" x14ac:dyDescent="0.2">
      <c r="B110" s="775">
        <f>Start!F13</f>
        <v>32</v>
      </c>
      <c r="C110" s="778" t="str">
        <f>IF(Start!G13="","",Start!G13)</f>
        <v/>
      </c>
      <c r="D110" s="370" t="s">
        <v>16</v>
      </c>
      <c r="E110" s="498"/>
      <c r="F110" s="499"/>
      <c r="G110" s="499"/>
      <c r="H110" s="499"/>
      <c r="I110" s="499"/>
      <c r="J110" s="499"/>
      <c r="K110" s="499"/>
      <c r="L110" s="499"/>
      <c r="M110" s="499"/>
      <c r="N110" s="781" t="str">
        <f>IF(C110="","",COUNT(E112:M112))</f>
        <v/>
      </c>
      <c r="O110" s="784" t="str">
        <f>IF(C110="","",IF(AND(N110=0,COUNTIF(E112:M112,"NP")=0),"DNF",IF(N110&lt;N$2,"NP",SUM(U110:AC112))))</f>
        <v/>
      </c>
      <c r="P110" s="13"/>
      <c r="Q110" s="766" t="str">
        <f>IF(C110="","",IF(OR(O110="NP",O110="DNF"),Start!$E$5,RANK(O110,O$5:O$168,1)))</f>
        <v/>
      </c>
      <c r="S110" s="763" t="str">
        <f>IF(D110="","",IF(OR(Q110="NP",Q110="DNF"),IF(Q110="NP",MAX(Q$5:Q$85)+COUNTIF((Q$5:Q$85),MAX(Q$5:Q$85)),MAX(Q$5:Q$85)+COUNTIF((Q$5:Q$85),MAX(Q$5:Q$85))+COUNTIF((Q$5:Q$85),"NP")),Q110))</f>
        <v/>
      </c>
      <c r="U110" s="762" t="str">
        <f>IF($C110="","",IF(U$4&gt;$N$2,0,IF(ISNA(SMALL($E112:$M112,1)),0,SMALL($E112:$M112,1))))</f>
        <v/>
      </c>
      <c r="V110" s="762" t="str">
        <f>IF($C110="","",IF(V$4&gt;$N$2,0,IF(ISNA(SMALL($E112:$M112,2)),0,SMALL($E112:$M112,2))))</f>
        <v/>
      </c>
      <c r="W110" s="762" t="str">
        <f>IF($C110="","",IF(W$4&gt;$N$2,0,IF(ISNA(SMALL($E112:$M112,3)),0,SMALL($E112:$M112,3))))</f>
        <v/>
      </c>
      <c r="X110" s="762" t="str">
        <f>IF($C110="","",IF(X$4&gt;$N$2,0,IF(ISNA(SMALL($E112:$M112,4)),0,SMALL($E112:$M112,4))))</f>
        <v/>
      </c>
      <c r="Y110" s="762" t="str">
        <f>IF($C110="","",IF(Y$4&gt;$N$2,0,IF(ISNA(SMALL($E112:$M112,5)),0,SMALL($E112:$M112,5))))</f>
        <v/>
      </c>
      <c r="Z110" s="762" t="str">
        <f>IF($C110="","",IF(Z$4&gt;$N$2,0,IF(ISNA(SMALL($E112:$M112,6)),0,SMALL($E112:$M112,6))))</f>
        <v/>
      </c>
      <c r="AA110" s="762" t="str">
        <f>IF($C110="","",IF(AA$4&gt;$N$2,0,IF(ISNA(SMALL($E112:$M112,7)),0,SMALL($E112:$M112,7))))</f>
        <v/>
      </c>
      <c r="AB110" s="762" t="str">
        <f>IF($C110="","",IF(AB$4&gt;$N$2,0,IF(ISNA(SMALL($E112:$M112,8)),0,SMALL($E112:$M112,8))))</f>
        <v/>
      </c>
      <c r="AC110" s="762" t="str">
        <f>IF($C110="","",IF(AC$4&gt;$N$2,0,IF(ISNA(SMALL($E112:$M112,9)),0,SMALL($E112:$M112,9))))</f>
        <v/>
      </c>
    </row>
    <row r="111" spans="2:29" s="495" customFormat="1" ht="13.5" thickBot="1" x14ac:dyDescent="0.25">
      <c r="B111" s="776"/>
      <c r="C111" s="779"/>
      <c r="D111" s="374" t="s">
        <v>17</v>
      </c>
      <c r="E111" s="500"/>
      <c r="F111" s="501"/>
      <c r="G111" s="501"/>
      <c r="H111" s="501"/>
      <c r="I111" s="501"/>
      <c r="J111" s="501"/>
      <c r="K111" s="501"/>
      <c r="L111" s="501"/>
      <c r="M111" s="501"/>
      <c r="N111" s="782"/>
      <c r="O111" s="785"/>
      <c r="P111" s="13"/>
      <c r="Q111" s="767"/>
      <c r="S111" s="764"/>
      <c r="U111" s="762"/>
      <c r="V111" s="762"/>
      <c r="W111" s="762"/>
      <c r="X111" s="762"/>
      <c r="Y111" s="762"/>
      <c r="Z111" s="762"/>
      <c r="AA111" s="762"/>
      <c r="AB111" s="762"/>
      <c r="AC111" s="762"/>
    </row>
    <row r="112" spans="2:29" ht="13.5" thickBot="1" x14ac:dyDescent="0.25">
      <c r="B112" s="777"/>
      <c r="C112" s="780"/>
      <c r="D112" s="502" t="s">
        <v>7</v>
      </c>
      <c r="E112" s="503" t="str">
        <f t="shared" ref="E112:M112" si="31">IF(OR($C110="",E110="",E111=""),"",IF(OR(AND(E110="NP",E111="NP"),AND(E110="DNF",E111="DNF")),E110,IF(AND(E110="NP",E111="DNF"),E110,IF(AND(E110="DNF",E111="NP"),E111,MIN(E110,E111)))))</f>
        <v/>
      </c>
      <c r="F112" s="503" t="str">
        <f t="shared" si="31"/>
        <v/>
      </c>
      <c r="G112" s="503" t="str">
        <f t="shared" si="31"/>
        <v/>
      </c>
      <c r="H112" s="503" t="str">
        <f t="shared" si="31"/>
        <v/>
      </c>
      <c r="I112" s="503" t="str">
        <f t="shared" si="31"/>
        <v/>
      </c>
      <c r="J112" s="503" t="str">
        <f t="shared" si="31"/>
        <v/>
      </c>
      <c r="K112" s="503" t="str">
        <f t="shared" si="31"/>
        <v/>
      </c>
      <c r="L112" s="503" t="str">
        <f t="shared" si="31"/>
        <v/>
      </c>
      <c r="M112" s="503" t="str">
        <f t="shared" si="31"/>
        <v/>
      </c>
      <c r="N112" s="783"/>
      <c r="O112" s="786"/>
      <c r="Q112" s="768"/>
      <c r="S112" s="765"/>
      <c r="U112" s="762"/>
      <c r="V112" s="762"/>
      <c r="W112" s="762"/>
      <c r="X112" s="762"/>
      <c r="Y112" s="762"/>
      <c r="Z112" s="762"/>
      <c r="AA112" s="762"/>
      <c r="AB112" s="762"/>
      <c r="AC112" s="762"/>
    </row>
    <row r="113" spans="2:29" s="495" customFormat="1" x14ac:dyDescent="0.2">
      <c r="B113" s="787">
        <f>Start!F14</f>
        <v>33</v>
      </c>
      <c r="C113" s="790" t="str">
        <f>IF(Start!G14="","",Start!G14)</f>
        <v/>
      </c>
      <c r="D113" s="367" t="s">
        <v>16</v>
      </c>
      <c r="E113" s="429"/>
      <c r="F113" s="430"/>
      <c r="G113" s="430"/>
      <c r="H113" s="430"/>
      <c r="I113" s="430"/>
      <c r="J113" s="430"/>
      <c r="K113" s="430"/>
      <c r="L113" s="430"/>
      <c r="M113" s="430"/>
      <c r="N113" s="781" t="str">
        <f>IF(C113="","",COUNT(E115:M115))</f>
        <v/>
      </c>
      <c r="O113" s="784" t="str">
        <f>IF(C113="","",IF(AND(N113=0,COUNTIF(E115:M115,"NP")=0),"DNF",IF(N113&lt;N$2,"NP",SUM(U113:AC115))))</f>
        <v/>
      </c>
      <c r="P113" s="13"/>
      <c r="Q113" s="766" t="str">
        <f>IF(C113="","",IF(OR(O113="NP",O113="DNF"),Start!$E$5,RANK(O113,O$5:O$168,1)))</f>
        <v/>
      </c>
      <c r="S113" s="763" t="str">
        <f>IF(D113="","",IF(OR(Q113="NP",Q113="DNF"),IF(Q113="NP",MAX(Q$5:Q$85)+COUNTIF((Q$5:Q$85),MAX(Q$5:Q$85)),MAX(Q$5:Q$85)+COUNTIF((Q$5:Q$85),MAX(Q$5:Q$85))+COUNTIF((Q$5:Q$85),"NP")),Q113))</f>
        <v/>
      </c>
      <c r="U113" s="762" t="str">
        <f>IF($C113="","",IF(U$4&gt;$N$2,0,IF(ISNA(SMALL($E115:$M115,1)),0,SMALL($E115:$M115,1))))</f>
        <v/>
      </c>
      <c r="V113" s="762" t="str">
        <f>IF($C113="","",IF(V$4&gt;$N$2,0,IF(ISNA(SMALL($E115:$M115,2)),0,SMALL($E115:$M115,2))))</f>
        <v/>
      </c>
      <c r="W113" s="762" t="str">
        <f>IF($C113="","",IF(W$4&gt;$N$2,0,IF(ISNA(SMALL($E115:$M115,3)),0,SMALL($E115:$M115,3))))</f>
        <v/>
      </c>
      <c r="X113" s="762" t="str">
        <f>IF($C113="","",IF(X$4&gt;$N$2,0,IF(ISNA(SMALL($E115:$M115,4)),0,SMALL($E115:$M115,4))))</f>
        <v/>
      </c>
      <c r="Y113" s="762" t="str">
        <f>IF($C113="","",IF(Y$4&gt;$N$2,0,IF(ISNA(SMALL($E115:$M115,5)),0,SMALL($E115:$M115,5))))</f>
        <v/>
      </c>
      <c r="Z113" s="762" t="str">
        <f>IF($C113="","",IF(Z$4&gt;$N$2,0,IF(ISNA(SMALL($E115:$M115,6)),0,SMALL($E115:$M115,6))))</f>
        <v/>
      </c>
      <c r="AA113" s="762" t="str">
        <f>IF($C113="","",IF(AA$4&gt;$N$2,0,IF(ISNA(SMALL($E115:$M115,7)),0,SMALL($E115:$M115,7))))</f>
        <v/>
      </c>
      <c r="AB113" s="762" t="str">
        <f>IF($C113="","",IF(AB$4&gt;$N$2,0,IF(ISNA(SMALL($E115:$M115,8)),0,SMALL($E115:$M115,8))))</f>
        <v/>
      </c>
      <c r="AC113" s="762" t="str">
        <f>IF($C113="","",IF(AC$4&gt;$N$2,0,IF(ISNA(SMALL($E115:$M115,9)),0,SMALL($E115:$M115,9))))</f>
        <v/>
      </c>
    </row>
    <row r="114" spans="2:29" s="495" customFormat="1" ht="13.5" thickBot="1" x14ac:dyDescent="0.25">
      <c r="B114" s="788"/>
      <c r="C114" s="791"/>
      <c r="D114" s="373" t="s">
        <v>17</v>
      </c>
      <c r="E114" s="434"/>
      <c r="F114" s="435"/>
      <c r="G114" s="435"/>
      <c r="H114" s="435"/>
      <c r="I114" s="435"/>
      <c r="J114" s="435"/>
      <c r="K114" s="435"/>
      <c r="L114" s="435"/>
      <c r="M114" s="435"/>
      <c r="N114" s="782"/>
      <c r="O114" s="785"/>
      <c r="P114" s="13"/>
      <c r="Q114" s="767"/>
      <c r="S114" s="764"/>
      <c r="U114" s="762"/>
      <c r="V114" s="762"/>
      <c r="W114" s="762"/>
      <c r="X114" s="762"/>
      <c r="Y114" s="762"/>
      <c r="Z114" s="762"/>
      <c r="AA114" s="762"/>
      <c r="AB114" s="762"/>
      <c r="AC114" s="762"/>
    </row>
    <row r="115" spans="2:29" ht="13.5" thickBot="1" x14ac:dyDescent="0.25">
      <c r="B115" s="789"/>
      <c r="C115" s="792"/>
      <c r="D115" s="496" t="s">
        <v>7</v>
      </c>
      <c r="E115" s="497" t="str">
        <f t="shared" ref="E115:M115" si="32">IF(OR($C113="",E113="",E114=""),"",IF(OR(AND(E113="NP",E114="NP"),AND(E113="DNF",E114="DNF")),E113,IF(AND(E113="NP",E114="DNF"),E113,IF(AND(E113="DNF",E114="NP"),E114,MIN(E113,E114)))))</f>
        <v/>
      </c>
      <c r="F115" s="497" t="str">
        <f t="shared" si="32"/>
        <v/>
      </c>
      <c r="G115" s="497" t="str">
        <f t="shared" si="32"/>
        <v/>
      </c>
      <c r="H115" s="497" t="str">
        <f t="shared" si="32"/>
        <v/>
      </c>
      <c r="I115" s="497" t="str">
        <f t="shared" si="32"/>
        <v/>
      </c>
      <c r="J115" s="497" t="str">
        <f t="shared" si="32"/>
        <v/>
      </c>
      <c r="K115" s="497" t="str">
        <f t="shared" si="32"/>
        <v/>
      </c>
      <c r="L115" s="497" t="str">
        <f t="shared" si="32"/>
        <v/>
      </c>
      <c r="M115" s="497" t="str">
        <f t="shared" si="32"/>
        <v/>
      </c>
      <c r="N115" s="783"/>
      <c r="O115" s="786"/>
      <c r="Q115" s="768"/>
      <c r="S115" s="765"/>
      <c r="U115" s="762"/>
      <c r="V115" s="762"/>
      <c r="W115" s="762"/>
      <c r="X115" s="762"/>
      <c r="Y115" s="762"/>
      <c r="Z115" s="762"/>
      <c r="AA115" s="762"/>
      <c r="AB115" s="762"/>
      <c r="AC115" s="762"/>
    </row>
    <row r="116" spans="2:29" s="495" customFormat="1" x14ac:dyDescent="0.2">
      <c r="B116" s="775">
        <f>Start!F15</f>
        <v>34</v>
      </c>
      <c r="C116" s="778" t="str">
        <f>IF(Start!G15="","",Start!G15)</f>
        <v/>
      </c>
      <c r="D116" s="370" t="s">
        <v>16</v>
      </c>
      <c r="E116" s="498"/>
      <c r="F116" s="499"/>
      <c r="G116" s="499"/>
      <c r="H116" s="499"/>
      <c r="I116" s="499"/>
      <c r="J116" s="499"/>
      <c r="K116" s="499"/>
      <c r="L116" s="499"/>
      <c r="M116" s="499"/>
      <c r="N116" s="781" t="str">
        <f>IF(C116="","",COUNT(E118:M118))</f>
        <v/>
      </c>
      <c r="O116" s="784" t="str">
        <f>IF(C116="","",IF(AND(N116=0,COUNTIF(E118:M118,"NP")=0),"DNF",IF(N116&lt;N$2,"NP",SUM(U116:AC118))))</f>
        <v/>
      </c>
      <c r="P116" s="13"/>
      <c r="Q116" s="766" t="str">
        <f>IF(C116="","",IF(OR(O116="NP",O116="DNF"),Start!$E$5,RANK(O116,O$5:O$168,1)))</f>
        <v/>
      </c>
      <c r="S116" s="763" t="str">
        <f>IF(D116="","",IF(OR(Q116="NP",Q116="DNF"),IF(Q116="NP",MAX(Q$5:Q$85)+COUNTIF((Q$5:Q$85),MAX(Q$5:Q$85)),MAX(Q$5:Q$85)+COUNTIF((Q$5:Q$85),MAX(Q$5:Q$85))+COUNTIF((Q$5:Q$85),"NP")),Q116))</f>
        <v/>
      </c>
      <c r="U116" s="762" t="str">
        <f>IF($C116="","",IF(U$4&gt;$N$2,0,IF(ISNA(SMALL($E118:$M118,1)),0,SMALL($E118:$M118,1))))</f>
        <v/>
      </c>
      <c r="V116" s="762" t="str">
        <f>IF($C116="","",IF(V$4&gt;$N$2,0,IF(ISNA(SMALL($E118:$M118,2)),0,SMALL($E118:$M118,2))))</f>
        <v/>
      </c>
      <c r="W116" s="762" t="str">
        <f>IF($C116="","",IF(W$4&gt;$N$2,0,IF(ISNA(SMALL($E118:$M118,3)),0,SMALL($E118:$M118,3))))</f>
        <v/>
      </c>
      <c r="X116" s="762" t="str">
        <f>IF($C116="","",IF(X$4&gt;$N$2,0,IF(ISNA(SMALL($E118:$M118,4)),0,SMALL($E118:$M118,4))))</f>
        <v/>
      </c>
      <c r="Y116" s="762" t="str">
        <f>IF($C116="","",IF(Y$4&gt;$N$2,0,IF(ISNA(SMALL($E118:$M118,5)),0,SMALL($E118:$M118,5))))</f>
        <v/>
      </c>
      <c r="Z116" s="762" t="str">
        <f>IF($C116="","",IF(Z$4&gt;$N$2,0,IF(ISNA(SMALL($E118:$M118,6)),0,SMALL($E118:$M118,6))))</f>
        <v/>
      </c>
      <c r="AA116" s="762" t="str">
        <f>IF($C116="","",IF(AA$4&gt;$N$2,0,IF(ISNA(SMALL($E118:$M118,7)),0,SMALL($E118:$M118,7))))</f>
        <v/>
      </c>
      <c r="AB116" s="762" t="str">
        <f>IF($C116="","",IF(AB$4&gt;$N$2,0,IF(ISNA(SMALL($E118:$M118,8)),0,SMALL($E118:$M118,8))))</f>
        <v/>
      </c>
      <c r="AC116" s="762" t="str">
        <f>IF($C116="","",IF(AC$4&gt;$N$2,0,IF(ISNA(SMALL($E118:$M118,9)),0,SMALL($E118:$M118,9))))</f>
        <v/>
      </c>
    </row>
    <row r="117" spans="2:29" s="495" customFormat="1" ht="13.5" thickBot="1" x14ac:dyDescent="0.25">
      <c r="B117" s="776"/>
      <c r="C117" s="779"/>
      <c r="D117" s="374" t="s">
        <v>17</v>
      </c>
      <c r="E117" s="500"/>
      <c r="F117" s="501"/>
      <c r="G117" s="501"/>
      <c r="H117" s="501"/>
      <c r="I117" s="501"/>
      <c r="J117" s="501"/>
      <c r="K117" s="501"/>
      <c r="L117" s="501"/>
      <c r="M117" s="501"/>
      <c r="N117" s="782"/>
      <c r="O117" s="785"/>
      <c r="P117" s="13"/>
      <c r="Q117" s="767"/>
      <c r="S117" s="764"/>
      <c r="U117" s="762"/>
      <c r="V117" s="762"/>
      <c r="W117" s="762"/>
      <c r="X117" s="762"/>
      <c r="Y117" s="762"/>
      <c r="Z117" s="762"/>
      <c r="AA117" s="762"/>
      <c r="AB117" s="762"/>
      <c r="AC117" s="762"/>
    </row>
    <row r="118" spans="2:29" ht="13.5" thickBot="1" x14ac:dyDescent="0.25">
      <c r="B118" s="777"/>
      <c r="C118" s="780"/>
      <c r="D118" s="502" t="s">
        <v>7</v>
      </c>
      <c r="E118" s="503" t="str">
        <f t="shared" ref="E118:M118" si="33">IF(OR($C116="",E116="",E117=""),"",IF(OR(AND(E116="NP",E117="NP"),AND(E116="DNF",E117="DNF")),E116,IF(AND(E116="NP",E117="DNF"),E116,IF(AND(E116="DNF",E117="NP"),E117,MIN(E116,E117)))))</f>
        <v/>
      </c>
      <c r="F118" s="503" t="str">
        <f t="shared" si="33"/>
        <v/>
      </c>
      <c r="G118" s="503" t="str">
        <f t="shared" si="33"/>
        <v/>
      </c>
      <c r="H118" s="503" t="str">
        <f t="shared" si="33"/>
        <v/>
      </c>
      <c r="I118" s="503" t="str">
        <f t="shared" si="33"/>
        <v/>
      </c>
      <c r="J118" s="503" t="str">
        <f t="shared" si="33"/>
        <v/>
      </c>
      <c r="K118" s="503" t="str">
        <f t="shared" si="33"/>
        <v/>
      </c>
      <c r="L118" s="503" t="str">
        <f t="shared" si="33"/>
        <v/>
      </c>
      <c r="M118" s="503" t="str">
        <f t="shared" si="33"/>
        <v/>
      </c>
      <c r="N118" s="783"/>
      <c r="O118" s="786"/>
      <c r="Q118" s="768"/>
      <c r="S118" s="765"/>
      <c r="U118" s="762"/>
      <c r="V118" s="762"/>
      <c r="W118" s="762"/>
      <c r="X118" s="762"/>
      <c r="Y118" s="762"/>
      <c r="Z118" s="762"/>
      <c r="AA118" s="762"/>
      <c r="AB118" s="762"/>
      <c r="AC118" s="762"/>
    </row>
    <row r="119" spans="2:29" s="495" customFormat="1" x14ac:dyDescent="0.2">
      <c r="B119" s="787">
        <f>Start!F16</f>
        <v>35</v>
      </c>
      <c r="C119" s="790" t="str">
        <f>IF(Start!G16="","",Start!G16)</f>
        <v/>
      </c>
      <c r="D119" s="367" t="s">
        <v>16</v>
      </c>
      <c r="E119" s="429"/>
      <c r="F119" s="430"/>
      <c r="G119" s="430"/>
      <c r="H119" s="430"/>
      <c r="I119" s="430"/>
      <c r="J119" s="430"/>
      <c r="K119" s="430"/>
      <c r="L119" s="430"/>
      <c r="M119" s="430"/>
      <c r="N119" s="781" t="str">
        <f>IF(C119="","",COUNT(E121:M121))</f>
        <v/>
      </c>
      <c r="O119" s="784" t="str">
        <f>IF(C119="","",IF(AND(N119=0,COUNTIF(E121:M121,"NP")=0),"DNF",IF(N119&lt;N$2,"NP",SUM(U119:AC121))))</f>
        <v/>
      </c>
      <c r="P119" s="13"/>
      <c r="Q119" s="766" t="str">
        <f>IF(C119="","",IF(OR(O119="NP",O119="DNF"),Start!$E$5,RANK(O119,O$5:O$168,1)))</f>
        <v/>
      </c>
      <c r="S119" s="763" t="str">
        <f>IF(D119="","",IF(OR(Q119="NP",Q119="DNF"),IF(Q119="NP",MAX(Q$5:Q$85)+COUNTIF((Q$5:Q$85),MAX(Q$5:Q$85)),MAX(Q$5:Q$85)+COUNTIF((Q$5:Q$85),MAX(Q$5:Q$85))+COUNTIF((Q$5:Q$85),"NP")),Q119))</f>
        <v/>
      </c>
      <c r="U119" s="762" t="str">
        <f>IF($C119="","",IF(U$4&gt;$N$2,0,IF(ISNA(SMALL($E121:$M121,1)),0,SMALL($E121:$M121,1))))</f>
        <v/>
      </c>
      <c r="V119" s="762" t="str">
        <f>IF($C119="","",IF(V$4&gt;$N$2,0,IF(ISNA(SMALL($E121:$M121,2)),0,SMALL($E121:$M121,2))))</f>
        <v/>
      </c>
      <c r="W119" s="762" t="str">
        <f>IF($C119="","",IF(W$4&gt;$N$2,0,IF(ISNA(SMALL($E121:$M121,3)),0,SMALL($E121:$M121,3))))</f>
        <v/>
      </c>
      <c r="X119" s="762" t="str">
        <f>IF($C119="","",IF(X$4&gt;$N$2,0,IF(ISNA(SMALL($E121:$M121,4)),0,SMALL($E121:$M121,4))))</f>
        <v/>
      </c>
      <c r="Y119" s="762" t="str">
        <f>IF($C119="","",IF(Y$4&gt;$N$2,0,IF(ISNA(SMALL($E121:$M121,5)),0,SMALL($E121:$M121,5))))</f>
        <v/>
      </c>
      <c r="Z119" s="762" t="str">
        <f>IF($C119="","",IF(Z$4&gt;$N$2,0,IF(ISNA(SMALL($E121:$M121,6)),0,SMALL($E121:$M121,6))))</f>
        <v/>
      </c>
      <c r="AA119" s="762" t="str">
        <f>IF($C119="","",IF(AA$4&gt;$N$2,0,IF(ISNA(SMALL($E121:$M121,7)),0,SMALL($E121:$M121,7))))</f>
        <v/>
      </c>
      <c r="AB119" s="762" t="str">
        <f>IF($C119="","",IF(AB$4&gt;$N$2,0,IF(ISNA(SMALL($E121:$M121,8)),0,SMALL($E121:$M121,8))))</f>
        <v/>
      </c>
      <c r="AC119" s="762" t="str">
        <f>IF($C119="","",IF(AC$4&gt;$N$2,0,IF(ISNA(SMALL($E121:$M121,9)),0,SMALL($E121:$M121,9))))</f>
        <v/>
      </c>
    </row>
    <row r="120" spans="2:29" s="495" customFormat="1" ht="13.5" thickBot="1" x14ac:dyDescent="0.25">
      <c r="B120" s="788"/>
      <c r="C120" s="791"/>
      <c r="D120" s="373" t="s">
        <v>17</v>
      </c>
      <c r="E120" s="434"/>
      <c r="F120" s="435"/>
      <c r="G120" s="435"/>
      <c r="H120" s="435"/>
      <c r="I120" s="435"/>
      <c r="J120" s="435"/>
      <c r="K120" s="435"/>
      <c r="L120" s="435"/>
      <c r="M120" s="435"/>
      <c r="N120" s="782"/>
      <c r="O120" s="785"/>
      <c r="P120" s="13"/>
      <c r="Q120" s="767"/>
      <c r="S120" s="764"/>
      <c r="U120" s="762"/>
      <c r="V120" s="762"/>
      <c r="W120" s="762"/>
      <c r="X120" s="762"/>
      <c r="Y120" s="762"/>
      <c r="Z120" s="762"/>
      <c r="AA120" s="762"/>
      <c r="AB120" s="762"/>
      <c r="AC120" s="762"/>
    </row>
    <row r="121" spans="2:29" ht="13.5" thickBot="1" x14ac:dyDescent="0.25">
      <c r="B121" s="789"/>
      <c r="C121" s="792"/>
      <c r="D121" s="496" t="s">
        <v>7</v>
      </c>
      <c r="E121" s="497" t="str">
        <f t="shared" ref="E121:M121" si="34">IF(OR($C119="",E119="",E120=""),"",IF(OR(AND(E119="NP",E120="NP"),AND(E119="DNF",E120="DNF")),E119,IF(AND(E119="NP",E120="DNF"),E119,IF(AND(E119="DNF",E120="NP"),E120,MIN(E119,E120)))))</f>
        <v/>
      </c>
      <c r="F121" s="497" t="str">
        <f t="shared" si="34"/>
        <v/>
      </c>
      <c r="G121" s="497" t="str">
        <f t="shared" si="34"/>
        <v/>
      </c>
      <c r="H121" s="497" t="str">
        <f t="shared" si="34"/>
        <v/>
      </c>
      <c r="I121" s="497" t="str">
        <f t="shared" si="34"/>
        <v/>
      </c>
      <c r="J121" s="497" t="str">
        <f t="shared" si="34"/>
        <v/>
      </c>
      <c r="K121" s="497" t="str">
        <f t="shared" si="34"/>
        <v/>
      </c>
      <c r="L121" s="497" t="str">
        <f t="shared" si="34"/>
        <v/>
      </c>
      <c r="M121" s="497" t="str">
        <f t="shared" si="34"/>
        <v/>
      </c>
      <c r="N121" s="783"/>
      <c r="O121" s="786"/>
      <c r="Q121" s="768"/>
      <c r="S121" s="765"/>
      <c r="U121" s="762"/>
      <c r="V121" s="762"/>
      <c r="W121" s="762"/>
      <c r="X121" s="762"/>
      <c r="Y121" s="762"/>
      <c r="Z121" s="762"/>
      <c r="AA121" s="762"/>
      <c r="AB121" s="762"/>
      <c r="AC121" s="762"/>
    </row>
    <row r="122" spans="2:29" s="495" customFormat="1" x14ac:dyDescent="0.2">
      <c r="B122" s="775">
        <f>Start!F17</f>
        <v>36</v>
      </c>
      <c r="C122" s="778" t="str">
        <f>IF(Start!G17="","",Start!G17)</f>
        <v/>
      </c>
      <c r="D122" s="370" t="s">
        <v>16</v>
      </c>
      <c r="E122" s="498"/>
      <c r="F122" s="499"/>
      <c r="G122" s="499"/>
      <c r="H122" s="499"/>
      <c r="I122" s="499"/>
      <c r="J122" s="499"/>
      <c r="K122" s="499"/>
      <c r="L122" s="499"/>
      <c r="M122" s="499"/>
      <c r="N122" s="781" t="str">
        <f>IF(C122="","",COUNT(E124:M124))</f>
        <v/>
      </c>
      <c r="O122" s="784" t="str">
        <f>IF(C122="","",IF(AND(N122=0,COUNTIF(E124:M124,"NP")=0),"DNF",IF(N122&lt;N$2,"NP",SUM(U122:AC124))))</f>
        <v/>
      </c>
      <c r="P122" s="13"/>
      <c r="Q122" s="766" t="str">
        <f>IF(C122="","",IF(OR(O122="NP",O122="DNF"),Start!$E$5,RANK(O122,O$5:O$168,1)))</f>
        <v/>
      </c>
      <c r="S122" s="763" t="str">
        <f>IF(D122="","",IF(OR(Q122="NP",Q122="DNF"),IF(Q122="NP",MAX(Q$5:Q$85)+COUNTIF((Q$5:Q$85),MAX(Q$5:Q$85)),MAX(Q$5:Q$85)+COUNTIF((Q$5:Q$85),MAX(Q$5:Q$85))+COUNTIF((Q$5:Q$85),"NP")),Q122))</f>
        <v/>
      </c>
      <c r="U122" s="762" t="str">
        <f>IF($C122="","",IF(U$4&gt;$N$2,0,IF(ISNA(SMALL($E124:$M124,1)),0,SMALL($E124:$M124,1))))</f>
        <v/>
      </c>
      <c r="V122" s="762" t="str">
        <f>IF($C122="","",IF(V$4&gt;$N$2,0,IF(ISNA(SMALL($E124:$M124,2)),0,SMALL($E124:$M124,2))))</f>
        <v/>
      </c>
      <c r="W122" s="762" t="str">
        <f>IF($C122="","",IF(W$4&gt;$N$2,0,IF(ISNA(SMALL($E124:$M124,3)),0,SMALL($E124:$M124,3))))</f>
        <v/>
      </c>
      <c r="X122" s="762" t="str">
        <f>IF($C122="","",IF(X$4&gt;$N$2,0,IF(ISNA(SMALL($E124:$M124,4)),0,SMALL($E124:$M124,4))))</f>
        <v/>
      </c>
      <c r="Y122" s="762" t="str">
        <f>IF($C122="","",IF(Y$4&gt;$N$2,0,IF(ISNA(SMALL($E124:$M124,5)),0,SMALL($E124:$M124,5))))</f>
        <v/>
      </c>
      <c r="Z122" s="762" t="str">
        <f>IF($C122="","",IF(Z$4&gt;$N$2,0,IF(ISNA(SMALL($E124:$M124,6)),0,SMALL($E124:$M124,6))))</f>
        <v/>
      </c>
      <c r="AA122" s="762" t="str">
        <f>IF($C122="","",IF(AA$4&gt;$N$2,0,IF(ISNA(SMALL($E124:$M124,7)),0,SMALL($E124:$M124,7))))</f>
        <v/>
      </c>
      <c r="AB122" s="762" t="str">
        <f>IF($C122="","",IF(AB$4&gt;$N$2,0,IF(ISNA(SMALL($E124:$M124,8)),0,SMALL($E124:$M124,8))))</f>
        <v/>
      </c>
      <c r="AC122" s="762" t="str">
        <f>IF($C122="","",IF(AC$4&gt;$N$2,0,IF(ISNA(SMALL($E124:$M124,9)),0,SMALL($E124:$M124,9))))</f>
        <v/>
      </c>
    </row>
    <row r="123" spans="2:29" s="495" customFormat="1" ht="13.5" thickBot="1" x14ac:dyDescent="0.25">
      <c r="B123" s="776"/>
      <c r="C123" s="779"/>
      <c r="D123" s="374" t="s">
        <v>17</v>
      </c>
      <c r="E123" s="500"/>
      <c r="F123" s="501"/>
      <c r="G123" s="501"/>
      <c r="H123" s="501"/>
      <c r="I123" s="501"/>
      <c r="J123" s="501"/>
      <c r="K123" s="501"/>
      <c r="L123" s="501"/>
      <c r="M123" s="501"/>
      <c r="N123" s="782"/>
      <c r="O123" s="785"/>
      <c r="P123" s="13"/>
      <c r="Q123" s="767"/>
      <c r="S123" s="764"/>
      <c r="U123" s="762"/>
      <c r="V123" s="762"/>
      <c r="W123" s="762"/>
      <c r="X123" s="762"/>
      <c r="Y123" s="762"/>
      <c r="Z123" s="762"/>
      <c r="AA123" s="762"/>
      <c r="AB123" s="762"/>
      <c r="AC123" s="762"/>
    </row>
    <row r="124" spans="2:29" ht="13.5" thickBot="1" x14ac:dyDescent="0.25">
      <c r="B124" s="777"/>
      <c r="C124" s="780"/>
      <c r="D124" s="502" t="s">
        <v>7</v>
      </c>
      <c r="E124" s="582" t="str">
        <f t="shared" ref="E124:M124" si="35">IF(OR($C122="",E122="",E123=""),"",IF(OR(AND(E122="NP",E123="NP"),AND(E122="DNF",E123="DNF")),E122,IF(AND(E122="NP",E123="DNF"),E122,IF(AND(E122="DNF",E123="NP"),E123,MIN(E122,E123)))))</f>
        <v/>
      </c>
      <c r="F124" s="582" t="str">
        <f t="shared" si="35"/>
        <v/>
      </c>
      <c r="G124" s="582" t="str">
        <f t="shared" si="35"/>
        <v/>
      </c>
      <c r="H124" s="582" t="str">
        <f t="shared" si="35"/>
        <v/>
      </c>
      <c r="I124" s="582" t="str">
        <f t="shared" si="35"/>
        <v/>
      </c>
      <c r="J124" s="582" t="str">
        <f t="shared" si="35"/>
        <v/>
      </c>
      <c r="K124" s="582" t="str">
        <f t="shared" si="35"/>
        <v/>
      </c>
      <c r="L124" s="582" t="str">
        <f t="shared" si="35"/>
        <v/>
      </c>
      <c r="M124" s="582" t="str">
        <f t="shared" si="35"/>
        <v/>
      </c>
      <c r="N124" s="783"/>
      <c r="O124" s="786"/>
      <c r="Q124" s="768"/>
      <c r="S124" s="765"/>
      <c r="U124" s="762"/>
      <c r="V124" s="762"/>
      <c r="W124" s="762"/>
      <c r="X124" s="762"/>
      <c r="Y124" s="762"/>
      <c r="Z124" s="762"/>
      <c r="AA124" s="762"/>
      <c r="AB124" s="762"/>
      <c r="AC124" s="762"/>
    </row>
    <row r="125" spans="2:29" s="495" customFormat="1" x14ac:dyDescent="0.2">
      <c r="B125" s="769">
        <f>Start!F18</f>
        <v>37</v>
      </c>
      <c r="C125" s="772" t="str">
        <f>IF(Start!G18="","",Start!G18)</f>
        <v/>
      </c>
      <c r="D125" s="583" t="s">
        <v>16</v>
      </c>
      <c r="E125" s="108"/>
      <c r="F125" s="109"/>
      <c r="G125" s="109"/>
      <c r="H125" s="109"/>
      <c r="I125" s="109"/>
      <c r="J125" s="109"/>
      <c r="K125" s="109"/>
      <c r="L125" s="109"/>
      <c r="M125" s="109"/>
      <c r="N125" s="781" t="str">
        <f>IF(C125="","",COUNT(E127:M127))</f>
        <v/>
      </c>
      <c r="O125" s="784" t="str">
        <f>IF(C125="","",IF(AND(N125=0,COUNTIF(E127:M127,"NP")=0),"DNF",IF(N125&lt;N$2,"NP",SUM(U125:AC127))))</f>
        <v/>
      </c>
      <c r="P125" s="13"/>
      <c r="Q125" s="766" t="str">
        <f>IF(C125="","",IF(OR(O125="NP",O125="DNF"),Start!$E$5,RANK(O125,O$5:O$168,1)))</f>
        <v/>
      </c>
      <c r="S125" s="763" t="str">
        <f>IF(D125="","",IF(OR(Q125="NP",Q125="DNF"),IF(Q125="NP",MAX(Q$5:Q$85)+COUNTIF((Q$5:Q$85),MAX(Q$5:Q$85)),MAX(Q$5:Q$85)+COUNTIF((Q$5:Q$85),MAX(Q$5:Q$85))+COUNTIF((Q$5:Q$85),"NP")),Q125))</f>
        <v/>
      </c>
      <c r="U125" s="762" t="str">
        <f>IF($C125="","",IF(U$4&gt;$N$2,0,IF(ISNA(SMALL($E127:$M127,1)),0,SMALL($E127:$M127,1))))</f>
        <v/>
      </c>
      <c r="V125" s="762" t="str">
        <f>IF($C125="","",IF(V$4&gt;$N$2,0,IF(ISNA(SMALL($E127:$M127,2)),0,SMALL($E127:$M127,2))))</f>
        <v/>
      </c>
      <c r="W125" s="762" t="str">
        <f>IF($C125="","",IF(W$4&gt;$N$2,0,IF(ISNA(SMALL($E127:$M127,3)),0,SMALL($E127:$M127,3))))</f>
        <v/>
      </c>
      <c r="X125" s="762" t="str">
        <f>IF($C125="","",IF(X$4&gt;$N$2,0,IF(ISNA(SMALL($E127:$M127,4)),0,SMALL($E127:$M127,4))))</f>
        <v/>
      </c>
      <c r="Y125" s="762" t="str">
        <f>IF($C125="","",IF(Y$4&gt;$N$2,0,IF(ISNA(SMALL($E127:$M127,5)),0,SMALL($E127:$M127,5))))</f>
        <v/>
      </c>
      <c r="Z125" s="762" t="str">
        <f>IF($C125="","",IF(Z$4&gt;$N$2,0,IF(ISNA(SMALL($E127:$M127,6)),0,SMALL($E127:$M127,6))))</f>
        <v/>
      </c>
      <c r="AA125" s="762" t="str">
        <f>IF($C125="","",IF(AA$4&gt;$N$2,0,IF(ISNA(SMALL($E127:$M127,7)),0,SMALL($E127:$M127,7))))</f>
        <v/>
      </c>
      <c r="AB125" s="762" t="str">
        <f>IF($C125="","",IF(AB$4&gt;$N$2,0,IF(ISNA(SMALL($E127:$M127,8)),0,SMALL($E127:$M127,8))))</f>
        <v/>
      </c>
      <c r="AC125" s="762" t="str">
        <f>IF($C125="","",IF(AC$4&gt;$N$2,0,IF(ISNA(SMALL($E127:$M127,9)),0,SMALL($E127:$M127,9))))</f>
        <v/>
      </c>
    </row>
    <row r="126" spans="2:29" s="495" customFormat="1" ht="13.5" thickBot="1" x14ac:dyDescent="0.25">
      <c r="B126" s="770"/>
      <c r="C126" s="773"/>
      <c r="D126" s="584" t="s">
        <v>17</v>
      </c>
      <c r="E126" s="585"/>
      <c r="F126" s="586"/>
      <c r="G126" s="586"/>
      <c r="H126" s="586"/>
      <c r="I126" s="586"/>
      <c r="J126" s="586"/>
      <c r="K126" s="586"/>
      <c r="L126" s="586"/>
      <c r="M126" s="586"/>
      <c r="N126" s="782"/>
      <c r="O126" s="785"/>
      <c r="P126" s="13"/>
      <c r="Q126" s="767"/>
      <c r="S126" s="764"/>
      <c r="U126" s="762"/>
      <c r="V126" s="762"/>
      <c r="W126" s="762"/>
      <c r="X126" s="762"/>
      <c r="Y126" s="762"/>
      <c r="Z126" s="762"/>
      <c r="AA126" s="762"/>
      <c r="AB126" s="762"/>
      <c r="AC126" s="762"/>
    </row>
    <row r="127" spans="2:29" ht="13.5" thickBot="1" x14ac:dyDescent="0.25">
      <c r="B127" s="771"/>
      <c r="C127" s="774"/>
      <c r="D127" s="587" t="s">
        <v>7</v>
      </c>
      <c r="E127" s="588" t="str">
        <f t="shared" ref="E127:M127" si="36">IF(OR($C125="",E125="",E126=""),"",IF(OR(AND(E125="NP",E126="NP"),AND(E125="DNF",E126="DNF")),E125,IF(AND(E125="NP",E126="DNF"),E125,IF(AND(E125="DNF",E126="NP"),E126,MIN(E125,E126)))))</f>
        <v/>
      </c>
      <c r="F127" s="588" t="str">
        <f t="shared" si="36"/>
        <v/>
      </c>
      <c r="G127" s="588" t="str">
        <f t="shared" si="36"/>
        <v/>
      </c>
      <c r="H127" s="588" t="str">
        <f t="shared" si="36"/>
        <v/>
      </c>
      <c r="I127" s="588" t="str">
        <f t="shared" si="36"/>
        <v/>
      </c>
      <c r="J127" s="588" t="str">
        <f t="shared" si="36"/>
        <v/>
      </c>
      <c r="K127" s="588" t="str">
        <f t="shared" si="36"/>
        <v/>
      </c>
      <c r="L127" s="588" t="str">
        <f t="shared" si="36"/>
        <v/>
      </c>
      <c r="M127" s="588" t="str">
        <f t="shared" si="36"/>
        <v/>
      </c>
      <c r="N127" s="783"/>
      <c r="O127" s="786"/>
      <c r="Q127" s="768"/>
      <c r="S127" s="765"/>
      <c r="U127" s="762"/>
      <c r="V127" s="762"/>
      <c r="W127" s="762"/>
      <c r="X127" s="762"/>
      <c r="Y127" s="762"/>
      <c r="Z127" s="762"/>
      <c r="AA127" s="762"/>
      <c r="AB127" s="762"/>
      <c r="AC127" s="762"/>
    </row>
    <row r="128" spans="2:29" s="495" customFormat="1" x14ac:dyDescent="0.2">
      <c r="B128" s="775">
        <f>Start!F19</f>
        <v>38</v>
      </c>
      <c r="C128" s="778" t="str">
        <f>IF(Start!G19="","",Start!G19)</f>
        <v/>
      </c>
      <c r="D128" s="370" t="s">
        <v>16</v>
      </c>
      <c r="E128" s="498"/>
      <c r="F128" s="499"/>
      <c r="G128" s="499"/>
      <c r="H128" s="499"/>
      <c r="I128" s="499"/>
      <c r="J128" s="499"/>
      <c r="K128" s="499"/>
      <c r="L128" s="499"/>
      <c r="M128" s="499"/>
      <c r="N128" s="781" t="str">
        <f>IF(C128="","",COUNT(E130:M130))</f>
        <v/>
      </c>
      <c r="O128" s="784" t="str">
        <f>IF(C128="","",IF(AND(N128=0,COUNTIF(E130:M130,"NP")=0),"DNF",IF(N128&lt;N$2,"NP",SUM(U128:AC130))))</f>
        <v/>
      </c>
      <c r="P128" s="13"/>
      <c r="Q128" s="766" t="str">
        <f>IF(C128="","",IF(OR(O128="NP",O128="DNF"),Start!$E$5,RANK(O128,O$5:O$168,1)))</f>
        <v/>
      </c>
      <c r="S128" s="763" t="str">
        <f>IF(D128="","",IF(OR(Q128="NP",Q128="DNF"),IF(Q128="NP",MAX(Q$5:Q$85)+COUNTIF((Q$5:Q$85),MAX(Q$5:Q$85)),MAX(Q$5:Q$85)+COUNTIF((Q$5:Q$85),MAX(Q$5:Q$85))+COUNTIF((Q$5:Q$85),"NP")),Q128))</f>
        <v/>
      </c>
      <c r="U128" s="762" t="str">
        <f>IF($C128="","",IF(U$4&gt;$N$2,0,IF(ISNA(SMALL($E130:$M130,1)),0,SMALL($E130:$M130,1))))</f>
        <v/>
      </c>
      <c r="V128" s="762" t="str">
        <f>IF($C128="","",IF(V$4&gt;$N$2,0,IF(ISNA(SMALL($E130:$M130,2)),0,SMALL($E130:$M130,2))))</f>
        <v/>
      </c>
      <c r="W128" s="762" t="str">
        <f>IF($C128="","",IF(W$4&gt;$N$2,0,IF(ISNA(SMALL($E130:$M130,3)),0,SMALL($E130:$M130,3))))</f>
        <v/>
      </c>
      <c r="X128" s="762" t="str">
        <f>IF($C128="","",IF(X$4&gt;$N$2,0,IF(ISNA(SMALL($E130:$M130,4)),0,SMALL($E130:$M130,4))))</f>
        <v/>
      </c>
      <c r="Y128" s="762" t="str">
        <f>IF($C128="","",IF(Y$4&gt;$N$2,0,IF(ISNA(SMALL($E130:$M130,5)),0,SMALL($E130:$M130,5))))</f>
        <v/>
      </c>
      <c r="Z128" s="762" t="str">
        <f>IF($C128="","",IF(Z$4&gt;$N$2,0,IF(ISNA(SMALL($E130:$M130,6)),0,SMALL($E130:$M130,6))))</f>
        <v/>
      </c>
      <c r="AA128" s="762" t="str">
        <f>IF($C128="","",IF(AA$4&gt;$N$2,0,IF(ISNA(SMALL($E130:$M130,7)),0,SMALL($E130:$M130,7))))</f>
        <v/>
      </c>
      <c r="AB128" s="762" t="str">
        <f>IF($C128="","",IF(AB$4&gt;$N$2,0,IF(ISNA(SMALL($E130:$M130,8)),0,SMALL($E130:$M130,8))))</f>
        <v/>
      </c>
      <c r="AC128" s="762" t="str">
        <f>IF($C128="","",IF(AC$4&gt;$N$2,0,IF(ISNA(SMALL($E130:$M130,9)),0,SMALL($E130:$M130,9))))</f>
        <v/>
      </c>
    </row>
    <row r="129" spans="2:29" s="495" customFormat="1" ht="13.5" thickBot="1" x14ac:dyDescent="0.25">
      <c r="B129" s="776"/>
      <c r="C129" s="779"/>
      <c r="D129" s="374" t="s">
        <v>17</v>
      </c>
      <c r="E129" s="500"/>
      <c r="F129" s="501"/>
      <c r="G129" s="501"/>
      <c r="H129" s="501"/>
      <c r="I129" s="501"/>
      <c r="J129" s="501"/>
      <c r="K129" s="501"/>
      <c r="L129" s="501"/>
      <c r="M129" s="501"/>
      <c r="N129" s="782"/>
      <c r="O129" s="785"/>
      <c r="P129" s="13"/>
      <c r="Q129" s="767"/>
      <c r="S129" s="764"/>
      <c r="U129" s="762"/>
      <c r="V129" s="762"/>
      <c r="W129" s="762"/>
      <c r="X129" s="762"/>
      <c r="Y129" s="762"/>
      <c r="Z129" s="762"/>
      <c r="AA129" s="762"/>
      <c r="AB129" s="762"/>
      <c r="AC129" s="762"/>
    </row>
    <row r="130" spans="2:29" ht="13.5" thickBot="1" x14ac:dyDescent="0.25">
      <c r="B130" s="777"/>
      <c r="C130" s="780"/>
      <c r="D130" s="502" t="s">
        <v>7</v>
      </c>
      <c r="E130" s="582" t="str">
        <f t="shared" ref="E130:M130" si="37">IF(OR($C128="",E128="",E129=""),"",IF(OR(AND(E128="NP",E129="NP"),AND(E128="DNF",E129="DNF")),E128,IF(AND(E128="NP",E129="DNF"),E128,IF(AND(E128="DNF",E129="NP"),E129,MIN(E128,E129)))))</f>
        <v/>
      </c>
      <c r="F130" s="582" t="str">
        <f t="shared" si="37"/>
        <v/>
      </c>
      <c r="G130" s="582" t="str">
        <f t="shared" si="37"/>
        <v/>
      </c>
      <c r="H130" s="582" t="str">
        <f t="shared" si="37"/>
        <v/>
      </c>
      <c r="I130" s="582" t="str">
        <f t="shared" si="37"/>
        <v/>
      </c>
      <c r="J130" s="582" t="str">
        <f t="shared" si="37"/>
        <v/>
      </c>
      <c r="K130" s="582" t="str">
        <f t="shared" si="37"/>
        <v/>
      </c>
      <c r="L130" s="582" t="str">
        <f t="shared" si="37"/>
        <v/>
      </c>
      <c r="M130" s="582" t="str">
        <f t="shared" si="37"/>
        <v/>
      </c>
      <c r="N130" s="783"/>
      <c r="O130" s="786"/>
      <c r="Q130" s="768"/>
      <c r="S130" s="765"/>
      <c r="U130" s="762"/>
      <c r="V130" s="762"/>
      <c r="W130" s="762"/>
      <c r="X130" s="762"/>
      <c r="Y130" s="762"/>
      <c r="Z130" s="762"/>
      <c r="AA130" s="762"/>
      <c r="AB130" s="762"/>
      <c r="AC130" s="762"/>
    </row>
    <row r="131" spans="2:29" s="495" customFormat="1" x14ac:dyDescent="0.2">
      <c r="B131" s="769">
        <f>Start!F20</f>
        <v>39</v>
      </c>
      <c r="C131" s="772" t="str">
        <f>IF(Start!G20="","",Start!G20)</f>
        <v/>
      </c>
      <c r="D131" s="583" t="s">
        <v>16</v>
      </c>
      <c r="E131" s="108"/>
      <c r="F131" s="109"/>
      <c r="G131" s="109"/>
      <c r="H131" s="109"/>
      <c r="I131" s="109"/>
      <c r="J131" s="109"/>
      <c r="K131" s="109"/>
      <c r="L131" s="109"/>
      <c r="M131" s="109"/>
      <c r="N131" s="781" t="str">
        <f>IF(C131="","",COUNT(E133:M133))</f>
        <v/>
      </c>
      <c r="O131" s="784" t="str">
        <f>IF(C131="","",IF(AND(N131=0,COUNTIF(E133:M133,"NP")=0),"DNF",IF(N131&lt;N$2,"NP",SUM(U131:AC133))))</f>
        <v/>
      </c>
      <c r="P131" s="13"/>
      <c r="Q131" s="766" t="str">
        <f>IF(C131="","",IF(OR(O131="NP",O131="DNF"),Start!$E$5,RANK(O131,O$5:O$168,1)))</f>
        <v/>
      </c>
      <c r="S131" s="763" t="str">
        <f>IF(D131="","",IF(OR(Q131="NP",Q131="DNF"),IF(Q131="NP",MAX(Q$5:Q$85)+COUNTIF((Q$5:Q$85),MAX(Q$5:Q$85)),MAX(Q$5:Q$85)+COUNTIF((Q$5:Q$85),MAX(Q$5:Q$85))+COUNTIF((Q$5:Q$85),"NP")),Q131))</f>
        <v/>
      </c>
      <c r="U131" s="762" t="str">
        <f>IF($C131="","",IF(U$4&gt;$N$2,0,IF(ISNA(SMALL($E133:$M133,1)),0,SMALL($E133:$M133,1))))</f>
        <v/>
      </c>
      <c r="V131" s="762" t="str">
        <f>IF($C131="","",IF(V$4&gt;$N$2,0,IF(ISNA(SMALL($E133:$M133,2)),0,SMALL($E133:$M133,2))))</f>
        <v/>
      </c>
      <c r="W131" s="762" t="str">
        <f>IF($C131="","",IF(W$4&gt;$N$2,0,IF(ISNA(SMALL($E133:$M133,3)),0,SMALL($E133:$M133,3))))</f>
        <v/>
      </c>
      <c r="X131" s="762" t="str">
        <f>IF($C131="","",IF(X$4&gt;$N$2,0,IF(ISNA(SMALL($E133:$M133,4)),0,SMALL($E133:$M133,4))))</f>
        <v/>
      </c>
      <c r="Y131" s="762" t="str">
        <f>IF($C131="","",IF(Y$4&gt;$N$2,0,IF(ISNA(SMALL($E133:$M133,5)),0,SMALL($E133:$M133,5))))</f>
        <v/>
      </c>
      <c r="Z131" s="762" t="str">
        <f>IF($C131="","",IF(Z$4&gt;$N$2,0,IF(ISNA(SMALL($E133:$M133,6)),0,SMALL($E133:$M133,6))))</f>
        <v/>
      </c>
      <c r="AA131" s="762" t="str">
        <f>IF($C131="","",IF(AA$4&gt;$N$2,0,IF(ISNA(SMALL($E133:$M133,7)),0,SMALL($E133:$M133,7))))</f>
        <v/>
      </c>
      <c r="AB131" s="762" t="str">
        <f>IF($C131="","",IF(AB$4&gt;$N$2,0,IF(ISNA(SMALL($E133:$M133,8)),0,SMALL($E133:$M133,8))))</f>
        <v/>
      </c>
      <c r="AC131" s="762" t="str">
        <f>IF($C131="","",IF(AC$4&gt;$N$2,0,IF(ISNA(SMALL($E133:$M133,9)),0,SMALL($E133:$M133,9))))</f>
        <v/>
      </c>
    </row>
    <row r="132" spans="2:29" s="495" customFormat="1" ht="13.5" thickBot="1" x14ac:dyDescent="0.25">
      <c r="B132" s="770"/>
      <c r="C132" s="773"/>
      <c r="D132" s="584" t="s">
        <v>17</v>
      </c>
      <c r="E132" s="585"/>
      <c r="F132" s="586"/>
      <c r="G132" s="586"/>
      <c r="H132" s="586"/>
      <c r="I132" s="586"/>
      <c r="J132" s="586"/>
      <c r="K132" s="586"/>
      <c r="L132" s="586"/>
      <c r="M132" s="586"/>
      <c r="N132" s="782"/>
      <c r="O132" s="785"/>
      <c r="P132" s="13"/>
      <c r="Q132" s="767"/>
      <c r="S132" s="764"/>
      <c r="U132" s="762"/>
      <c r="V132" s="762"/>
      <c r="W132" s="762"/>
      <c r="X132" s="762"/>
      <c r="Y132" s="762"/>
      <c r="Z132" s="762"/>
      <c r="AA132" s="762"/>
      <c r="AB132" s="762"/>
      <c r="AC132" s="762"/>
    </row>
    <row r="133" spans="2:29" ht="13.5" thickBot="1" x14ac:dyDescent="0.25">
      <c r="B133" s="771"/>
      <c r="C133" s="774"/>
      <c r="D133" s="587" t="s">
        <v>7</v>
      </c>
      <c r="E133" s="588" t="str">
        <f t="shared" ref="E133:M133" si="38">IF(OR($C131="",E131="",E132=""),"",IF(OR(AND(E131="NP",E132="NP"),AND(E131="DNF",E132="DNF")),E131,IF(AND(E131="NP",E132="DNF"),E131,IF(AND(E131="DNF",E132="NP"),E132,MIN(E131,E132)))))</f>
        <v/>
      </c>
      <c r="F133" s="588" t="str">
        <f t="shared" si="38"/>
        <v/>
      </c>
      <c r="G133" s="588" t="str">
        <f t="shared" si="38"/>
        <v/>
      </c>
      <c r="H133" s="588" t="str">
        <f t="shared" si="38"/>
        <v/>
      </c>
      <c r="I133" s="588" t="str">
        <f t="shared" si="38"/>
        <v/>
      </c>
      <c r="J133" s="588" t="str">
        <f t="shared" si="38"/>
        <v/>
      </c>
      <c r="K133" s="588" t="str">
        <f t="shared" si="38"/>
        <v/>
      </c>
      <c r="L133" s="588" t="str">
        <f t="shared" si="38"/>
        <v/>
      </c>
      <c r="M133" s="588" t="str">
        <f t="shared" si="38"/>
        <v/>
      </c>
      <c r="N133" s="783"/>
      <c r="O133" s="786"/>
      <c r="Q133" s="768"/>
      <c r="S133" s="765"/>
      <c r="U133" s="762"/>
      <c r="V133" s="762"/>
      <c r="W133" s="762"/>
      <c r="X133" s="762"/>
      <c r="Y133" s="762"/>
      <c r="Z133" s="762"/>
      <c r="AA133" s="762"/>
      <c r="AB133" s="762"/>
      <c r="AC133" s="762"/>
    </row>
    <row r="134" spans="2:29" s="495" customFormat="1" x14ac:dyDescent="0.2">
      <c r="B134" s="775">
        <f>Start!F21</f>
        <v>40</v>
      </c>
      <c r="C134" s="778" t="str">
        <f>IF(Start!G21="","",Start!G21)</f>
        <v/>
      </c>
      <c r="D134" s="370" t="s">
        <v>16</v>
      </c>
      <c r="E134" s="498"/>
      <c r="F134" s="499"/>
      <c r="G134" s="499"/>
      <c r="H134" s="499"/>
      <c r="I134" s="499"/>
      <c r="J134" s="499"/>
      <c r="K134" s="499"/>
      <c r="L134" s="499"/>
      <c r="M134" s="499"/>
      <c r="N134" s="781" t="str">
        <f>IF(C134="","",COUNT(E136:M136))</f>
        <v/>
      </c>
      <c r="O134" s="784" t="str">
        <f>IF(C134="","",IF(AND(N134=0,COUNTIF(E136:M136,"NP")=0),"DNF",IF(N134&lt;N$2,"NP",SUM(U134:AC136))))</f>
        <v/>
      </c>
      <c r="P134" s="13"/>
      <c r="Q134" s="766" t="str">
        <f>IF(C134="","",IF(OR(O134="NP",O134="DNF"),Start!$E$5,RANK(O134,O$5:O$168,1)))</f>
        <v/>
      </c>
      <c r="S134" s="763" t="str">
        <f>IF(D134="","",IF(OR(Q134="NP",Q134="DNF"),IF(Q134="NP",MAX(Q$5:Q$85)+COUNTIF((Q$5:Q$85),MAX(Q$5:Q$85)),MAX(Q$5:Q$85)+COUNTIF((Q$5:Q$85),MAX(Q$5:Q$85))+COUNTIF((Q$5:Q$85),"NP")),Q134))</f>
        <v/>
      </c>
      <c r="U134" s="762" t="str">
        <f>IF($C134="","",IF(U$4&gt;$N$2,0,IF(ISNA(SMALL($E136:$M136,1)),0,SMALL($E136:$M136,1))))</f>
        <v/>
      </c>
      <c r="V134" s="762" t="str">
        <f>IF($C134="","",IF(V$4&gt;$N$2,0,IF(ISNA(SMALL($E136:$M136,2)),0,SMALL($E136:$M136,2))))</f>
        <v/>
      </c>
      <c r="W134" s="762" t="str">
        <f>IF($C134="","",IF(W$4&gt;$N$2,0,IF(ISNA(SMALL($E136:$M136,3)),0,SMALL($E136:$M136,3))))</f>
        <v/>
      </c>
      <c r="X134" s="762" t="str">
        <f>IF($C134="","",IF(X$4&gt;$N$2,0,IF(ISNA(SMALL($E136:$M136,4)),0,SMALL($E136:$M136,4))))</f>
        <v/>
      </c>
      <c r="Y134" s="762" t="str">
        <f>IF($C134="","",IF(Y$4&gt;$N$2,0,IF(ISNA(SMALL($E136:$M136,5)),0,SMALL($E136:$M136,5))))</f>
        <v/>
      </c>
      <c r="Z134" s="762" t="str">
        <f>IF($C134="","",IF(Z$4&gt;$N$2,0,IF(ISNA(SMALL($E136:$M136,6)),0,SMALL($E136:$M136,6))))</f>
        <v/>
      </c>
      <c r="AA134" s="762" t="str">
        <f>IF($C134="","",IF(AA$4&gt;$N$2,0,IF(ISNA(SMALL($E136:$M136,7)),0,SMALL($E136:$M136,7))))</f>
        <v/>
      </c>
      <c r="AB134" s="762" t="str">
        <f>IF($C134="","",IF(AB$4&gt;$N$2,0,IF(ISNA(SMALL($E136:$M136,8)),0,SMALL($E136:$M136,8))))</f>
        <v/>
      </c>
      <c r="AC134" s="762" t="str">
        <f>IF($C134="","",IF(AC$4&gt;$N$2,0,IF(ISNA(SMALL($E136:$M136,9)),0,SMALL($E136:$M136,9))))</f>
        <v/>
      </c>
    </row>
    <row r="135" spans="2:29" s="495" customFormat="1" ht="13.5" thickBot="1" x14ac:dyDescent="0.25">
      <c r="B135" s="776"/>
      <c r="C135" s="779"/>
      <c r="D135" s="374" t="s">
        <v>17</v>
      </c>
      <c r="E135" s="500"/>
      <c r="F135" s="501"/>
      <c r="G135" s="501"/>
      <c r="H135" s="501"/>
      <c r="I135" s="501"/>
      <c r="J135" s="501"/>
      <c r="K135" s="501"/>
      <c r="L135" s="501"/>
      <c r="M135" s="501"/>
      <c r="N135" s="782"/>
      <c r="O135" s="785"/>
      <c r="P135" s="13"/>
      <c r="Q135" s="767"/>
      <c r="S135" s="764"/>
      <c r="U135" s="762"/>
      <c r="V135" s="762"/>
      <c r="W135" s="762"/>
      <c r="X135" s="762"/>
      <c r="Y135" s="762"/>
      <c r="Z135" s="762"/>
      <c r="AA135" s="762"/>
      <c r="AB135" s="762"/>
      <c r="AC135" s="762"/>
    </row>
    <row r="136" spans="2:29" ht="13.5" thickBot="1" x14ac:dyDescent="0.25">
      <c r="B136" s="777"/>
      <c r="C136" s="780"/>
      <c r="D136" s="502" t="s">
        <v>7</v>
      </c>
      <c r="E136" s="582" t="str">
        <f t="shared" ref="E136:M136" si="39">IF(OR($C134="",E134="",E135=""),"",IF(OR(AND(E134="NP",E135="NP"),AND(E134="DNF",E135="DNF")),E134,IF(AND(E134="NP",E135="DNF"),E134,IF(AND(E134="DNF",E135="NP"),E135,MIN(E134,E135)))))</f>
        <v/>
      </c>
      <c r="F136" s="582" t="str">
        <f t="shared" si="39"/>
        <v/>
      </c>
      <c r="G136" s="582" t="str">
        <f t="shared" si="39"/>
        <v/>
      </c>
      <c r="H136" s="582" t="str">
        <f t="shared" si="39"/>
        <v/>
      </c>
      <c r="I136" s="582" t="str">
        <f t="shared" si="39"/>
        <v/>
      </c>
      <c r="J136" s="582" t="str">
        <f t="shared" si="39"/>
        <v/>
      </c>
      <c r="K136" s="582" t="str">
        <f t="shared" si="39"/>
        <v/>
      </c>
      <c r="L136" s="582" t="str">
        <f t="shared" si="39"/>
        <v/>
      </c>
      <c r="M136" s="582" t="str">
        <f t="shared" si="39"/>
        <v/>
      </c>
      <c r="N136" s="783"/>
      <c r="O136" s="786"/>
      <c r="Q136" s="768"/>
      <c r="S136" s="765"/>
      <c r="U136" s="762"/>
      <c r="V136" s="762"/>
      <c r="W136" s="762"/>
      <c r="X136" s="762"/>
      <c r="Y136" s="762"/>
      <c r="Z136" s="762"/>
      <c r="AA136" s="762"/>
      <c r="AB136" s="762"/>
      <c r="AC136" s="762"/>
    </row>
    <row r="137" spans="2:29" ht="26.25" x14ac:dyDescent="0.2">
      <c r="B137" s="724" t="str">
        <f>B69</f>
        <v>Běh na 100m s překážkami - Pořadí družstev</v>
      </c>
      <c r="C137" s="724"/>
      <c r="D137" s="724"/>
      <c r="E137" s="724"/>
      <c r="F137" s="724"/>
      <c r="G137" s="724"/>
      <c r="H137" s="724"/>
      <c r="I137" s="724"/>
      <c r="J137" s="724"/>
      <c r="K137" s="724"/>
      <c r="L137" s="724"/>
      <c r="M137" s="724"/>
      <c r="N137" s="724"/>
      <c r="O137" s="724"/>
      <c r="P137" s="724"/>
      <c r="Q137" s="724"/>
      <c r="R137" s="724"/>
      <c r="S137" s="724"/>
    </row>
    <row r="138" spans="2:29" ht="15" customHeight="1" thickBot="1" x14ac:dyDescent="0.25">
      <c r="B138" s="376"/>
      <c r="C138" s="376"/>
      <c r="D138" s="376"/>
      <c r="E138" s="376"/>
      <c r="F138" s="376"/>
      <c r="G138" s="376"/>
      <c r="H138" s="376"/>
      <c r="I138" s="376"/>
      <c r="J138" s="376"/>
      <c r="K138" s="376"/>
      <c r="L138" s="376"/>
      <c r="M138" s="376"/>
      <c r="N138" s="376"/>
    </row>
    <row r="139" spans="2:29" s="13" customFormat="1" ht="15" customHeight="1" thickBot="1" x14ac:dyDescent="0.25">
      <c r="B139" s="148"/>
      <c r="C139" s="14" t="str">
        <f>Start!$C$5</f>
        <v>MUŽI</v>
      </c>
      <c r="D139" s="58"/>
      <c r="E139" s="734" t="s">
        <v>20</v>
      </c>
      <c r="F139" s="735"/>
      <c r="G139" s="735"/>
      <c r="H139" s="735"/>
      <c r="I139" s="735"/>
      <c r="J139" s="735"/>
      <c r="K139" s="735"/>
      <c r="L139" s="735"/>
      <c r="M139" s="736"/>
      <c r="N139" s="12"/>
      <c r="U139" s="617"/>
      <c r="V139" s="617"/>
      <c r="W139" s="617"/>
      <c r="X139" s="617"/>
      <c r="Y139" s="617"/>
      <c r="Z139" s="617"/>
      <c r="AA139" s="617"/>
      <c r="AB139" s="617"/>
      <c r="AC139" s="617"/>
    </row>
    <row r="140" spans="2:29" s="238" customFormat="1" ht="16.5" thickBot="1" x14ac:dyDescent="0.25">
      <c r="B140" s="31" t="s">
        <v>1</v>
      </c>
      <c r="C140" s="493" t="s">
        <v>2</v>
      </c>
      <c r="D140" s="31" t="s">
        <v>18</v>
      </c>
      <c r="E140" s="59">
        <v>1</v>
      </c>
      <c r="F140" s="60">
        <v>2</v>
      </c>
      <c r="G140" s="60">
        <v>3</v>
      </c>
      <c r="H140" s="60">
        <v>4</v>
      </c>
      <c r="I140" s="60">
        <v>5</v>
      </c>
      <c r="J140" s="60">
        <v>6</v>
      </c>
      <c r="K140" s="60">
        <v>7</v>
      </c>
      <c r="L140" s="60">
        <v>8</v>
      </c>
      <c r="M140" s="60">
        <v>9</v>
      </c>
      <c r="N140" s="404" t="s">
        <v>19</v>
      </c>
      <c r="O140" s="405" t="s">
        <v>3</v>
      </c>
      <c r="Q140" s="494" t="s">
        <v>4</v>
      </c>
      <c r="S140" s="407" t="s">
        <v>42</v>
      </c>
      <c r="U140" s="619"/>
      <c r="V140" s="619"/>
      <c r="W140" s="619"/>
      <c r="X140" s="619"/>
      <c r="Y140" s="619"/>
      <c r="Z140" s="619"/>
      <c r="AA140" s="619"/>
      <c r="AB140" s="619"/>
      <c r="AC140" s="619"/>
    </row>
    <row r="141" spans="2:29" s="495" customFormat="1" x14ac:dyDescent="0.2">
      <c r="B141" s="787">
        <f>Start!F22</f>
        <v>41</v>
      </c>
      <c r="C141" s="790" t="str">
        <f>IF(Start!G22="","",Start!G22)</f>
        <v/>
      </c>
      <c r="D141" s="367" t="s">
        <v>16</v>
      </c>
      <c r="E141" s="429"/>
      <c r="F141" s="430"/>
      <c r="G141" s="430"/>
      <c r="H141" s="430"/>
      <c r="I141" s="430"/>
      <c r="J141" s="430"/>
      <c r="K141" s="430"/>
      <c r="L141" s="430"/>
      <c r="M141" s="430"/>
      <c r="N141" s="781" t="str">
        <f>IF(C141="","",COUNT(E143:M143))</f>
        <v/>
      </c>
      <c r="O141" s="784" t="str">
        <f>IF(C141="","",IF(AND(N141=0,COUNTIF(E143:M143,"NP")=0),"DNF",IF(N141&lt;N$2,"NP",SUM(U141:AC143))))</f>
        <v/>
      </c>
      <c r="P141" s="13"/>
      <c r="Q141" s="766" t="str">
        <f>IF(C141="","",IF(OR(O141="NP",O141="DNF"),Start!$E$5,RANK(O141,O$5:O$168,1)))</f>
        <v/>
      </c>
      <c r="S141" s="763" t="str">
        <f>IF(D141="","",IF(OR(Q141="NP",Q141="DNF"),IF(Q141="NP",MAX(Q$5:Q$85)+COUNTIF((Q$5:Q$85),MAX(Q$5:Q$85)),MAX(Q$5:Q$85)+COUNTIF((Q$5:Q$85),MAX(Q$5:Q$85))+COUNTIF((Q$5:Q$85),"NP")),Q141))</f>
        <v/>
      </c>
      <c r="U141" s="762" t="str">
        <f>IF($C141="","",IF(U$4&gt;$N$2,0,IF(ISNA(SMALL($E143:$M143,1)),0,SMALL($E143:$M143,1))))</f>
        <v/>
      </c>
      <c r="V141" s="762" t="str">
        <f>IF($C141="","",IF(V$4&gt;$N$2,0,IF(ISNA(SMALL($E143:$M143,2)),0,SMALL($E143:$M143,2))))</f>
        <v/>
      </c>
      <c r="W141" s="762" t="str">
        <f>IF($C141="","",IF(W$4&gt;$N$2,0,IF(ISNA(SMALL($E143:$M143,3)),0,SMALL($E143:$M143,3))))</f>
        <v/>
      </c>
      <c r="X141" s="762" t="str">
        <f>IF($C141="","",IF(X$4&gt;$N$2,0,IF(ISNA(SMALL($E143:$M143,4)),0,SMALL($E143:$M143,4))))</f>
        <v/>
      </c>
      <c r="Y141" s="762" t="str">
        <f>IF($C141="","",IF(Y$4&gt;$N$2,0,IF(ISNA(SMALL($E143:$M143,5)),0,SMALL($E143:$M143,5))))</f>
        <v/>
      </c>
      <c r="Z141" s="762" t="str">
        <f>IF($C141="","",IF(Z$4&gt;$N$2,0,IF(ISNA(SMALL($E143:$M143,6)),0,SMALL($E143:$M143,6))))</f>
        <v/>
      </c>
      <c r="AA141" s="762" t="str">
        <f>IF($C141="","",IF(AA$4&gt;$N$2,0,IF(ISNA(SMALL($E143:$M143,7)),0,SMALL($E143:$M143,7))))</f>
        <v/>
      </c>
      <c r="AB141" s="762" t="str">
        <f>IF($C141="","",IF(AB$4&gt;$N$2,0,IF(ISNA(SMALL($E143:$M143,8)),0,SMALL($E143:$M143,8))))</f>
        <v/>
      </c>
      <c r="AC141" s="762" t="str">
        <f>IF($C141="","",IF(AC$4&gt;$N$2,0,IF(ISNA(SMALL($E143:$M143,9)),0,SMALL($E143:$M143,9))))</f>
        <v/>
      </c>
    </row>
    <row r="142" spans="2:29" s="495" customFormat="1" ht="13.5" thickBot="1" x14ac:dyDescent="0.25">
      <c r="B142" s="788"/>
      <c r="C142" s="791"/>
      <c r="D142" s="373" t="s">
        <v>17</v>
      </c>
      <c r="E142" s="434"/>
      <c r="F142" s="435"/>
      <c r="G142" s="435"/>
      <c r="H142" s="435"/>
      <c r="I142" s="435"/>
      <c r="J142" s="435"/>
      <c r="K142" s="435"/>
      <c r="L142" s="435"/>
      <c r="M142" s="435"/>
      <c r="N142" s="782"/>
      <c r="O142" s="785"/>
      <c r="P142" s="13"/>
      <c r="Q142" s="767"/>
      <c r="S142" s="764"/>
      <c r="U142" s="762"/>
      <c r="V142" s="762"/>
      <c r="W142" s="762"/>
      <c r="X142" s="762"/>
      <c r="Y142" s="762"/>
      <c r="Z142" s="762"/>
      <c r="AA142" s="762"/>
      <c r="AB142" s="762"/>
      <c r="AC142" s="762"/>
    </row>
    <row r="143" spans="2:29" ht="13.5" thickBot="1" x14ac:dyDescent="0.25">
      <c r="B143" s="789"/>
      <c r="C143" s="792"/>
      <c r="D143" s="496" t="s">
        <v>7</v>
      </c>
      <c r="E143" s="497" t="str">
        <f t="shared" ref="E143:M143" si="40">IF(OR($C141="",E141="",E142=""),"",IF(OR(AND(E141="NP",E142="NP"),AND(E141="DNF",E142="DNF")),E141,IF(AND(E141="NP",E142="DNF"),E141,IF(AND(E141="DNF",E142="NP"),E142,MIN(E141,E142)))))</f>
        <v/>
      </c>
      <c r="F143" s="497" t="str">
        <f t="shared" si="40"/>
        <v/>
      </c>
      <c r="G143" s="497" t="str">
        <f t="shared" si="40"/>
        <v/>
      </c>
      <c r="H143" s="497" t="str">
        <f t="shared" si="40"/>
        <v/>
      </c>
      <c r="I143" s="497" t="str">
        <f t="shared" si="40"/>
        <v/>
      </c>
      <c r="J143" s="497" t="str">
        <f t="shared" si="40"/>
        <v/>
      </c>
      <c r="K143" s="497" t="str">
        <f t="shared" si="40"/>
        <v/>
      </c>
      <c r="L143" s="497" t="str">
        <f t="shared" si="40"/>
        <v/>
      </c>
      <c r="M143" s="497" t="str">
        <f t="shared" si="40"/>
        <v/>
      </c>
      <c r="N143" s="783"/>
      <c r="O143" s="786"/>
      <c r="Q143" s="768"/>
      <c r="S143" s="765"/>
      <c r="U143" s="762"/>
      <c r="V143" s="762"/>
      <c r="W143" s="762"/>
      <c r="X143" s="762"/>
      <c r="Y143" s="762"/>
      <c r="Z143" s="762"/>
      <c r="AA143" s="762"/>
      <c r="AB143" s="762"/>
      <c r="AC143" s="762"/>
    </row>
    <row r="144" spans="2:29" s="495" customFormat="1" x14ac:dyDescent="0.2">
      <c r="B144" s="775">
        <f>Start!F23</f>
        <v>42</v>
      </c>
      <c r="C144" s="778" t="str">
        <f>IF(Start!G23="","",Start!G23)</f>
        <v/>
      </c>
      <c r="D144" s="370" t="s">
        <v>16</v>
      </c>
      <c r="E144" s="498"/>
      <c r="F144" s="499"/>
      <c r="G144" s="499"/>
      <c r="H144" s="499"/>
      <c r="I144" s="499"/>
      <c r="J144" s="499"/>
      <c r="K144" s="499"/>
      <c r="L144" s="499"/>
      <c r="M144" s="499"/>
      <c r="N144" s="781" t="str">
        <f>IF(C144="","",COUNT(E146:M146))</f>
        <v/>
      </c>
      <c r="O144" s="784" t="str">
        <f>IF(C144="","",IF(AND(N144=0,COUNTIF(E146:M146,"NP")=0),"DNF",IF(N144&lt;N$2,"NP",SUM(U144:AC146))))</f>
        <v/>
      </c>
      <c r="P144" s="13"/>
      <c r="Q144" s="766" t="str">
        <f>IF(C144="","",IF(OR(O144="NP",O144="DNF"),Start!$E$5,RANK(O144,O$5:O$168,1)))</f>
        <v/>
      </c>
      <c r="S144" s="763" t="str">
        <f>IF(D144="","",IF(OR(Q144="NP",Q144="DNF"),IF(Q144="NP",MAX(Q$5:Q$85)+COUNTIF((Q$5:Q$85),MAX(Q$5:Q$85)),MAX(Q$5:Q$85)+COUNTIF((Q$5:Q$85),MAX(Q$5:Q$85))+COUNTIF((Q$5:Q$85),"NP")),Q144))</f>
        <v/>
      </c>
      <c r="U144" s="762" t="str">
        <f>IF($C144="","",IF(U$4&gt;$N$2,0,IF(ISNA(SMALL($E146:$M146,1)),0,SMALL($E146:$M146,1))))</f>
        <v/>
      </c>
      <c r="V144" s="762" t="str">
        <f>IF($C144="","",IF(V$4&gt;$N$2,0,IF(ISNA(SMALL($E146:$M146,2)),0,SMALL($E146:$M146,2))))</f>
        <v/>
      </c>
      <c r="W144" s="762" t="str">
        <f>IF($C144="","",IF(W$4&gt;$N$2,0,IF(ISNA(SMALL($E146:$M146,3)),0,SMALL($E146:$M146,3))))</f>
        <v/>
      </c>
      <c r="X144" s="762" t="str">
        <f>IF($C144="","",IF(X$4&gt;$N$2,0,IF(ISNA(SMALL($E146:$M146,4)),0,SMALL($E146:$M146,4))))</f>
        <v/>
      </c>
      <c r="Y144" s="762" t="str">
        <f>IF($C144="","",IF(Y$4&gt;$N$2,0,IF(ISNA(SMALL($E146:$M146,5)),0,SMALL($E146:$M146,5))))</f>
        <v/>
      </c>
      <c r="Z144" s="762" t="str">
        <f>IF($C144="","",IF(Z$4&gt;$N$2,0,IF(ISNA(SMALL($E146:$M146,6)),0,SMALL($E146:$M146,6))))</f>
        <v/>
      </c>
      <c r="AA144" s="762" t="str">
        <f>IF($C144="","",IF(AA$4&gt;$N$2,0,IF(ISNA(SMALL($E146:$M146,7)),0,SMALL($E146:$M146,7))))</f>
        <v/>
      </c>
      <c r="AB144" s="762" t="str">
        <f>IF($C144="","",IF(AB$4&gt;$N$2,0,IF(ISNA(SMALL($E146:$M146,8)),0,SMALL($E146:$M146,8))))</f>
        <v/>
      </c>
      <c r="AC144" s="762" t="str">
        <f>IF($C144="","",IF(AC$4&gt;$N$2,0,IF(ISNA(SMALL($E146:$M146,9)),0,SMALL($E146:$M146,9))))</f>
        <v/>
      </c>
    </row>
    <row r="145" spans="2:29" s="495" customFormat="1" ht="13.5" thickBot="1" x14ac:dyDescent="0.25">
      <c r="B145" s="776"/>
      <c r="C145" s="779"/>
      <c r="D145" s="374" t="s">
        <v>17</v>
      </c>
      <c r="E145" s="500"/>
      <c r="F145" s="501"/>
      <c r="G145" s="501"/>
      <c r="H145" s="501"/>
      <c r="I145" s="501"/>
      <c r="J145" s="501"/>
      <c r="K145" s="501"/>
      <c r="L145" s="501"/>
      <c r="M145" s="501"/>
      <c r="N145" s="782"/>
      <c r="O145" s="785"/>
      <c r="P145" s="13"/>
      <c r="Q145" s="767"/>
      <c r="S145" s="764"/>
      <c r="U145" s="762"/>
      <c r="V145" s="762"/>
      <c r="W145" s="762"/>
      <c r="X145" s="762"/>
      <c r="Y145" s="762"/>
      <c r="Z145" s="762"/>
      <c r="AA145" s="762"/>
      <c r="AB145" s="762"/>
      <c r="AC145" s="762"/>
    </row>
    <row r="146" spans="2:29" ht="13.5" thickBot="1" x14ac:dyDescent="0.25">
      <c r="B146" s="777"/>
      <c r="C146" s="780"/>
      <c r="D146" s="502" t="s">
        <v>7</v>
      </c>
      <c r="E146" s="503" t="str">
        <f t="shared" ref="E146:M146" si="41">IF(OR($C144="",E144="",E145=""),"",IF(OR(AND(E144="NP",E145="NP"),AND(E144="DNF",E145="DNF")),E144,IF(AND(E144="NP",E145="DNF"),E144,IF(AND(E144="DNF",E145="NP"),E145,MIN(E144,E145)))))</f>
        <v/>
      </c>
      <c r="F146" s="503" t="str">
        <f t="shared" si="41"/>
        <v/>
      </c>
      <c r="G146" s="503" t="str">
        <f t="shared" si="41"/>
        <v/>
      </c>
      <c r="H146" s="503" t="str">
        <f t="shared" si="41"/>
        <v/>
      </c>
      <c r="I146" s="503" t="str">
        <f t="shared" si="41"/>
        <v/>
      </c>
      <c r="J146" s="503" t="str">
        <f t="shared" si="41"/>
        <v/>
      </c>
      <c r="K146" s="503" t="str">
        <f t="shared" si="41"/>
        <v/>
      </c>
      <c r="L146" s="503" t="str">
        <f t="shared" si="41"/>
        <v/>
      </c>
      <c r="M146" s="503" t="str">
        <f t="shared" si="41"/>
        <v/>
      </c>
      <c r="N146" s="783"/>
      <c r="O146" s="786"/>
      <c r="Q146" s="768"/>
      <c r="S146" s="765"/>
      <c r="U146" s="762"/>
      <c r="V146" s="762"/>
      <c r="W146" s="762"/>
      <c r="X146" s="762"/>
      <c r="Y146" s="762"/>
      <c r="Z146" s="762"/>
      <c r="AA146" s="762"/>
      <c r="AB146" s="762"/>
      <c r="AC146" s="762"/>
    </row>
    <row r="147" spans="2:29" s="495" customFormat="1" x14ac:dyDescent="0.2">
      <c r="B147" s="787">
        <f>Start!F24</f>
        <v>43</v>
      </c>
      <c r="C147" s="790" t="str">
        <f>IF(Start!G24="","",Start!G24)</f>
        <v/>
      </c>
      <c r="D147" s="367" t="s">
        <v>16</v>
      </c>
      <c r="E147" s="429"/>
      <c r="F147" s="430"/>
      <c r="G147" s="430"/>
      <c r="H147" s="430"/>
      <c r="I147" s="430"/>
      <c r="J147" s="430"/>
      <c r="K147" s="430"/>
      <c r="L147" s="430"/>
      <c r="M147" s="430"/>
      <c r="N147" s="781" t="str">
        <f>IF(C147="","",COUNT(E149:M149))</f>
        <v/>
      </c>
      <c r="O147" s="784" t="str">
        <f>IF(C147="","",IF(AND(N147=0,COUNTIF(E149:M149,"NP")=0),"DNF",IF(N147&lt;N$2,"NP",SUM(U147:AC149))))</f>
        <v/>
      </c>
      <c r="P147" s="13"/>
      <c r="Q147" s="766" t="str">
        <f>IF(C147="","",IF(OR(O147="NP",O147="DNF"),Start!$E$5,RANK(O147,O$5:O$168,1)))</f>
        <v/>
      </c>
      <c r="S147" s="763" t="str">
        <f>IF(D147="","",IF(OR(Q147="NP",Q147="DNF"),IF(Q147="NP",MAX(Q$5:Q$85)+COUNTIF((Q$5:Q$85),MAX(Q$5:Q$85)),MAX(Q$5:Q$85)+COUNTIF((Q$5:Q$85),MAX(Q$5:Q$85))+COUNTIF((Q$5:Q$85),"NP")),Q147))</f>
        <v/>
      </c>
      <c r="U147" s="762" t="str">
        <f>IF($C147="","",IF(U$4&gt;$N$2,0,IF(ISNA(SMALL($E149:$M149,1)),0,SMALL($E149:$M149,1))))</f>
        <v/>
      </c>
      <c r="V147" s="762" t="str">
        <f>IF($C147="","",IF(V$4&gt;$N$2,0,IF(ISNA(SMALL($E149:$M149,2)),0,SMALL($E149:$M149,2))))</f>
        <v/>
      </c>
      <c r="W147" s="762" t="str">
        <f>IF($C147="","",IF(W$4&gt;$N$2,0,IF(ISNA(SMALL($E149:$M149,3)),0,SMALL($E149:$M149,3))))</f>
        <v/>
      </c>
      <c r="X147" s="762" t="str">
        <f>IF($C147="","",IF(X$4&gt;$N$2,0,IF(ISNA(SMALL($E149:$M149,4)),0,SMALL($E149:$M149,4))))</f>
        <v/>
      </c>
      <c r="Y147" s="762" t="str">
        <f>IF($C147="","",IF(Y$4&gt;$N$2,0,IF(ISNA(SMALL($E149:$M149,5)),0,SMALL($E149:$M149,5))))</f>
        <v/>
      </c>
      <c r="Z147" s="762" t="str">
        <f>IF($C147="","",IF(Z$4&gt;$N$2,0,IF(ISNA(SMALL($E149:$M149,6)),0,SMALL($E149:$M149,6))))</f>
        <v/>
      </c>
      <c r="AA147" s="762" t="str">
        <f>IF($C147="","",IF(AA$4&gt;$N$2,0,IF(ISNA(SMALL($E149:$M149,7)),0,SMALL($E149:$M149,7))))</f>
        <v/>
      </c>
      <c r="AB147" s="762" t="str">
        <f>IF($C147="","",IF(AB$4&gt;$N$2,0,IF(ISNA(SMALL($E149:$M149,8)),0,SMALL($E149:$M149,8))))</f>
        <v/>
      </c>
      <c r="AC147" s="762" t="str">
        <f>IF($C147="","",IF(AC$4&gt;$N$2,0,IF(ISNA(SMALL($E149:$M149,9)),0,SMALL($E149:$M149,9))))</f>
        <v/>
      </c>
    </row>
    <row r="148" spans="2:29" s="495" customFormat="1" ht="13.5" thickBot="1" x14ac:dyDescent="0.25">
      <c r="B148" s="788"/>
      <c r="C148" s="791"/>
      <c r="D148" s="373" t="s">
        <v>17</v>
      </c>
      <c r="E148" s="434"/>
      <c r="F148" s="435"/>
      <c r="G148" s="435"/>
      <c r="H148" s="435"/>
      <c r="I148" s="435"/>
      <c r="J148" s="435"/>
      <c r="K148" s="435"/>
      <c r="L148" s="435"/>
      <c r="M148" s="435"/>
      <c r="N148" s="782"/>
      <c r="O148" s="785"/>
      <c r="P148" s="13"/>
      <c r="Q148" s="767"/>
      <c r="S148" s="764"/>
      <c r="U148" s="762"/>
      <c r="V148" s="762"/>
      <c r="W148" s="762"/>
      <c r="X148" s="762"/>
      <c r="Y148" s="762"/>
      <c r="Z148" s="762"/>
      <c r="AA148" s="762"/>
      <c r="AB148" s="762"/>
      <c r="AC148" s="762"/>
    </row>
    <row r="149" spans="2:29" ht="13.5" thickBot="1" x14ac:dyDescent="0.25">
      <c r="B149" s="789"/>
      <c r="C149" s="792"/>
      <c r="D149" s="496" t="s">
        <v>7</v>
      </c>
      <c r="E149" s="497" t="str">
        <f t="shared" ref="E149:M149" si="42">IF(OR($C147="",E147="",E148=""),"",IF(OR(AND(E147="NP",E148="NP"),AND(E147="DNF",E148="DNF")),E147,IF(AND(E147="NP",E148="DNF"),E147,IF(AND(E147="DNF",E148="NP"),E148,MIN(E147,E148)))))</f>
        <v/>
      </c>
      <c r="F149" s="497" t="str">
        <f t="shared" si="42"/>
        <v/>
      </c>
      <c r="G149" s="497" t="str">
        <f t="shared" si="42"/>
        <v/>
      </c>
      <c r="H149" s="497" t="str">
        <f t="shared" si="42"/>
        <v/>
      </c>
      <c r="I149" s="497" t="str">
        <f t="shared" si="42"/>
        <v/>
      </c>
      <c r="J149" s="497" t="str">
        <f t="shared" si="42"/>
        <v/>
      </c>
      <c r="K149" s="497" t="str">
        <f t="shared" si="42"/>
        <v/>
      </c>
      <c r="L149" s="497" t="str">
        <f t="shared" si="42"/>
        <v/>
      </c>
      <c r="M149" s="497" t="str">
        <f t="shared" si="42"/>
        <v/>
      </c>
      <c r="N149" s="783"/>
      <c r="O149" s="786"/>
      <c r="Q149" s="768"/>
      <c r="S149" s="765"/>
      <c r="U149" s="762"/>
      <c r="V149" s="762"/>
      <c r="W149" s="762"/>
      <c r="X149" s="762"/>
      <c r="Y149" s="762"/>
      <c r="Z149" s="762"/>
      <c r="AA149" s="762"/>
      <c r="AB149" s="762"/>
      <c r="AC149" s="762"/>
    </row>
    <row r="150" spans="2:29" s="495" customFormat="1" x14ac:dyDescent="0.2">
      <c r="B150" s="775">
        <f>Start!F25</f>
        <v>44</v>
      </c>
      <c r="C150" s="778" t="str">
        <f>IF(Start!G25="","",Start!G25)</f>
        <v/>
      </c>
      <c r="D150" s="370" t="s">
        <v>16</v>
      </c>
      <c r="E150" s="498"/>
      <c r="F150" s="499"/>
      <c r="G150" s="499"/>
      <c r="H150" s="499"/>
      <c r="I150" s="499"/>
      <c r="J150" s="499"/>
      <c r="K150" s="499"/>
      <c r="L150" s="499"/>
      <c r="M150" s="499"/>
      <c r="N150" s="781" t="str">
        <f>IF(C150="","",COUNT(E152:M152))</f>
        <v/>
      </c>
      <c r="O150" s="784" t="str">
        <f>IF(C150="","",IF(AND(N150=0,COUNTIF(E152:M152,"NP")=0),"DNF",IF(N150&lt;N$2,"NP",SUM(U150:AC152))))</f>
        <v/>
      </c>
      <c r="P150" s="13"/>
      <c r="Q150" s="766" t="str">
        <f>IF(C150="","",IF(OR(O150="NP",O150="DNF"),Start!$E$5,RANK(O150,O$5:O$168,1)))</f>
        <v/>
      </c>
      <c r="S150" s="763" t="str">
        <f>IF(D150="","",IF(OR(Q150="NP",Q150="DNF"),IF(Q150="NP",MAX(Q$5:Q$85)+COUNTIF((Q$5:Q$85),MAX(Q$5:Q$85)),MAX(Q$5:Q$85)+COUNTIF((Q$5:Q$85),MAX(Q$5:Q$85))+COUNTIF((Q$5:Q$85),"NP")),Q150))</f>
        <v/>
      </c>
      <c r="U150" s="762" t="str">
        <f>IF($C150="","",IF(U$4&gt;$N$2,0,IF(ISNA(SMALL($E152:$M152,1)),0,SMALL($E152:$M152,1))))</f>
        <v/>
      </c>
      <c r="V150" s="762" t="str">
        <f>IF($C150="","",IF(V$4&gt;$N$2,0,IF(ISNA(SMALL($E152:$M152,2)),0,SMALL($E152:$M152,2))))</f>
        <v/>
      </c>
      <c r="W150" s="762" t="str">
        <f>IF($C150="","",IF(W$4&gt;$N$2,0,IF(ISNA(SMALL($E152:$M152,3)),0,SMALL($E152:$M152,3))))</f>
        <v/>
      </c>
      <c r="X150" s="762" t="str">
        <f>IF($C150="","",IF(X$4&gt;$N$2,0,IF(ISNA(SMALL($E152:$M152,4)),0,SMALL($E152:$M152,4))))</f>
        <v/>
      </c>
      <c r="Y150" s="762" t="str">
        <f>IF($C150="","",IF(Y$4&gt;$N$2,0,IF(ISNA(SMALL($E152:$M152,5)),0,SMALL($E152:$M152,5))))</f>
        <v/>
      </c>
      <c r="Z150" s="762" t="str">
        <f>IF($C150="","",IF(Z$4&gt;$N$2,0,IF(ISNA(SMALL($E152:$M152,6)),0,SMALL($E152:$M152,6))))</f>
        <v/>
      </c>
      <c r="AA150" s="762" t="str">
        <f>IF($C150="","",IF(AA$4&gt;$N$2,0,IF(ISNA(SMALL($E152:$M152,7)),0,SMALL($E152:$M152,7))))</f>
        <v/>
      </c>
      <c r="AB150" s="762" t="str">
        <f>IF($C150="","",IF(AB$4&gt;$N$2,0,IF(ISNA(SMALL($E152:$M152,8)),0,SMALL($E152:$M152,8))))</f>
        <v/>
      </c>
      <c r="AC150" s="762" t="str">
        <f>IF($C150="","",IF(AC$4&gt;$N$2,0,IF(ISNA(SMALL($E152:$M152,9)),0,SMALL($E152:$M152,9))))</f>
        <v/>
      </c>
    </row>
    <row r="151" spans="2:29" s="495" customFormat="1" ht="13.5" thickBot="1" x14ac:dyDescent="0.25">
      <c r="B151" s="776"/>
      <c r="C151" s="779"/>
      <c r="D151" s="374" t="s">
        <v>17</v>
      </c>
      <c r="E151" s="500"/>
      <c r="F151" s="501"/>
      <c r="G151" s="501"/>
      <c r="H151" s="501"/>
      <c r="I151" s="501"/>
      <c r="J151" s="501"/>
      <c r="K151" s="501"/>
      <c r="L151" s="501"/>
      <c r="M151" s="501"/>
      <c r="N151" s="782"/>
      <c r="O151" s="785"/>
      <c r="P151" s="13"/>
      <c r="Q151" s="767"/>
      <c r="S151" s="764"/>
      <c r="U151" s="762"/>
      <c r="V151" s="762"/>
      <c r="W151" s="762"/>
      <c r="X151" s="762"/>
      <c r="Y151" s="762"/>
      <c r="Z151" s="762"/>
      <c r="AA151" s="762"/>
      <c r="AB151" s="762"/>
      <c r="AC151" s="762"/>
    </row>
    <row r="152" spans="2:29" ht="13.5" thickBot="1" x14ac:dyDescent="0.25">
      <c r="B152" s="777"/>
      <c r="C152" s="780"/>
      <c r="D152" s="502" t="s">
        <v>7</v>
      </c>
      <c r="E152" s="503" t="str">
        <f t="shared" ref="E152:M152" si="43">IF(OR($C150="",E150="",E151=""),"",IF(OR(AND(E150="NP",E151="NP"),AND(E150="DNF",E151="DNF")),E150,IF(AND(E150="NP",E151="DNF"),E150,IF(AND(E150="DNF",E151="NP"),E151,MIN(E150,E151)))))</f>
        <v/>
      </c>
      <c r="F152" s="503" t="str">
        <f t="shared" si="43"/>
        <v/>
      </c>
      <c r="G152" s="503" t="str">
        <f t="shared" si="43"/>
        <v/>
      </c>
      <c r="H152" s="503" t="str">
        <f t="shared" si="43"/>
        <v/>
      </c>
      <c r="I152" s="503" t="str">
        <f t="shared" si="43"/>
        <v/>
      </c>
      <c r="J152" s="503" t="str">
        <f t="shared" si="43"/>
        <v/>
      </c>
      <c r="K152" s="503" t="str">
        <f t="shared" si="43"/>
        <v/>
      </c>
      <c r="L152" s="503" t="str">
        <f t="shared" si="43"/>
        <v/>
      </c>
      <c r="M152" s="503" t="str">
        <f t="shared" si="43"/>
        <v/>
      </c>
      <c r="N152" s="783"/>
      <c r="O152" s="786"/>
      <c r="Q152" s="768"/>
      <c r="S152" s="765"/>
      <c r="U152" s="762"/>
      <c r="V152" s="762"/>
      <c r="W152" s="762"/>
      <c r="X152" s="762"/>
      <c r="Y152" s="762"/>
      <c r="Z152" s="762"/>
      <c r="AA152" s="762"/>
      <c r="AB152" s="762"/>
      <c r="AC152" s="762"/>
    </row>
    <row r="153" spans="2:29" s="495" customFormat="1" x14ac:dyDescent="0.2">
      <c r="B153" s="787">
        <f>Start!F26</f>
        <v>45</v>
      </c>
      <c r="C153" s="790" t="str">
        <f>IF(Start!G26="","",Start!G26)</f>
        <v/>
      </c>
      <c r="D153" s="367" t="s">
        <v>16</v>
      </c>
      <c r="E153" s="429"/>
      <c r="F153" s="430"/>
      <c r="G153" s="430"/>
      <c r="H153" s="430"/>
      <c r="I153" s="430"/>
      <c r="J153" s="430"/>
      <c r="K153" s="430"/>
      <c r="L153" s="430"/>
      <c r="M153" s="430"/>
      <c r="N153" s="781" t="str">
        <f>IF(C153="","",COUNT(E155:M155))</f>
        <v/>
      </c>
      <c r="O153" s="784" t="str">
        <f>IF(C153="","",IF(AND(N153=0,COUNTIF(E155:M155,"NP")=0),"DNF",IF(N153&lt;N$2,"NP",SUM(U153:AC155))))</f>
        <v/>
      </c>
      <c r="P153" s="13"/>
      <c r="Q153" s="766" t="str">
        <f>IF(C153="","",IF(OR(O153="NP",O153="DNF"),Start!$E$5,RANK(O153,O$5:O$168,1)))</f>
        <v/>
      </c>
      <c r="S153" s="763" t="str">
        <f>IF(D153="","",IF(OR(Q153="NP",Q153="DNF"),IF(Q153="NP",MAX(Q$5:Q$85)+COUNTIF((Q$5:Q$85),MAX(Q$5:Q$85)),MAX(Q$5:Q$85)+COUNTIF((Q$5:Q$85),MAX(Q$5:Q$85))+COUNTIF((Q$5:Q$85),"NP")),Q153))</f>
        <v/>
      </c>
      <c r="U153" s="762" t="str">
        <f>IF($C153="","",IF(U$4&gt;$N$2,0,IF(ISNA(SMALL($E155:$M155,1)),0,SMALL($E155:$M155,1))))</f>
        <v/>
      </c>
      <c r="V153" s="762" t="str">
        <f>IF($C153="","",IF(V$4&gt;$N$2,0,IF(ISNA(SMALL($E155:$M155,2)),0,SMALL($E155:$M155,2))))</f>
        <v/>
      </c>
      <c r="W153" s="762" t="str">
        <f>IF($C153="","",IF(W$4&gt;$N$2,0,IF(ISNA(SMALL($E155:$M155,3)),0,SMALL($E155:$M155,3))))</f>
        <v/>
      </c>
      <c r="X153" s="762" t="str">
        <f>IF($C153="","",IF(X$4&gt;$N$2,0,IF(ISNA(SMALL($E155:$M155,4)),0,SMALL($E155:$M155,4))))</f>
        <v/>
      </c>
      <c r="Y153" s="762" t="str">
        <f>IF($C153="","",IF(Y$4&gt;$N$2,0,IF(ISNA(SMALL($E155:$M155,5)),0,SMALL($E155:$M155,5))))</f>
        <v/>
      </c>
      <c r="Z153" s="762" t="str">
        <f>IF($C153="","",IF(Z$4&gt;$N$2,0,IF(ISNA(SMALL($E155:$M155,6)),0,SMALL($E155:$M155,6))))</f>
        <v/>
      </c>
      <c r="AA153" s="762" t="str">
        <f>IF($C153="","",IF(AA$4&gt;$N$2,0,IF(ISNA(SMALL($E155:$M155,7)),0,SMALL($E155:$M155,7))))</f>
        <v/>
      </c>
      <c r="AB153" s="762" t="str">
        <f>IF($C153="","",IF(AB$4&gt;$N$2,0,IF(ISNA(SMALL($E155:$M155,8)),0,SMALL($E155:$M155,8))))</f>
        <v/>
      </c>
      <c r="AC153" s="762" t="str">
        <f>IF($C153="","",IF(AC$4&gt;$N$2,0,IF(ISNA(SMALL($E155:$M155,9)),0,SMALL($E155:$M155,9))))</f>
        <v/>
      </c>
    </row>
    <row r="154" spans="2:29" s="495" customFormat="1" ht="13.5" thickBot="1" x14ac:dyDescent="0.25">
      <c r="B154" s="788"/>
      <c r="C154" s="791"/>
      <c r="D154" s="373" t="s">
        <v>17</v>
      </c>
      <c r="E154" s="434"/>
      <c r="F154" s="435"/>
      <c r="G154" s="435"/>
      <c r="H154" s="435"/>
      <c r="I154" s="435"/>
      <c r="J154" s="435"/>
      <c r="K154" s="435"/>
      <c r="L154" s="435"/>
      <c r="M154" s="435"/>
      <c r="N154" s="782"/>
      <c r="O154" s="785"/>
      <c r="P154" s="13"/>
      <c r="Q154" s="767"/>
      <c r="S154" s="764"/>
      <c r="U154" s="762"/>
      <c r="V154" s="762"/>
      <c r="W154" s="762"/>
      <c r="X154" s="762"/>
      <c r="Y154" s="762"/>
      <c r="Z154" s="762"/>
      <c r="AA154" s="762"/>
      <c r="AB154" s="762"/>
      <c r="AC154" s="762"/>
    </row>
    <row r="155" spans="2:29" ht="13.5" thickBot="1" x14ac:dyDescent="0.25">
      <c r="B155" s="789"/>
      <c r="C155" s="792"/>
      <c r="D155" s="496" t="s">
        <v>7</v>
      </c>
      <c r="E155" s="497" t="str">
        <f t="shared" ref="E155:M155" si="44">IF(OR($C153="",E153="",E154=""),"",IF(OR(AND(E153="NP",E154="NP"),AND(E153="DNF",E154="DNF")),E153,IF(AND(E153="NP",E154="DNF"),E153,IF(AND(E153="DNF",E154="NP"),E154,MIN(E153,E154)))))</f>
        <v/>
      </c>
      <c r="F155" s="497" t="str">
        <f t="shared" si="44"/>
        <v/>
      </c>
      <c r="G155" s="497" t="str">
        <f t="shared" si="44"/>
        <v/>
      </c>
      <c r="H155" s="497" t="str">
        <f t="shared" si="44"/>
        <v/>
      </c>
      <c r="I155" s="497" t="str">
        <f t="shared" si="44"/>
        <v/>
      </c>
      <c r="J155" s="497" t="str">
        <f t="shared" si="44"/>
        <v/>
      </c>
      <c r="K155" s="497" t="str">
        <f t="shared" si="44"/>
        <v/>
      </c>
      <c r="L155" s="497" t="str">
        <f t="shared" si="44"/>
        <v/>
      </c>
      <c r="M155" s="497" t="str">
        <f t="shared" si="44"/>
        <v/>
      </c>
      <c r="N155" s="783"/>
      <c r="O155" s="786"/>
      <c r="Q155" s="768"/>
      <c r="S155" s="765"/>
      <c r="U155" s="762"/>
      <c r="V155" s="762"/>
      <c r="W155" s="762"/>
      <c r="X155" s="762"/>
      <c r="Y155" s="762"/>
      <c r="Z155" s="762"/>
      <c r="AA155" s="762"/>
      <c r="AB155" s="762"/>
      <c r="AC155" s="762"/>
    </row>
    <row r="156" spans="2:29" s="495" customFormat="1" x14ac:dyDescent="0.2">
      <c r="B156" s="775">
        <f>Start!F27</f>
        <v>46</v>
      </c>
      <c r="C156" s="778" t="str">
        <f>IF(Start!G27="","",Start!G27)</f>
        <v/>
      </c>
      <c r="D156" s="370" t="s">
        <v>16</v>
      </c>
      <c r="E156" s="498"/>
      <c r="F156" s="499"/>
      <c r="G156" s="499"/>
      <c r="H156" s="499"/>
      <c r="I156" s="499"/>
      <c r="J156" s="499"/>
      <c r="K156" s="499"/>
      <c r="L156" s="499"/>
      <c r="M156" s="499"/>
      <c r="N156" s="781" t="str">
        <f>IF(C156="","",COUNT(E158:M158))</f>
        <v/>
      </c>
      <c r="O156" s="784" t="str">
        <f>IF(C156="","",IF(AND(N156=0,COUNTIF(E158:M158,"NP")=0),"DNF",IF(N156&lt;N$2,"NP",SUM(U156:AC158))))</f>
        <v/>
      </c>
      <c r="P156" s="13"/>
      <c r="Q156" s="766" t="str">
        <f>IF(C156="","",IF(OR(O156="NP",O156="DNF"),Start!$E$5,RANK(O156,O$5:O$168,1)))</f>
        <v/>
      </c>
      <c r="S156" s="763" t="str">
        <f>IF(D156="","",IF(OR(Q156="NP",Q156="DNF"),IF(Q156="NP",MAX(Q$5:Q$85)+COUNTIF((Q$5:Q$85),MAX(Q$5:Q$85)),MAX(Q$5:Q$85)+COUNTIF((Q$5:Q$85),MAX(Q$5:Q$85))+COUNTIF((Q$5:Q$85),"NP")),Q156))</f>
        <v/>
      </c>
      <c r="U156" s="762" t="str">
        <f>IF($C156="","",IF(U$4&gt;$N$2,0,IF(ISNA(SMALL($E158:$M158,1)),0,SMALL($E158:$M158,1))))</f>
        <v/>
      </c>
      <c r="V156" s="762" t="str">
        <f>IF($C156="","",IF(V$4&gt;$N$2,0,IF(ISNA(SMALL($E158:$M158,2)),0,SMALL($E158:$M158,2))))</f>
        <v/>
      </c>
      <c r="W156" s="762" t="str">
        <f>IF($C156="","",IF(W$4&gt;$N$2,0,IF(ISNA(SMALL($E158:$M158,3)),0,SMALL($E158:$M158,3))))</f>
        <v/>
      </c>
      <c r="X156" s="762" t="str">
        <f>IF($C156="","",IF(X$4&gt;$N$2,0,IF(ISNA(SMALL($E158:$M158,4)),0,SMALL($E158:$M158,4))))</f>
        <v/>
      </c>
      <c r="Y156" s="762" t="str">
        <f>IF($C156="","",IF(Y$4&gt;$N$2,0,IF(ISNA(SMALL($E158:$M158,5)),0,SMALL($E158:$M158,5))))</f>
        <v/>
      </c>
      <c r="Z156" s="762" t="str">
        <f>IF($C156="","",IF(Z$4&gt;$N$2,0,IF(ISNA(SMALL($E158:$M158,6)),0,SMALL($E158:$M158,6))))</f>
        <v/>
      </c>
      <c r="AA156" s="762" t="str">
        <f>IF($C156="","",IF(AA$4&gt;$N$2,0,IF(ISNA(SMALL($E158:$M158,7)),0,SMALL($E158:$M158,7))))</f>
        <v/>
      </c>
      <c r="AB156" s="762" t="str">
        <f>IF($C156="","",IF(AB$4&gt;$N$2,0,IF(ISNA(SMALL($E158:$M158,8)),0,SMALL($E158:$M158,8))))</f>
        <v/>
      </c>
      <c r="AC156" s="762" t="str">
        <f>IF($C156="","",IF(AC$4&gt;$N$2,0,IF(ISNA(SMALL($E158:$M158,9)),0,SMALL($E158:$M158,9))))</f>
        <v/>
      </c>
    </row>
    <row r="157" spans="2:29" s="495" customFormat="1" ht="13.5" thickBot="1" x14ac:dyDescent="0.25">
      <c r="B157" s="776"/>
      <c r="C157" s="779"/>
      <c r="D157" s="374" t="s">
        <v>17</v>
      </c>
      <c r="E157" s="500"/>
      <c r="F157" s="501"/>
      <c r="G157" s="501"/>
      <c r="H157" s="501"/>
      <c r="I157" s="501"/>
      <c r="J157" s="501"/>
      <c r="K157" s="501"/>
      <c r="L157" s="501"/>
      <c r="M157" s="501"/>
      <c r="N157" s="782"/>
      <c r="O157" s="785"/>
      <c r="P157" s="13"/>
      <c r="Q157" s="767"/>
      <c r="S157" s="764"/>
      <c r="U157" s="762"/>
      <c r="V157" s="762"/>
      <c r="W157" s="762"/>
      <c r="X157" s="762"/>
      <c r="Y157" s="762"/>
      <c r="Z157" s="762"/>
      <c r="AA157" s="762"/>
      <c r="AB157" s="762"/>
      <c r="AC157" s="762"/>
    </row>
    <row r="158" spans="2:29" ht="13.5" thickBot="1" x14ac:dyDescent="0.25">
      <c r="B158" s="777"/>
      <c r="C158" s="780"/>
      <c r="D158" s="502" t="s">
        <v>7</v>
      </c>
      <c r="E158" s="582" t="str">
        <f t="shared" ref="E158:M158" si="45">IF(OR($C156="",E156="",E157=""),"",IF(OR(AND(E156="NP",E157="NP"),AND(E156="DNF",E157="DNF")),E156,IF(AND(E156="NP",E157="DNF"),E156,IF(AND(E156="DNF",E157="NP"),E157,MIN(E156,E157)))))</f>
        <v/>
      </c>
      <c r="F158" s="582" t="str">
        <f t="shared" si="45"/>
        <v/>
      </c>
      <c r="G158" s="582" t="str">
        <f t="shared" si="45"/>
        <v/>
      </c>
      <c r="H158" s="582" t="str">
        <f t="shared" si="45"/>
        <v/>
      </c>
      <c r="I158" s="582" t="str">
        <f t="shared" si="45"/>
        <v/>
      </c>
      <c r="J158" s="582" t="str">
        <f t="shared" si="45"/>
        <v/>
      </c>
      <c r="K158" s="582" t="str">
        <f t="shared" si="45"/>
        <v/>
      </c>
      <c r="L158" s="582" t="str">
        <f t="shared" si="45"/>
        <v/>
      </c>
      <c r="M158" s="582" t="str">
        <f t="shared" si="45"/>
        <v/>
      </c>
      <c r="N158" s="783"/>
      <c r="O158" s="786"/>
      <c r="Q158" s="768"/>
      <c r="S158" s="765"/>
      <c r="U158" s="762"/>
      <c r="V158" s="762"/>
      <c r="W158" s="762"/>
      <c r="X158" s="762"/>
      <c r="Y158" s="762"/>
      <c r="Z158" s="762"/>
      <c r="AA158" s="762"/>
      <c r="AB158" s="762"/>
      <c r="AC158" s="762"/>
    </row>
    <row r="159" spans="2:29" s="495" customFormat="1" x14ac:dyDescent="0.2">
      <c r="B159" s="769">
        <f>Start!F28</f>
        <v>47</v>
      </c>
      <c r="C159" s="772" t="str">
        <f>IF(Start!G28="","",Start!G28)</f>
        <v/>
      </c>
      <c r="D159" s="583" t="s">
        <v>16</v>
      </c>
      <c r="E159" s="108"/>
      <c r="F159" s="109"/>
      <c r="G159" s="109"/>
      <c r="H159" s="109"/>
      <c r="I159" s="109"/>
      <c r="J159" s="109"/>
      <c r="K159" s="109"/>
      <c r="L159" s="109"/>
      <c r="M159" s="109"/>
      <c r="N159" s="781" t="str">
        <f>IF(C159="","",COUNT(E161:M161))</f>
        <v/>
      </c>
      <c r="O159" s="784" t="str">
        <f>IF(C159="","",IF(AND(N159=0,COUNTIF(E161:M161,"NP")=0),"DNF",IF(N159&lt;N$2,"NP",SUM(U159:AC161))))</f>
        <v/>
      </c>
      <c r="P159" s="13"/>
      <c r="Q159" s="766" t="str">
        <f>IF(C159="","",IF(OR(O159="NP",O159="DNF"),Start!$E$5,RANK(O159,O$5:O$168,1)))</f>
        <v/>
      </c>
      <c r="S159" s="763" t="str">
        <f>IF(D159="","",IF(OR(Q159="NP",Q159="DNF"),IF(Q159="NP",MAX(Q$5:Q$85)+COUNTIF((Q$5:Q$85),MAX(Q$5:Q$85)),MAX(Q$5:Q$85)+COUNTIF((Q$5:Q$85),MAX(Q$5:Q$85))+COUNTIF((Q$5:Q$85),"NP")),Q159))</f>
        <v/>
      </c>
      <c r="U159" s="762" t="str">
        <f>IF($C159="","",IF(U$4&gt;$N$2,0,IF(ISNA(SMALL($E161:$M161,1)),0,SMALL($E161:$M161,1))))</f>
        <v/>
      </c>
      <c r="V159" s="762" t="str">
        <f>IF($C159="","",IF(V$4&gt;$N$2,0,IF(ISNA(SMALL($E161:$M161,2)),0,SMALL($E161:$M161,2))))</f>
        <v/>
      </c>
      <c r="W159" s="762" t="str">
        <f>IF($C159="","",IF(W$4&gt;$N$2,0,IF(ISNA(SMALL($E161:$M161,3)),0,SMALL($E161:$M161,3))))</f>
        <v/>
      </c>
      <c r="X159" s="762" t="str">
        <f>IF($C159="","",IF(X$4&gt;$N$2,0,IF(ISNA(SMALL($E161:$M161,4)),0,SMALL($E161:$M161,4))))</f>
        <v/>
      </c>
      <c r="Y159" s="762" t="str">
        <f>IF($C159="","",IF(Y$4&gt;$N$2,0,IF(ISNA(SMALL($E161:$M161,5)),0,SMALL($E161:$M161,5))))</f>
        <v/>
      </c>
      <c r="Z159" s="762" t="str">
        <f>IF($C159="","",IF(Z$4&gt;$N$2,0,IF(ISNA(SMALL($E161:$M161,6)),0,SMALL($E161:$M161,6))))</f>
        <v/>
      </c>
      <c r="AA159" s="762" t="str">
        <f>IF($C159="","",IF(AA$4&gt;$N$2,0,IF(ISNA(SMALL($E161:$M161,7)),0,SMALL($E161:$M161,7))))</f>
        <v/>
      </c>
      <c r="AB159" s="762" t="str">
        <f>IF($C159="","",IF(AB$4&gt;$N$2,0,IF(ISNA(SMALL($E161:$M161,8)),0,SMALL($E161:$M161,8))))</f>
        <v/>
      </c>
      <c r="AC159" s="762" t="str">
        <f>IF($C159="","",IF(AC$4&gt;$N$2,0,IF(ISNA(SMALL($E161:$M161,9)),0,SMALL($E161:$M161,9))))</f>
        <v/>
      </c>
    </row>
    <row r="160" spans="2:29" s="495" customFormat="1" ht="13.5" thickBot="1" x14ac:dyDescent="0.25">
      <c r="B160" s="770"/>
      <c r="C160" s="773"/>
      <c r="D160" s="584" t="s">
        <v>17</v>
      </c>
      <c r="E160" s="585"/>
      <c r="F160" s="586"/>
      <c r="G160" s="586"/>
      <c r="H160" s="586"/>
      <c r="I160" s="586"/>
      <c r="J160" s="586"/>
      <c r="K160" s="586"/>
      <c r="L160" s="586"/>
      <c r="M160" s="586"/>
      <c r="N160" s="782"/>
      <c r="O160" s="785"/>
      <c r="P160" s="13"/>
      <c r="Q160" s="767"/>
      <c r="S160" s="764"/>
      <c r="U160" s="762"/>
      <c r="V160" s="762"/>
      <c r="W160" s="762"/>
      <c r="X160" s="762"/>
      <c r="Y160" s="762"/>
      <c r="Z160" s="762"/>
      <c r="AA160" s="762"/>
      <c r="AB160" s="762"/>
      <c r="AC160" s="762"/>
    </row>
    <row r="161" spans="2:29" ht="13.5" thickBot="1" x14ac:dyDescent="0.25">
      <c r="B161" s="771"/>
      <c r="C161" s="774"/>
      <c r="D161" s="587" t="s">
        <v>7</v>
      </c>
      <c r="E161" s="588" t="str">
        <f t="shared" ref="E161:M161" si="46">IF(OR($C159="",E159="",E160=""),"",IF(OR(AND(E159="NP",E160="NP"),AND(E159="DNF",E160="DNF")),E159,IF(AND(E159="NP",E160="DNF"),E159,IF(AND(E159="DNF",E160="NP"),E160,MIN(E159,E160)))))</f>
        <v/>
      </c>
      <c r="F161" s="588" t="str">
        <f t="shared" si="46"/>
        <v/>
      </c>
      <c r="G161" s="588" t="str">
        <f t="shared" si="46"/>
        <v/>
      </c>
      <c r="H161" s="588" t="str">
        <f t="shared" si="46"/>
        <v/>
      </c>
      <c r="I161" s="588" t="str">
        <f t="shared" si="46"/>
        <v/>
      </c>
      <c r="J161" s="588" t="str">
        <f t="shared" si="46"/>
        <v/>
      </c>
      <c r="K161" s="588" t="str">
        <f t="shared" si="46"/>
        <v/>
      </c>
      <c r="L161" s="588" t="str">
        <f t="shared" si="46"/>
        <v/>
      </c>
      <c r="M161" s="588" t="str">
        <f t="shared" si="46"/>
        <v/>
      </c>
      <c r="N161" s="783"/>
      <c r="O161" s="786"/>
      <c r="Q161" s="768"/>
      <c r="S161" s="765"/>
      <c r="U161" s="762"/>
      <c r="V161" s="762"/>
      <c r="W161" s="762"/>
      <c r="X161" s="762"/>
      <c r="Y161" s="762"/>
      <c r="Z161" s="762"/>
      <c r="AA161" s="762"/>
      <c r="AB161" s="762"/>
      <c r="AC161" s="762"/>
    </row>
    <row r="162" spans="2:29" s="495" customFormat="1" x14ac:dyDescent="0.2">
      <c r="B162" s="775">
        <f>Start!F29</f>
        <v>48</v>
      </c>
      <c r="C162" s="778" t="str">
        <f>IF(Start!G29="","",Start!G29)</f>
        <v/>
      </c>
      <c r="D162" s="370" t="s">
        <v>16</v>
      </c>
      <c r="E162" s="498"/>
      <c r="F162" s="499"/>
      <c r="G162" s="499"/>
      <c r="H162" s="499"/>
      <c r="I162" s="499"/>
      <c r="J162" s="499"/>
      <c r="K162" s="499"/>
      <c r="L162" s="499"/>
      <c r="M162" s="499"/>
      <c r="N162" s="781" t="str">
        <f>IF(C162="","",COUNT(E164:M164))</f>
        <v/>
      </c>
      <c r="O162" s="784" t="str">
        <f>IF(C162="","",IF(AND(N162=0,COUNTIF(E164:M164,"NP")=0),"DNF",IF(N162&lt;N$2,"NP",SUM(U162:AC164))))</f>
        <v/>
      </c>
      <c r="P162" s="13"/>
      <c r="Q162" s="766" t="str">
        <f>IF(C162="","",IF(OR(O162="NP",O162="DNF"),Start!$E$5,RANK(O162,O$5:O$168,1)))</f>
        <v/>
      </c>
      <c r="S162" s="763" t="str">
        <f>IF(D162="","",IF(OR(Q162="NP",Q162="DNF"),IF(Q162="NP",MAX(Q$5:Q$85)+COUNTIF((Q$5:Q$85),MAX(Q$5:Q$85)),MAX(Q$5:Q$85)+COUNTIF((Q$5:Q$85),MAX(Q$5:Q$85))+COUNTIF((Q$5:Q$85),"NP")),Q162))</f>
        <v/>
      </c>
      <c r="U162" s="762" t="str">
        <f>IF($C162="","",IF(U$4&gt;$N$2,0,IF(ISNA(SMALL($E164:$M164,1)),0,SMALL($E164:$M164,1))))</f>
        <v/>
      </c>
      <c r="V162" s="762" t="str">
        <f>IF($C162="","",IF(V$4&gt;$N$2,0,IF(ISNA(SMALL($E164:$M164,2)),0,SMALL($E164:$M164,2))))</f>
        <v/>
      </c>
      <c r="W162" s="762" t="str">
        <f>IF($C162="","",IF(W$4&gt;$N$2,0,IF(ISNA(SMALL($E164:$M164,3)),0,SMALL($E164:$M164,3))))</f>
        <v/>
      </c>
      <c r="X162" s="762" t="str">
        <f>IF($C162="","",IF(X$4&gt;$N$2,0,IF(ISNA(SMALL($E164:$M164,4)),0,SMALL($E164:$M164,4))))</f>
        <v/>
      </c>
      <c r="Y162" s="762" t="str">
        <f>IF($C162="","",IF(Y$4&gt;$N$2,0,IF(ISNA(SMALL($E164:$M164,5)),0,SMALL($E164:$M164,5))))</f>
        <v/>
      </c>
      <c r="Z162" s="762" t="str">
        <f>IF($C162="","",IF(Z$4&gt;$N$2,0,IF(ISNA(SMALL($E164:$M164,6)),0,SMALL($E164:$M164,6))))</f>
        <v/>
      </c>
      <c r="AA162" s="762" t="str">
        <f>IF($C162="","",IF(AA$4&gt;$N$2,0,IF(ISNA(SMALL($E164:$M164,7)),0,SMALL($E164:$M164,7))))</f>
        <v/>
      </c>
      <c r="AB162" s="762" t="str">
        <f>IF($C162="","",IF(AB$4&gt;$N$2,0,IF(ISNA(SMALL($E164:$M164,8)),0,SMALL($E164:$M164,8))))</f>
        <v/>
      </c>
      <c r="AC162" s="762" t="str">
        <f>IF($C162="","",IF(AC$4&gt;$N$2,0,IF(ISNA(SMALL($E164:$M164,9)),0,SMALL($E164:$M164,9))))</f>
        <v/>
      </c>
    </row>
    <row r="163" spans="2:29" s="495" customFormat="1" ht="13.5" thickBot="1" x14ac:dyDescent="0.25">
      <c r="B163" s="776"/>
      <c r="C163" s="779"/>
      <c r="D163" s="374" t="s">
        <v>17</v>
      </c>
      <c r="E163" s="500"/>
      <c r="F163" s="501"/>
      <c r="G163" s="501"/>
      <c r="H163" s="501"/>
      <c r="I163" s="501"/>
      <c r="J163" s="501"/>
      <c r="K163" s="501"/>
      <c r="L163" s="501"/>
      <c r="M163" s="501"/>
      <c r="N163" s="782"/>
      <c r="O163" s="785"/>
      <c r="P163" s="13"/>
      <c r="Q163" s="767"/>
      <c r="S163" s="764"/>
      <c r="U163" s="762"/>
      <c r="V163" s="762"/>
      <c r="W163" s="762"/>
      <c r="X163" s="762"/>
      <c r="Y163" s="762"/>
      <c r="Z163" s="762"/>
      <c r="AA163" s="762"/>
      <c r="AB163" s="762"/>
      <c r="AC163" s="762"/>
    </row>
    <row r="164" spans="2:29" ht="13.5" thickBot="1" x14ac:dyDescent="0.25">
      <c r="B164" s="777"/>
      <c r="C164" s="780"/>
      <c r="D164" s="502" t="s">
        <v>7</v>
      </c>
      <c r="E164" s="582" t="str">
        <f t="shared" ref="E164:M164" si="47">IF(OR($C162="",E162="",E163=""),"",IF(OR(AND(E162="NP",E163="NP"),AND(E162="DNF",E163="DNF")),E162,IF(AND(E162="NP",E163="DNF"),E162,IF(AND(E162="DNF",E163="NP"),E163,MIN(E162,E163)))))</f>
        <v/>
      </c>
      <c r="F164" s="582" t="str">
        <f t="shared" si="47"/>
        <v/>
      </c>
      <c r="G164" s="582" t="str">
        <f t="shared" si="47"/>
        <v/>
      </c>
      <c r="H164" s="582" t="str">
        <f t="shared" si="47"/>
        <v/>
      </c>
      <c r="I164" s="582" t="str">
        <f t="shared" si="47"/>
        <v/>
      </c>
      <c r="J164" s="582" t="str">
        <f t="shared" si="47"/>
        <v/>
      </c>
      <c r="K164" s="582" t="str">
        <f t="shared" si="47"/>
        <v/>
      </c>
      <c r="L164" s="582" t="str">
        <f t="shared" si="47"/>
        <v/>
      </c>
      <c r="M164" s="582" t="str">
        <f t="shared" si="47"/>
        <v/>
      </c>
      <c r="N164" s="783"/>
      <c r="O164" s="786"/>
      <c r="Q164" s="768"/>
      <c r="S164" s="765"/>
      <c r="U164" s="762"/>
      <c r="V164" s="762"/>
      <c r="W164" s="762"/>
      <c r="X164" s="762"/>
      <c r="Y164" s="762"/>
      <c r="Z164" s="762"/>
      <c r="AA164" s="762"/>
      <c r="AB164" s="762"/>
      <c r="AC164" s="762"/>
    </row>
    <row r="165" spans="2:29" s="495" customFormat="1" x14ac:dyDescent="0.2">
      <c r="B165" s="769">
        <f>Start!F30</f>
        <v>49</v>
      </c>
      <c r="C165" s="772" t="str">
        <f>IF(Start!G30="","",Start!G30)</f>
        <v/>
      </c>
      <c r="D165" s="583" t="s">
        <v>16</v>
      </c>
      <c r="E165" s="108"/>
      <c r="F165" s="109"/>
      <c r="G165" s="109"/>
      <c r="H165" s="109"/>
      <c r="I165" s="109"/>
      <c r="J165" s="109"/>
      <c r="K165" s="109"/>
      <c r="L165" s="109"/>
      <c r="M165" s="109"/>
      <c r="N165" s="781" t="str">
        <f>IF(C165="","",COUNT(E167:M167))</f>
        <v/>
      </c>
      <c r="O165" s="784" t="str">
        <f>IF(C165="","",IF(AND(N165=0,COUNTIF(E167:M167,"NP")=0),"DNF",IF(N165&lt;N$2,"NP",SUM(U165:AC167))))</f>
        <v/>
      </c>
      <c r="P165" s="13"/>
      <c r="Q165" s="766" t="str">
        <f>IF(C165="","",IF(OR(O165="NP",O165="DNF"),Start!$E$5,RANK(O165,O$5:O$168,1)))</f>
        <v/>
      </c>
      <c r="S165" s="763" t="str">
        <f>IF(D165="","",IF(OR(Q165="NP",Q165="DNF"),IF(Q165="NP",MAX(Q$5:Q$85)+COUNTIF((Q$5:Q$85),MAX(Q$5:Q$85)),MAX(Q$5:Q$85)+COUNTIF((Q$5:Q$85),MAX(Q$5:Q$85))+COUNTIF((Q$5:Q$85),"NP")),Q165))</f>
        <v/>
      </c>
      <c r="U165" s="762" t="str">
        <f>IF($C165="","",IF(U$4&gt;$N$2,0,IF(ISNA(SMALL($E167:$M167,1)),0,SMALL($E167:$M167,1))))</f>
        <v/>
      </c>
      <c r="V165" s="762" t="str">
        <f>IF($C165="","",IF(V$4&gt;$N$2,0,IF(ISNA(SMALL($E167:$M167,2)),0,SMALL($E167:$M167,2))))</f>
        <v/>
      </c>
      <c r="W165" s="762" t="str">
        <f>IF($C165="","",IF(W$4&gt;$N$2,0,IF(ISNA(SMALL($E167:$M167,3)),0,SMALL($E167:$M167,3))))</f>
        <v/>
      </c>
      <c r="X165" s="762" t="str">
        <f>IF($C165="","",IF(X$4&gt;$N$2,0,IF(ISNA(SMALL($E167:$M167,4)),0,SMALL($E167:$M167,4))))</f>
        <v/>
      </c>
      <c r="Y165" s="762" t="str">
        <f>IF($C165="","",IF(Y$4&gt;$N$2,0,IF(ISNA(SMALL($E167:$M167,5)),0,SMALL($E167:$M167,5))))</f>
        <v/>
      </c>
      <c r="Z165" s="762" t="str">
        <f>IF($C165="","",IF(Z$4&gt;$N$2,0,IF(ISNA(SMALL($E167:$M167,6)),0,SMALL($E167:$M167,6))))</f>
        <v/>
      </c>
      <c r="AA165" s="762" t="str">
        <f>IF($C165="","",IF(AA$4&gt;$N$2,0,IF(ISNA(SMALL($E167:$M167,7)),0,SMALL($E167:$M167,7))))</f>
        <v/>
      </c>
      <c r="AB165" s="762" t="str">
        <f>IF($C165="","",IF(AB$4&gt;$N$2,0,IF(ISNA(SMALL($E167:$M167,8)),0,SMALL($E167:$M167,8))))</f>
        <v/>
      </c>
      <c r="AC165" s="762" t="str">
        <f>IF($C165="","",IF(AC$4&gt;$N$2,0,IF(ISNA(SMALL($E167:$M167,9)),0,SMALL($E167:$M167,9))))</f>
        <v/>
      </c>
    </row>
    <row r="166" spans="2:29" s="495" customFormat="1" ht="13.5" thickBot="1" x14ac:dyDescent="0.25">
      <c r="B166" s="770"/>
      <c r="C166" s="773"/>
      <c r="D166" s="584" t="s">
        <v>17</v>
      </c>
      <c r="E166" s="585"/>
      <c r="F166" s="586"/>
      <c r="G166" s="586"/>
      <c r="H166" s="586"/>
      <c r="I166" s="586"/>
      <c r="J166" s="586"/>
      <c r="K166" s="586"/>
      <c r="L166" s="586"/>
      <c r="M166" s="586"/>
      <c r="N166" s="782"/>
      <c r="O166" s="785"/>
      <c r="P166" s="13"/>
      <c r="Q166" s="767"/>
      <c r="S166" s="764"/>
      <c r="U166" s="762"/>
      <c r="V166" s="762"/>
      <c r="W166" s="762"/>
      <c r="X166" s="762"/>
      <c r="Y166" s="762"/>
      <c r="Z166" s="762"/>
      <c r="AA166" s="762"/>
      <c r="AB166" s="762"/>
      <c r="AC166" s="762"/>
    </row>
    <row r="167" spans="2:29" ht="13.5" thickBot="1" x14ac:dyDescent="0.25">
      <c r="B167" s="771"/>
      <c r="C167" s="774"/>
      <c r="D167" s="587" t="s">
        <v>7</v>
      </c>
      <c r="E167" s="588" t="str">
        <f t="shared" ref="E167:M167" si="48">IF(OR($C165="",E165="",E166=""),"",IF(OR(AND(E165="NP",E166="NP"),AND(E165="DNF",E166="DNF")),E165,IF(AND(E165="NP",E166="DNF"),E165,IF(AND(E165="DNF",E166="NP"),E166,MIN(E165,E166)))))</f>
        <v/>
      </c>
      <c r="F167" s="588" t="str">
        <f t="shared" si="48"/>
        <v/>
      </c>
      <c r="G167" s="588" t="str">
        <f t="shared" si="48"/>
        <v/>
      </c>
      <c r="H167" s="588" t="str">
        <f t="shared" si="48"/>
        <v/>
      </c>
      <c r="I167" s="588" t="str">
        <f t="shared" si="48"/>
        <v/>
      </c>
      <c r="J167" s="588" t="str">
        <f t="shared" si="48"/>
        <v/>
      </c>
      <c r="K167" s="588" t="str">
        <f t="shared" si="48"/>
        <v/>
      </c>
      <c r="L167" s="588" t="str">
        <f t="shared" si="48"/>
        <v/>
      </c>
      <c r="M167" s="588" t="str">
        <f t="shared" si="48"/>
        <v/>
      </c>
      <c r="N167" s="783"/>
      <c r="O167" s="786"/>
      <c r="Q167" s="768"/>
      <c r="S167" s="765"/>
      <c r="U167" s="762"/>
      <c r="V167" s="762"/>
      <c r="W167" s="762"/>
      <c r="X167" s="762"/>
      <c r="Y167" s="762"/>
      <c r="Z167" s="762"/>
      <c r="AA167" s="762"/>
      <c r="AB167" s="762"/>
      <c r="AC167" s="762"/>
    </row>
    <row r="168" spans="2:29" s="495" customFormat="1" x14ac:dyDescent="0.2">
      <c r="B168" s="775">
        <f>Start!F31</f>
        <v>50</v>
      </c>
      <c r="C168" s="778" t="str">
        <f>IF(Start!G31="","",Start!G31)</f>
        <v/>
      </c>
      <c r="D168" s="370" t="s">
        <v>16</v>
      </c>
      <c r="E168" s="498"/>
      <c r="F168" s="499"/>
      <c r="G168" s="499"/>
      <c r="H168" s="499"/>
      <c r="I168" s="499"/>
      <c r="J168" s="499"/>
      <c r="K168" s="499"/>
      <c r="L168" s="499"/>
      <c r="M168" s="499"/>
      <c r="N168" s="781" t="str">
        <f>IF(C168="","",COUNT(E170:M170))</f>
        <v/>
      </c>
      <c r="O168" s="784" t="str">
        <f>IF(C168="","",IF(AND(N168=0,COUNTIF(E170:M170,"NP")=0),"DNF",IF(N168&lt;N$2,"NP",SUM(U168:AC170))))</f>
        <v/>
      </c>
      <c r="P168" s="13"/>
      <c r="Q168" s="766" t="str">
        <f>IF(C168="","",IF(OR(O168="NP",O168="DNF"),Start!$E$5,RANK(O168,O$5:O$168,1)))</f>
        <v/>
      </c>
      <c r="S168" s="763" t="str">
        <f>IF(D168="","",IF(OR(Q168="NP",Q168="DNF"),IF(Q168="NP",MAX(Q$5:Q$85)+COUNTIF((Q$5:Q$85),MAX(Q$5:Q$85)),MAX(Q$5:Q$85)+COUNTIF((Q$5:Q$85),MAX(Q$5:Q$85))+COUNTIF((Q$5:Q$85),"NP")),Q168))</f>
        <v/>
      </c>
      <c r="U168" s="762" t="str">
        <f>IF($C168="","",IF(U$4&gt;$N$2,0,IF(ISNA(SMALL($E170:$M170,1)),0,SMALL($E170:$M170,1))))</f>
        <v/>
      </c>
      <c r="V168" s="762" t="str">
        <f>IF($C168="","",IF(V$4&gt;$N$2,0,IF(ISNA(SMALL($E170:$M170,2)),0,SMALL($E170:$M170,2))))</f>
        <v/>
      </c>
      <c r="W168" s="762" t="str">
        <f>IF($C168="","",IF(W$4&gt;$N$2,0,IF(ISNA(SMALL($E170:$M170,3)),0,SMALL($E170:$M170,3))))</f>
        <v/>
      </c>
      <c r="X168" s="762" t="str">
        <f>IF($C168="","",IF(X$4&gt;$N$2,0,IF(ISNA(SMALL($E170:$M170,4)),0,SMALL($E170:$M170,4))))</f>
        <v/>
      </c>
      <c r="Y168" s="762" t="str">
        <f>IF($C168="","",IF(Y$4&gt;$N$2,0,IF(ISNA(SMALL($E170:$M170,5)),0,SMALL($E170:$M170,5))))</f>
        <v/>
      </c>
      <c r="Z168" s="762" t="str">
        <f>IF($C168="","",IF(Z$4&gt;$N$2,0,IF(ISNA(SMALL($E170:$M170,6)),0,SMALL($E170:$M170,6))))</f>
        <v/>
      </c>
      <c r="AA168" s="762" t="str">
        <f>IF($C168="","",IF(AA$4&gt;$N$2,0,IF(ISNA(SMALL($E170:$M170,7)),0,SMALL($E170:$M170,7))))</f>
        <v/>
      </c>
      <c r="AB168" s="762" t="str">
        <f>IF($C168="","",IF(AB$4&gt;$N$2,0,IF(ISNA(SMALL($E170:$M170,8)),0,SMALL($E170:$M170,8))))</f>
        <v/>
      </c>
      <c r="AC168" s="762" t="str">
        <f>IF($C168="","",IF(AC$4&gt;$N$2,0,IF(ISNA(SMALL($E170:$M170,9)),0,SMALL($E170:$M170,9))))</f>
        <v/>
      </c>
    </row>
    <row r="169" spans="2:29" s="495" customFormat="1" ht="13.5" thickBot="1" x14ac:dyDescent="0.25">
      <c r="B169" s="776"/>
      <c r="C169" s="779"/>
      <c r="D169" s="374" t="s">
        <v>17</v>
      </c>
      <c r="E169" s="500"/>
      <c r="F169" s="501"/>
      <c r="G169" s="501"/>
      <c r="H169" s="501"/>
      <c r="I169" s="501"/>
      <c r="J169" s="501"/>
      <c r="K169" s="501"/>
      <c r="L169" s="501"/>
      <c r="M169" s="501"/>
      <c r="N169" s="782"/>
      <c r="O169" s="785"/>
      <c r="P169" s="13"/>
      <c r="Q169" s="767"/>
      <c r="S169" s="764"/>
      <c r="U169" s="762"/>
      <c r="V169" s="762"/>
      <c r="W169" s="762"/>
      <c r="X169" s="762"/>
      <c r="Y169" s="762"/>
      <c r="Z169" s="762"/>
      <c r="AA169" s="762"/>
      <c r="AB169" s="762"/>
      <c r="AC169" s="762"/>
    </row>
    <row r="170" spans="2:29" ht="13.5" thickBot="1" x14ac:dyDescent="0.25">
      <c r="B170" s="777"/>
      <c r="C170" s="780"/>
      <c r="D170" s="502" t="s">
        <v>7</v>
      </c>
      <c r="E170" s="582" t="str">
        <f t="shared" ref="E170:M170" si="49">IF(OR($C168="",E168="",E169=""),"",IF(OR(AND(E168="NP",E169="NP"),AND(E168="DNF",E169="DNF")),E168,IF(AND(E168="NP",E169="DNF"),E168,IF(AND(E168="DNF",E169="NP"),E169,MIN(E168,E169)))))</f>
        <v/>
      </c>
      <c r="F170" s="582" t="str">
        <f t="shared" si="49"/>
        <v/>
      </c>
      <c r="G170" s="582" t="str">
        <f t="shared" si="49"/>
        <v/>
      </c>
      <c r="H170" s="582" t="str">
        <f t="shared" si="49"/>
        <v/>
      </c>
      <c r="I170" s="582" t="str">
        <f t="shared" si="49"/>
        <v/>
      </c>
      <c r="J170" s="582" t="str">
        <f t="shared" si="49"/>
        <v/>
      </c>
      <c r="K170" s="582" t="str">
        <f t="shared" si="49"/>
        <v/>
      </c>
      <c r="L170" s="582" t="str">
        <f t="shared" si="49"/>
        <v/>
      </c>
      <c r="M170" s="582" t="str">
        <f t="shared" si="49"/>
        <v/>
      </c>
      <c r="N170" s="783"/>
      <c r="O170" s="786"/>
      <c r="Q170" s="768"/>
      <c r="S170" s="765"/>
      <c r="U170" s="762"/>
      <c r="V170" s="762"/>
      <c r="W170" s="762"/>
      <c r="X170" s="762"/>
      <c r="Y170" s="762"/>
      <c r="Z170" s="762"/>
      <c r="AA170" s="762"/>
      <c r="AB170" s="762"/>
      <c r="AC170" s="762"/>
    </row>
  </sheetData>
  <sheetProtection sheet="1" objects="1" scenarios="1"/>
  <customSheetViews>
    <customSheetView guid="{B63A9C9F-CFE4-40C9-8381-5421B247D702}" scale="91" showGridLines="0" showRowCol="0" outlineSymbols="0" showRuler="0">
      <pageMargins left="0.39370078740157483" right="0.39370078740157483" top="0.39370078740157483" bottom="0.39370078740157483" header="0" footer="0"/>
      <printOptions horizontalCentered="1" verticalCentered="1"/>
      <pageSetup paperSize="9" orientation="landscape" horizontalDpi="4294967292" verticalDpi="0" r:id="rId1"/>
      <headerFooter alignWithMargins="0"/>
    </customSheetView>
  </customSheetViews>
  <mergeCells count="760">
    <mergeCell ref="Q63:Q65"/>
    <mergeCell ref="Q66:Q68"/>
    <mergeCell ref="B66:B68"/>
    <mergeCell ref="C66:C68"/>
    <mergeCell ref="N66:N68"/>
    <mergeCell ref="O66:O68"/>
    <mergeCell ref="B63:B65"/>
    <mergeCell ref="C63:C65"/>
    <mergeCell ref="N63:N65"/>
    <mergeCell ref="O63:O65"/>
    <mergeCell ref="O60:O62"/>
    <mergeCell ref="B54:B56"/>
    <mergeCell ref="B1:S1"/>
    <mergeCell ref="S85:S87"/>
    <mergeCell ref="C5:C7"/>
    <mergeCell ref="C8:C10"/>
    <mergeCell ref="N5:N7"/>
    <mergeCell ref="O5:O7"/>
    <mergeCell ref="Q11:Q13"/>
    <mergeCell ref="O11:O13"/>
    <mergeCell ref="O76:O78"/>
    <mergeCell ref="Q79:Q81"/>
    <mergeCell ref="N76:N78"/>
    <mergeCell ref="B73:B75"/>
    <mergeCell ref="C73:C75"/>
    <mergeCell ref="N73:N75"/>
    <mergeCell ref="O8:O10"/>
    <mergeCell ref="N8:N10"/>
    <mergeCell ref="C54:C56"/>
    <mergeCell ref="N54:N56"/>
    <mergeCell ref="Q57:Q59"/>
    <mergeCell ref="Q60:Q62"/>
    <mergeCell ref="B57:B59"/>
    <mergeCell ref="C57:C59"/>
    <mergeCell ref="N57:N59"/>
    <mergeCell ref="O57:O59"/>
    <mergeCell ref="O32:O34"/>
    <mergeCell ref="Q51:Q53"/>
    <mergeCell ref="B35:S35"/>
    <mergeCell ref="Q54:Q56"/>
    <mergeCell ref="N32:N34"/>
    <mergeCell ref="Q32:Q34"/>
    <mergeCell ref="Q39:Q41"/>
    <mergeCell ref="Q42:Q44"/>
    <mergeCell ref="Q45:Q47"/>
    <mergeCell ref="Q48:Q50"/>
    <mergeCell ref="C39:C41"/>
    <mergeCell ref="N39:N41"/>
    <mergeCell ref="O45:O47"/>
    <mergeCell ref="O39:O41"/>
    <mergeCell ref="B45:B47"/>
    <mergeCell ref="C45:C47"/>
    <mergeCell ref="N45:N47"/>
    <mergeCell ref="B42:B44"/>
    <mergeCell ref="C42:C44"/>
    <mergeCell ref="N42:N44"/>
    <mergeCell ref="E37:M37"/>
    <mergeCell ref="O42:O44"/>
    <mergeCell ref="B60:B62"/>
    <mergeCell ref="C60:C62"/>
    <mergeCell ref="N60:N62"/>
    <mergeCell ref="O54:O56"/>
    <mergeCell ref="Q17:Q19"/>
    <mergeCell ref="Q20:Q22"/>
    <mergeCell ref="Q23:Q25"/>
    <mergeCell ref="B5:B7"/>
    <mergeCell ref="B8:B10"/>
    <mergeCell ref="O29:O31"/>
    <mergeCell ref="N11:N13"/>
    <mergeCell ref="Q5:Q7"/>
    <mergeCell ref="Q8:Q10"/>
    <mergeCell ref="B17:B19"/>
    <mergeCell ref="C11:C13"/>
    <mergeCell ref="C14:C16"/>
    <mergeCell ref="C17:C19"/>
    <mergeCell ref="B11:B13"/>
    <mergeCell ref="Q26:Q28"/>
    <mergeCell ref="O26:O28"/>
    <mergeCell ref="Q14:Q16"/>
    <mergeCell ref="B20:B22"/>
    <mergeCell ref="B14:B16"/>
    <mergeCell ref="Q29:Q31"/>
    <mergeCell ref="O14:O16"/>
    <mergeCell ref="O17:O19"/>
    <mergeCell ref="O20:O22"/>
    <mergeCell ref="O23:O25"/>
    <mergeCell ref="E3:M3"/>
    <mergeCell ref="N29:N31"/>
    <mergeCell ref="B32:B34"/>
    <mergeCell ref="C23:C25"/>
    <mergeCell ref="C26:C28"/>
    <mergeCell ref="C29:C31"/>
    <mergeCell ref="C20:C22"/>
    <mergeCell ref="C32:C34"/>
    <mergeCell ref="B23:B25"/>
    <mergeCell ref="B26:B28"/>
    <mergeCell ref="N14:N16"/>
    <mergeCell ref="N17:N19"/>
    <mergeCell ref="N26:N28"/>
    <mergeCell ref="B29:B31"/>
    <mergeCell ref="N20:N22"/>
    <mergeCell ref="N23:N25"/>
    <mergeCell ref="B39:B41"/>
    <mergeCell ref="B51:B53"/>
    <mergeCell ref="C51:C53"/>
    <mergeCell ref="N51:N53"/>
    <mergeCell ref="O51:O53"/>
    <mergeCell ref="B48:B50"/>
    <mergeCell ref="C48:C50"/>
    <mergeCell ref="N48:N50"/>
    <mergeCell ref="O48:O50"/>
    <mergeCell ref="Q85:Q87"/>
    <mergeCell ref="B82:B84"/>
    <mergeCell ref="C82:C84"/>
    <mergeCell ref="N82:N84"/>
    <mergeCell ref="O82:O84"/>
    <mergeCell ref="B85:B87"/>
    <mergeCell ref="C85:C87"/>
    <mergeCell ref="N85:N87"/>
    <mergeCell ref="O85:O87"/>
    <mergeCell ref="S17:S19"/>
    <mergeCell ref="S20:S22"/>
    <mergeCell ref="S23:S25"/>
    <mergeCell ref="S26:S28"/>
    <mergeCell ref="S5:S7"/>
    <mergeCell ref="S8:S10"/>
    <mergeCell ref="S11:S13"/>
    <mergeCell ref="S14:S16"/>
    <mergeCell ref="S29:S31"/>
    <mergeCell ref="S32:S34"/>
    <mergeCell ref="S54:S56"/>
    <mergeCell ref="S39:S41"/>
    <mergeCell ref="S42:S44"/>
    <mergeCell ref="S45:S47"/>
    <mergeCell ref="S48:S50"/>
    <mergeCell ref="S51:S53"/>
    <mergeCell ref="S82:S84"/>
    <mergeCell ref="S57:S59"/>
    <mergeCell ref="S60:S62"/>
    <mergeCell ref="S63:S65"/>
    <mergeCell ref="S66:S68"/>
    <mergeCell ref="B69:S69"/>
    <mergeCell ref="E71:M71"/>
    <mergeCell ref="S73:S75"/>
    <mergeCell ref="S76:S78"/>
    <mergeCell ref="Q82:Q84"/>
    <mergeCell ref="O73:O75"/>
    <mergeCell ref="B76:B78"/>
    <mergeCell ref="C76:C78"/>
    <mergeCell ref="S79:S81"/>
    <mergeCell ref="Q73:Q75"/>
    <mergeCell ref="Q76:Q78"/>
    <mergeCell ref="B79:B81"/>
    <mergeCell ref="C79:C81"/>
    <mergeCell ref="N79:N81"/>
    <mergeCell ref="O79:O81"/>
    <mergeCell ref="B91:B93"/>
    <mergeCell ref="C91:C93"/>
    <mergeCell ref="N91:N93"/>
    <mergeCell ref="O91:O93"/>
    <mergeCell ref="B88:B90"/>
    <mergeCell ref="C88:C90"/>
    <mergeCell ref="N88:N90"/>
    <mergeCell ref="O88:O90"/>
    <mergeCell ref="Q88:Q90"/>
    <mergeCell ref="S88:S90"/>
    <mergeCell ref="Q91:Q93"/>
    <mergeCell ref="S91:S93"/>
    <mergeCell ref="Q94:Q96"/>
    <mergeCell ref="S94:S96"/>
    <mergeCell ref="B94:B96"/>
    <mergeCell ref="C94:C96"/>
    <mergeCell ref="B97:B99"/>
    <mergeCell ref="C97:C99"/>
    <mergeCell ref="N97:N99"/>
    <mergeCell ref="O97:O99"/>
    <mergeCell ref="N94:N96"/>
    <mergeCell ref="O94:O96"/>
    <mergeCell ref="B100:B102"/>
    <mergeCell ref="C100:C102"/>
    <mergeCell ref="N100:N102"/>
    <mergeCell ref="O100:O102"/>
    <mergeCell ref="Q97:Q99"/>
    <mergeCell ref="S97:S99"/>
    <mergeCell ref="N141:N143"/>
    <mergeCell ref="O141:O143"/>
    <mergeCell ref="Q100:Q102"/>
    <mergeCell ref="S100:S102"/>
    <mergeCell ref="B137:S137"/>
    <mergeCell ref="E139:M139"/>
    <mergeCell ref="B103:S103"/>
    <mergeCell ref="E105:M105"/>
    <mergeCell ref="B107:B109"/>
    <mergeCell ref="C107:C109"/>
    <mergeCell ref="Q141:Q143"/>
    <mergeCell ref="S141:S143"/>
    <mergeCell ref="Q107:Q109"/>
    <mergeCell ref="S107:S109"/>
    <mergeCell ref="B110:B112"/>
    <mergeCell ref="C110:C112"/>
    <mergeCell ref="N110:N112"/>
    <mergeCell ref="O110:O112"/>
    <mergeCell ref="B144:B146"/>
    <mergeCell ref="C144:C146"/>
    <mergeCell ref="N144:N146"/>
    <mergeCell ref="O144:O146"/>
    <mergeCell ref="Q144:Q146"/>
    <mergeCell ref="S144:S146"/>
    <mergeCell ref="B141:B143"/>
    <mergeCell ref="C141:C143"/>
    <mergeCell ref="B150:B152"/>
    <mergeCell ref="C150:C152"/>
    <mergeCell ref="N150:N152"/>
    <mergeCell ref="O150:O152"/>
    <mergeCell ref="B147:B149"/>
    <mergeCell ref="C147:C149"/>
    <mergeCell ref="N147:N149"/>
    <mergeCell ref="O147:O149"/>
    <mergeCell ref="Q147:Q149"/>
    <mergeCell ref="S147:S149"/>
    <mergeCell ref="Q150:Q152"/>
    <mergeCell ref="S150:S152"/>
    <mergeCell ref="Q153:Q155"/>
    <mergeCell ref="S153:S155"/>
    <mergeCell ref="Q156:Q158"/>
    <mergeCell ref="S156:S158"/>
    <mergeCell ref="B153:B155"/>
    <mergeCell ref="C153:C155"/>
    <mergeCell ref="B156:B158"/>
    <mergeCell ref="C156:C158"/>
    <mergeCell ref="N156:N158"/>
    <mergeCell ref="O156:O158"/>
    <mergeCell ref="N153:N155"/>
    <mergeCell ref="O153:O155"/>
    <mergeCell ref="S159:S161"/>
    <mergeCell ref="Q162:Q164"/>
    <mergeCell ref="S162:S164"/>
    <mergeCell ref="Q165:Q167"/>
    <mergeCell ref="S165:S167"/>
    <mergeCell ref="Q168:Q170"/>
    <mergeCell ref="S168:S170"/>
    <mergeCell ref="B165:B167"/>
    <mergeCell ref="C165:C167"/>
    <mergeCell ref="B168:B170"/>
    <mergeCell ref="C168:C170"/>
    <mergeCell ref="N168:N170"/>
    <mergeCell ref="O168:O170"/>
    <mergeCell ref="N165:N167"/>
    <mergeCell ref="O165:O167"/>
    <mergeCell ref="B162:B164"/>
    <mergeCell ref="C162:C164"/>
    <mergeCell ref="N162:N164"/>
    <mergeCell ref="O162:O164"/>
    <mergeCell ref="B159:B161"/>
    <mergeCell ref="C159:C161"/>
    <mergeCell ref="N159:N161"/>
    <mergeCell ref="O159:O161"/>
    <mergeCell ref="Q159:Q161"/>
    <mergeCell ref="Q110:Q112"/>
    <mergeCell ref="S110:S112"/>
    <mergeCell ref="N107:N109"/>
    <mergeCell ref="O107:O109"/>
    <mergeCell ref="B116:B118"/>
    <mergeCell ref="C116:C118"/>
    <mergeCell ref="N116:N118"/>
    <mergeCell ref="O116:O118"/>
    <mergeCell ref="B113:B115"/>
    <mergeCell ref="C113:C115"/>
    <mergeCell ref="N113:N115"/>
    <mergeCell ref="O113:O115"/>
    <mergeCell ref="Q113:Q115"/>
    <mergeCell ref="S113:S115"/>
    <mergeCell ref="Q116:Q118"/>
    <mergeCell ref="S116:S118"/>
    <mergeCell ref="Q119:Q121"/>
    <mergeCell ref="S119:S121"/>
    <mergeCell ref="Q122:Q124"/>
    <mergeCell ref="S122:S124"/>
    <mergeCell ref="B119:B121"/>
    <mergeCell ref="C119:C121"/>
    <mergeCell ref="B122:B124"/>
    <mergeCell ref="C122:C124"/>
    <mergeCell ref="N122:N124"/>
    <mergeCell ref="O122:O124"/>
    <mergeCell ref="N119:N121"/>
    <mergeCell ref="O119:O121"/>
    <mergeCell ref="S125:S127"/>
    <mergeCell ref="Q128:Q130"/>
    <mergeCell ref="S128:S130"/>
    <mergeCell ref="Q131:Q133"/>
    <mergeCell ref="S131:S133"/>
    <mergeCell ref="Q134:Q136"/>
    <mergeCell ref="S134:S136"/>
    <mergeCell ref="B131:B133"/>
    <mergeCell ref="C131:C133"/>
    <mergeCell ref="B134:B136"/>
    <mergeCell ref="C134:C136"/>
    <mergeCell ref="N134:N136"/>
    <mergeCell ref="O134:O136"/>
    <mergeCell ref="N131:N133"/>
    <mergeCell ref="O131:O133"/>
    <mergeCell ref="B128:B130"/>
    <mergeCell ref="C128:C130"/>
    <mergeCell ref="N128:N130"/>
    <mergeCell ref="O128:O130"/>
    <mergeCell ref="B125:B127"/>
    <mergeCell ref="C125:C127"/>
    <mergeCell ref="N125:N127"/>
    <mergeCell ref="O125:O127"/>
    <mergeCell ref="Q125:Q127"/>
    <mergeCell ref="Y5:Y7"/>
    <mergeCell ref="Z5:Z7"/>
    <mergeCell ref="AA5:AA7"/>
    <mergeCell ref="AB5:AB7"/>
    <mergeCell ref="U5:U7"/>
    <mergeCell ref="V5:V7"/>
    <mergeCell ref="W5:W7"/>
    <mergeCell ref="X5:X7"/>
    <mergeCell ref="AC5:AC7"/>
    <mergeCell ref="U8:U10"/>
    <mergeCell ref="V8:V10"/>
    <mergeCell ref="W8:W10"/>
    <mergeCell ref="X8:X10"/>
    <mergeCell ref="Y8:Y10"/>
    <mergeCell ref="Z8:Z10"/>
    <mergeCell ref="AA8:AA10"/>
    <mergeCell ref="AB8:AB10"/>
    <mergeCell ref="AC8:AC10"/>
    <mergeCell ref="Y11:Y13"/>
    <mergeCell ref="Z11:Z13"/>
    <mergeCell ref="AA11:AA13"/>
    <mergeCell ref="AB11:AB13"/>
    <mergeCell ref="U11:U13"/>
    <mergeCell ref="V11:V13"/>
    <mergeCell ref="W11:W13"/>
    <mergeCell ref="X11:X13"/>
    <mergeCell ref="AC11:AC13"/>
    <mergeCell ref="U14:U16"/>
    <mergeCell ref="V14:V16"/>
    <mergeCell ref="W14:W16"/>
    <mergeCell ref="X14:X16"/>
    <mergeCell ref="Y14:Y16"/>
    <mergeCell ref="Z14:Z16"/>
    <mergeCell ref="AA14:AA16"/>
    <mergeCell ref="AB14:AB16"/>
    <mergeCell ref="AC14:AC16"/>
    <mergeCell ref="Y17:Y19"/>
    <mergeCell ref="Z17:Z19"/>
    <mergeCell ref="AA17:AA19"/>
    <mergeCell ref="AB17:AB19"/>
    <mergeCell ref="U17:U19"/>
    <mergeCell ref="V17:V19"/>
    <mergeCell ref="W17:W19"/>
    <mergeCell ref="X17:X19"/>
    <mergeCell ref="AC17:AC19"/>
    <mergeCell ref="U20:U22"/>
    <mergeCell ref="V20:V22"/>
    <mergeCell ref="W20:W22"/>
    <mergeCell ref="X20:X22"/>
    <mergeCell ref="Y20:Y22"/>
    <mergeCell ref="Z20:Z22"/>
    <mergeCell ref="AA20:AA22"/>
    <mergeCell ref="AB20:AB22"/>
    <mergeCell ref="AC20:AC22"/>
    <mergeCell ref="Y23:Y25"/>
    <mergeCell ref="Z23:Z25"/>
    <mergeCell ref="AA23:AA25"/>
    <mergeCell ref="AB23:AB25"/>
    <mergeCell ref="U23:U25"/>
    <mergeCell ref="V23:V25"/>
    <mergeCell ref="W23:W25"/>
    <mergeCell ref="X23:X25"/>
    <mergeCell ref="AC23:AC25"/>
    <mergeCell ref="U26:U28"/>
    <mergeCell ref="V26:V28"/>
    <mergeCell ref="W26:W28"/>
    <mergeCell ref="X26:X28"/>
    <mergeCell ref="Y26:Y28"/>
    <mergeCell ref="Z26:Z28"/>
    <mergeCell ref="AA26:AA28"/>
    <mergeCell ref="AB26:AB28"/>
    <mergeCell ref="AC26:AC28"/>
    <mergeCell ref="Y29:Y31"/>
    <mergeCell ref="Z29:Z31"/>
    <mergeCell ref="AA29:AA31"/>
    <mergeCell ref="AB29:AB31"/>
    <mergeCell ref="U29:U31"/>
    <mergeCell ref="V29:V31"/>
    <mergeCell ref="W29:W31"/>
    <mergeCell ref="X29:X31"/>
    <mergeCell ref="AC29:AC31"/>
    <mergeCell ref="U32:U34"/>
    <mergeCell ref="V32:V34"/>
    <mergeCell ref="W32:W34"/>
    <mergeCell ref="X32:X34"/>
    <mergeCell ref="Y32:Y34"/>
    <mergeCell ref="Z32:Z34"/>
    <mergeCell ref="AA32:AA34"/>
    <mergeCell ref="AB32:AB34"/>
    <mergeCell ref="AC32:AC34"/>
    <mergeCell ref="Y39:Y41"/>
    <mergeCell ref="Z39:Z41"/>
    <mergeCell ref="AA39:AA41"/>
    <mergeCell ref="AB39:AB41"/>
    <mergeCell ref="U39:U41"/>
    <mergeCell ref="V39:V41"/>
    <mergeCell ref="W39:W41"/>
    <mergeCell ref="X39:X41"/>
    <mergeCell ref="AC39:AC41"/>
    <mergeCell ref="U42:U44"/>
    <mergeCell ref="V42:V44"/>
    <mergeCell ref="W42:W44"/>
    <mergeCell ref="X42:X44"/>
    <mergeCell ref="Y42:Y44"/>
    <mergeCell ref="Z42:Z44"/>
    <mergeCell ref="AA42:AA44"/>
    <mergeCell ref="AB42:AB44"/>
    <mergeCell ref="AC42:AC44"/>
    <mergeCell ref="Y45:Y47"/>
    <mergeCell ref="Z45:Z47"/>
    <mergeCell ref="AA45:AA47"/>
    <mergeCell ref="AB45:AB47"/>
    <mergeCell ref="U45:U47"/>
    <mergeCell ref="V45:V47"/>
    <mergeCell ref="W45:W47"/>
    <mergeCell ref="X45:X47"/>
    <mergeCell ref="AC45:AC47"/>
    <mergeCell ref="U48:U50"/>
    <mergeCell ref="V48:V50"/>
    <mergeCell ref="W48:W50"/>
    <mergeCell ref="X48:X50"/>
    <mergeCell ref="Y48:Y50"/>
    <mergeCell ref="Z48:Z50"/>
    <mergeCell ref="AA48:AA50"/>
    <mergeCell ref="AB48:AB50"/>
    <mergeCell ref="AC48:AC50"/>
    <mergeCell ref="Y51:Y53"/>
    <mergeCell ref="Z51:Z53"/>
    <mergeCell ref="AA51:AA53"/>
    <mergeCell ref="AB51:AB53"/>
    <mergeCell ref="U51:U53"/>
    <mergeCell ref="V51:V53"/>
    <mergeCell ref="W51:W53"/>
    <mergeCell ref="X51:X53"/>
    <mergeCell ref="AC51:AC53"/>
    <mergeCell ref="U54:U56"/>
    <mergeCell ref="V54:V56"/>
    <mergeCell ref="W54:W56"/>
    <mergeCell ref="X54:X56"/>
    <mergeCell ref="Y54:Y56"/>
    <mergeCell ref="Z54:Z56"/>
    <mergeCell ref="AA54:AA56"/>
    <mergeCell ref="AB54:AB56"/>
    <mergeCell ref="AC54:AC56"/>
    <mergeCell ref="Y57:Y59"/>
    <mergeCell ref="Z57:Z59"/>
    <mergeCell ref="AA57:AA59"/>
    <mergeCell ref="AB57:AB59"/>
    <mergeCell ref="U57:U59"/>
    <mergeCell ref="V57:V59"/>
    <mergeCell ref="W57:W59"/>
    <mergeCell ref="X57:X59"/>
    <mergeCell ref="AC57:AC59"/>
    <mergeCell ref="U60:U62"/>
    <mergeCell ref="V60:V62"/>
    <mergeCell ref="W60:W62"/>
    <mergeCell ref="X60:X62"/>
    <mergeCell ref="Y60:Y62"/>
    <mergeCell ref="Z60:Z62"/>
    <mergeCell ref="AA60:AA62"/>
    <mergeCell ref="AB60:AB62"/>
    <mergeCell ref="AC60:AC62"/>
    <mergeCell ref="Y63:Y65"/>
    <mergeCell ref="Z63:Z65"/>
    <mergeCell ref="AA63:AA65"/>
    <mergeCell ref="AB63:AB65"/>
    <mergeCell ref="U63:U65"/>
    <mergeCell ref="V63:V65"/>
    <mergeCell ref="W63:W65"/>
    <mergeCell ref="X63:X65"/>
    <mergeCell ref="AC63:AC65"/>
    <mergeCell ref="U66:U68"/>
    <mergeCell ref="V66:V68"/>
    <mergeCell ref="W66:W68"/>
    <mergeCell ref="X66:X68"/>
    <mergeCell ref="Y66:Y68"/>
    <mergeCell ref="Z66:Z68"/>
    <mergeCell ref="AA66:AA68"/>
    <mergeCell ref="AB66:AB68"/>
    <mergeCell ref="AC66:AC68"/>
    <mergeCell ref="Y73:Y75"/>
    <mergeCell ref="Z73:Z75"/>
    <mergeCell ref="AA73:AA75"/>
    <mergeCell ref="AB73:AB75"/>
    <mergeCell ref="U73:U75"/>
    <mergeCell ref="V73:V75"/>
    <mergeCell ref="W73:W75"/>
    <mergeCell ref="X73:X75"/>
    <mergeCell ref="AC73:AC75"/>
    <mergeCell ref="U76:U78"/>
    <mergeCell ref="V76:V78"/>
    <mergeCell ref="W76:W78"/>
    <mergeCell ref="X76:X78"/>
    <mergeCell ref="Y76:Y78"/>
    <mergeCell ref="Z76:Z78"/>
    <mergeCell ref="AA76:AA78"/>
    <mergeCell ref="AB76:AB78"/>
    <mergeCell ref="AC76:AC78"/>
    <mergeCell ref="Y79:Y81"/>
    <mergeCell ref="Z79:Z81"/>
    <mergeCell ref="AA79:AA81"/>
    <mergeCell ref="AB79:AB81"/>
    <mergeCell ref="U79:U81"/>
    <mergeCell ref="V79:V81"/>
    <mergeCell ref="W79:W81"/>
    <mergeCell ref="X79:X81"/>
    <mergeCell ref="AC79:AC81"/>
    <mergeCell ref="U82:U84"/>
    <mergeCell ref="V82:V84"/>
    <mergeCell ref="W82:W84"/>
    <mergeCell ref="X82:X84"/>
    <mergeCell ref="Y82:Y84"/>
    <mergeCell ref="Z82:Z84"/>
    <mergeCell ref="AA82:AA84"/>
    <mergeCell ref="AB82:AB84"/>
    <mergeCell ref="AC82:AC84"/>
    <mergeCell ref="Y85:Y87"/>
    <mergeCell ref="Z85:Z87"/>
    <mergeCell ref="AA85:AA87"/>
    <mergeCell ref="AB85:AB87"/>
    <mergeCell ref="U85:U87"/>
    <mergeCell ref="V85:V87"/>
    <mergeCell ref="W85:W87"/>
    <mergeCell ref="X85:X87"/>
    <mergeCell ref="AC85:AC87"/>
    <mergeCell ref="U88:U90"/>
    <mergeCell ref="V88:V90"/>
    <mergeCell ref="W88:W90"/>
    <mergeCell ref="X88:X90"/>
    <mergeCell ref="Y88:Y90"/>
    <mergeCell ref="Z88:Z90"/>
    <mergeCell ref="AA88:AA90"/>
    <mergeCell ref="AB88:AB90"/>
    <mergeCell ref="AC88:AC90"/>
    <mergeCell ref="Y91:Y93"/>
    <mergeCell ref="Z91:Z93"/>
    <mergeCell ref="AA91:AA93"/>
    <mergeCell ref="AB91:AB93"/>
    <mergeCell ref="U91:U93"/>
    <mergeCell ref="V91:V93"/>
    <mergeCell ref="W91:W93"/>
    <mergeCell ref="X91:X93"/>
    <mergeCell ref="AC91:AC93"/>
    <mergeCell ref="U94:U96"/>
    <mergeCell ref="V94:V96"/>
    <mergeCell ref="W94:W96"/>
    <mergeCell ref="X94:X96"/>
    <mergeCell ref="Y94:Y96"/>
    <mergeCell ref="Z94:Z96"/>
    <mergeCell ref="AA94:AA96"/>
    <mergeCell ref="AB94:AB96"/>
    <mergeCell ref="AC94:AC96"/>
    <mergeCell ref="Y97:Y99"/>
    <mergeCell ref="Z97:Z99"/>
    <mergeCell ref="AA97:AA99"/>
    <mergeCell ref="AB97:AB99"/>
    <mergeCell ref="U97:U99"/>
    <mergeCell ref="V97:V99"/>
    <mergeCell ref="W97:W99"/>
    <mergeCell ref="X97:X99"/>
    <mergeCell ref="AC97:AC99"/>
    <mergeCell ref="U100:U102"/>
    <mergeCell ref="V100:V102"/>
    <mergeCell ref="W100:W102"/>
    <mergeCell ref="X100:X102"/>
    <mergeCell ref="Y100:Y102"/>
    <mergeCell ref="Z100:Z102"/>
    <mergeCell ref="AA100:AA102"/>
    <mergeCell ref="AB100:AB102"/>
    <mergeCell ref="AC100:AC102"/>
    <mergeCell ref="Y107:Y109"/>
    <mergeCell ref="Z107:Z109"/>
    <mergeCell ref="AA107:AA109"/>
    <mergeCell ref="AB107:AB109"/>
    <mergeCell ref="U107:U109"/>
    <mergeCell ref="V107:V109"/>
    <mergeCell ref="W107:W109"/>
    <mergeCell ref="X107:X109"/>
    <mergeCell ref="AC107:AC109"/>
    <mergeCell ref="U110:U112"/>
    <mergeCell ref="V110:V112"/>
    <mergeCell ref="W110:W112"/>
    <mergeCell ref="X110:X112"/>
    <mergeCell ref="Y110:Y112"/>
    <mergeCell ref="Z110:Z112"/>
    <mergeCell ref="AA110:AA112"/>
    <mergeCell ref="AB110:AB112"/>
    <mergeCell ref="AC110:AC112"/>
    <mergeCell ref="Y113:Y115"/>
    <mergeCell ref="Z113:Z115"/>
    <mergeCell ref="AA113:AA115"/>
    <mergeCell ref="AB113:AB115"/>
    <mergeCell ref="U113:U115"/>
    <mergeCell ref="V113:V115"/>
    <mergeCell ref="W113:W115"/>
    <mergeCell ref="X113:X115"/>
    <mergeCell ref="AC113:AC115"/>
    <mergeCell ref="U116:U118"/>
    <mergeCell ref="V116:V118"/>
    <mergeCell ref="W116:W118"/>
    <mergeCell ref="X116:X118"/>
    <mergeCell ref="Y116:Y118"/>
    <mergeCell ref="Z116:Z118"/>
    <mergeCell ref="AA116:AA118"/>
    <mergeCell ref="AB116:AB118"/>
    <mergeCell ref="AC116:AC118"/>
    <mergeCell ref="Y119:Y121"/>
    <mergeCell ref="Z119:Z121"/>
    <mergeCell ref="AA119:AA121"/>
    <mergeCell ref="AB119:AB121"/>
    <mergeCell ref="U119:U121"/>
    <mergeCell ref="V119:V121"/>
    <mergeCell ref="W119:W121"/>
    <mergeCell ref="X119:X121"/>
    <mergeCell ref="AC119:AC121"/>
    <mergeCell ref="U122:U124"/>
    <mergeCell ref="V122:V124"/>
    <mergeCell ref="W122:W124"/>
    <mergeCell ref="X122:X124"/>
    <mergeCell ref="Y122:Y124"/>
    <mergeCell ref="Z122:Z124"/>
    <mergeCell ref="AA122:AA124"/>
    <mergeCell ref="AB122:AB124"/>
    <mergeCell ref="AC122:AC124"/>
    <mergeCell ref="Y125:Y127"/>
    <mergeCell ref="Z125:Z127"/>
    <mergeCell ref="AA125:AA127"/>
    <mergeCell ref="AB125:AB127"/>
    <mergeCell ref="U125:U127"/>
    <mergeCell ref="V125:V127"/>
    <mergeCell ref="W125:W127"/>
    <mergeCell ref="X125:X127"/>
    <mergeCell ref="AC125:AC127"/>
    <mergeCell ref="U128:U130"/>
    <mergeCell ref="V128:V130"/>
    <mergeCell ref="W128:W130"/>
    <mergeCell ref="X128:X130"/>
    <mergeCell ref="Y128:Y130"/>
    <mergeCell ref="Z128:Z130"/>
    <mergeCell ref="AA128:AA130"/>
    <mergeCell ref="AB128:AB130"/>
    <mergeCell ref="AC128:AC130"/>
    <mergeCell ref="Y131:Y133"/>
    <mergeCell ref="Z131:Z133"/>
    <mergeCell ref="AA131:AA133"/>
    <mergeCell ref="AB131:AB133"/>
    <mergeCell ref="U131:U133"/>
    <mergeCell ref="V131:V133"/>
    <mergeCell ref="W131:W133"/>
    <mergeCell ref="X131:X133"/>
    <mergeCell ref="AC131:AC133"/>
    <mergeCell ref="U134:U136"/>
    <mergeCell ref="V134:V136"/>
    <mergeCell ref="W134:W136"/>
    <mergeCell ref="X134:X136"/>
    <mergeCell ref="Y134:Y136"/>
    <mergeCell ref="Z134:Z136"/>
    <mergeCell ref="AA134:AA136"/>
    <mergeCell ref="AB134:AB136"/>
    <mergeCell ref="AC134:AC136"/>
    <mergeCell ref="Y141:Y143"/>
    <mergeCell ref="Z141:Z143"/>
    <mergeCell ref="AA141:AA143"/>
    <mergeCell ref="AB141:AB143"/>
    <mergeCell ref="U141:U143"/>
    <mergeCell ref="V141:V143"/>
    <mergeCell ref="W141:W143"/>
    <mergeCell ref="X141:X143"/>
    <mergeCell ref="AC141:AC143"/>
    <mergeCell ref="U144:U146"/>
    <mergeCell ref="V144:V146"/>
    <mergeCell ref="W144:W146"/>
    <mergeCell ref="X144:X146"/>
    <mergeCell ref="Y144:Y146"/>
    <mergeCell ref="Z144:Z146"/>
    <mergeCell ref="AA144:AA146"/>
    <mergeCell ref="AB144:AB146"/>
    <mergeCell ref="AC144:AC146"/>
    <mergeCell ref="Y147:Y149"/>
    <mergeCell ref="Z147:Z149"/>
    <mergeCell ref="AA147:AA149"/>
    <mergeCell ref="AB147:AB149"/>
    <mergeCell ref="U147:U149"/>
    <mergeCell ref="V147:V149"/>
    <mergeCell ref="W147:W149"/>
    <mergeCell ref="X147:X149"/>
    <mergeCell ref="AC147:AC149"/>
    <mergeCell ref="U150:U152"/>
    <mergeCell ref="V150:V152"/>
    <mergeCell ref="W150:W152"/>
    <mergeCell ref="X150:X152"/>
    <mergeCell ref="Y150:Y152"/>
    <mergeCell ref="Z150:Z152"/>
    <mergeCell ref="AA150:AA152"/>
    <mergeCell ref="AB150:AB152"/>
    <mergeCell ref="AC150:AC152"/>
    <mergeCell ref="Y153:Y155"/>
    <mergeCell ref="Z153:Z155"/>
    <mergeCell ref="AA153:AA155"/>
    <mergeCell ref="AB153:AB155"/>
    <mergeCell ref="U153:U155"/>
    <mergeCell ref="V153:V155"/>
    <mergeCell ref="W153:W155"/>
    <mergeCell ref="X153:X155"/>
    <mergeCell ref="AC153:AC155"/>
    <mergeCell ref="U156:U158"/>
    <mergeCell ref="V156:V158"/>
    <mergeCell ref="W156:W158"/>
    <mergeCell ref="X156:X158"/>
    <mergeCell ref="Y156:Y158"/>
    <mergeCell ref="Z156:Z158"/>
    <mergeCell ref="AA156:AA158"/>
    <mergeCell ref="AB156:AB158"/>
    <mergeCell ref="AC156:AC158"/>
    <mergeCell ref="Y159:Y161"/>
    <mergeCell ref="Z159:Z161"/>
    <mergeCell ref="AA159:AA161"/>
    <mergeCell ref="AB159:AB161"/>
    <mergeCell ref="U159:U161"/>
    <mergeCell ref="V159:V161"/>
    <mergeCell ref="W159:W161"/>
    <mergeCell ref="X159:X161"/>
    <mergeCell ref="AC159:AC161"/>
    <mergeCell ref="U162:U164"/>
    <mergeCell ref="V162:V164"/>
    <mergeCell ref="W162:W164"/>
    <mergeCell ref="X162:X164"/>
    <mergeCell ref="Y162:Y164"/>
    <mergeCell ref="Z162:Z164"/>
    <mergeCell ref="AA162:AA164"/>
    <mergeCell ref="AB162:AB164"/>
    <mergeCell ref="AC162:AC164"/>
    <mergeCell ref="Y165:Y167"/>
    <mergeCell ref="Z165:Z167"/>
    <mergeCell ref="AA165:AA167"/>
    <mergeCell ref="AB165:AB167"/>
    <mergeCell ref="U165:U167"/>
    <mergeCell ref="V165:V167"/>
    <mergeCell ref="W165:W167"/>
    <mergeCell ref="X165:X167"/>
    <mergeCell ref="AC165:AC167"/>
    <mergeCell ref="U168:U170"/>
    <mergeCell ref="V168:V170"/>
    <mergeCell ref="W168:W170"/>
    <mergeCell ref="X168:X170"/>
    <mergeCell ref="Y168:Y170"/>
    <mergeCell ref="Z168:Z170"/>
    <mergeCell ref="AA168:AA170"/>
    <mergeCell ref="AB168:AB170"/>
    <mergeCell ref="AC168:AC170"/>
  </mergeCells>
  <phoneticPr fontId="0" type="noConversion"/>
  <conditionalFormatting sqref="E7:M7 E10:M10 E13:M13 E16:M16 E19:M19 E22:M22 E25:M25 E28:M28 E31:M31 E34:M34 E41:M41 E44:M44 E47:M47 E50:M50 E53:M53 E56:M56 E59:M59 E62:M62 E65:M65 E68:M68 E75:M75 E78:M78 E81:M81 E84:M84 E87:M87 E90:M90 E93:M93 E96:M96 E99:M99 E102:M102 E109:M109 E112:M112 E115:M115 E118:M118 E121:M121 E124:M124 E127:M127 E130:M130 E133:M133 E136:M136 E143:M143 E146:M146 E149:M149 E152:M152 E155:M155 E158:M158 E161:M161 E164:M164 E167:M167 E170:M170">
    <cfRule type="cellIs" dxfId="8" priority="1" stopIfTrue="1" operator="greaterThan">
      <formula>SMALL($E7:$M7,6)</formula>
    </cfRule>
  </conditionalFormatting>
  <printOptions horizontalCentered="1"/>
  <pageMargins left="0" right="0" top="0.78740157480314965" bottom="0.78740157480314965" header="0.19685039370078741" footer="0.19685039370078741"/>
  <pageSetup paperSize="9" scale="89" orientation="landscape" horizontalDpi="4294967292" r:id="rId2"/>
  <headerFooter alignWithMargins="0">
    <oddHeader>&amp;CProgram pro zpracování výsledků: POŽÁRNÍ SPORT</oddHeader>
    <oddFooter>&amp;LAutor: Ing. Milan Hoffmann&amp;C&amp;P&amp;ROprávněný uživatel: SH ČMS</oddFooter>
  </headerFooter>
  <rowBreaks count="4" manualBreakCount="4">
    <brk id="34" max="16383" man="1"/>
    <brk id="68" max="16383" man="1"/>
    <brk id="102" max="16383" man="1"/>
    <brk id="136" max="16383"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S89"/>
  <sheetViews>
    <sheetView showGridLines="0" showRowColHeaders="0" showOutlineSymbols="0" workbookViewId="0">
      <pane ySplit="4" topLeftCell="A5" activePane="bottomLeft" state="frozen"/>
      <selection pane="bottomLeft"/>
    </sheetView>
  </sheetViews>
  <sheetFormatPr defaultColWidth="5.5703125" defaultRowHeight="12.75" x14ac:dyDescent="0.2"/>
  <cols>
    <col min="1" max="1" width="1.140625" style="377" customWidth="1"/>
    <col min="2" max="2" width="5.7109375" style="6" customWidth="1"/>
    <col min="3" max="3" width="20.7109375" style="6" customWidth="1" collapsed="1"/>
    <col min="4" max="6" width="6.7109375" style="6" customWidth="1"/>
    <col min="7" max="7" width="6.7109375" style="8" customWidth="1"/>
    <col min="8" max="8" width="6.7109375" style="9" customWidth="1"/>
    <col min="9" max="11" width="6.7109375" style="8" customWidth="1"/>
    <col min="12" max="12" width="6.7109375" style="377" customWidth="1"/>
    <col min="13" max="13" width="1.140625" style="377" customWidth="1"/>
    <col min="14" max="14" width="5.7109375" style="377" customWidth="1"/>
    <col min="15" max="15" width="1.7109375" style="377" customWidth="1"/>
    <col min="16" max="16" width="5.7109375" style="377" hidden="1" customWidth="1"/>
    <col min="17" max="18" width="7.7109375" style="377" hidden="1" customWidth="1"/>
    <col min="19" max="19" width="8.7109375" style="377" hidden="1" customWidth="1"/>
    <col min="20" max="16384" width="5.5703125" style="377"/>
  </cols>
  <sheetData>
    <row r="1" spans="2:19" ht="26.25" x14ac:dyDescent="0.2">
      <c r="B1" s="724" t="s">
        <v>9</v>
      </c>
      <c r="C1" s="724"/>
      <c r="D1" s="724"/>
      <c r="E1" s="724"/>
      <c r="F1" s="724"/>
      <c r="G1" s="724"/>
      <c r="H1" s="724"/>
      <c r="I1" s="724"/>
      <c r="J1" s="724"/>
      <c r="K1" s="724"/>
      <c r="L1" s="724"/>
      <c r="M1" s="724"/>
      <c r="N1" s="724"/>
    </row>
    <row r="2" spans="2:19" ht="15" customHeight="1" thickBot="1" x14ac:dyDescent="0.25">
      <c r="B2" s="376"/>
      <c r="C2" s="376"/>
      <c r="D2" s="733" t="s">
        <v>84</v>
      </c>
      <c r="E2" s="733"/>
      <c r="F2" s="733"/>
      <c r="G2" s="733"/>
      <c r="H2" s="733"/>
      <c r="I2" s="733"/>
      <c r="J2" s="733"/>
      <c r="K2" s="733"/>
      <c r="L2" s="733"/>
    </row>
    <row r="3" spans="2:19" s="8" customFormat="1" ht="15" customHeight="1" thickBot="1" x14ac:dyDescent="0.25">
      <c r="B3" s="6"/>
      <c r="C3" s="7" t="str">
        <f>Start!$C$5</f>
        <v>MUŽI</v>
      </c>
      <c r="D3" s="730" t="s">
        <v>11</v>
      </c>
      <c r="E3" s="731"/>
      <c r="F3" s="731"/>
      <c r="G3" s="732"/>
      <c r="H3" s="730" t="s">
        <v>12</v>
      </c>
      <c r="I3" s="731"/>
      <c r="J3" s="731"/>
      <c r="K3" s="732"/>
    </row>
    <row r="4" spans="2:19" s="382" customFormat="1" ht="16.5" thickBot="1" x14ac:dyDescent="0.25">
      <c r="B4" s="403" t="s">
        <v>1</v>
      </c>
      <c r="C4" s="31" t="s">
        <v>2</v>
      </c>
      <c r="D4" s="59">
        <v>1</v>
      </c>
      <c r="E4" s="60">
        <v>2</v>
      </c>
      <c r="F4" s="61">
        <v>3</v>
      </c>
      <c r="G4" s="404" t="s">
        <v>7</v>
      </c>
      <c r="H4" s="403">
        <v>1</v>
      </c>
      <c r="I4" s="61">
        <v>2</v>
      </c>
      <c r="J4" s="61">
        <v>3</v>
      </c>
      <c r="K4" s="404" t="s">
        <v>7</v>
      </c>
      <c r="L4" s="405" t="s">
        <v>3</v>
      </c>
      <c r="N4" s="406" t="s">
        <v>4</v>
      </c>
      <c r="P4" s="406" t="s">
        <v>4</v>
      </c>
      <c r="Q4" s="649" t="s">
        <v>11</v>
      </c>
      <c r="R4" s="649" t="s">
        <v>12</v>
      </c>
      <c r="S4" s="649" t="s">
        <v>83</v>
      </c>
    </row>
    <row r="5" spans="2:19" x14ac:dyDescent="0.2">
      <c r="B5" s="367">
        <f>Start!B7</f>
        <v>1</v>
      </c>
      <c r="C5" s="239" t="str">
        <f>IF(Start!C7="","",Start!C7)</f>
        <v>Voděrady</v>
      </c>
      <c r="D5" s="48" t="s">
        <v>103</v>
      </c>
      <c r="E5" s="49"/>
      <c r="F5" s="50"/>
      <c r="G5" s="408" t="str">
        <f>IF($C5="","",IF(OR($D5="DNF",$E5="DNF",$F5="DNF",AND($D5="",$E5="",$F5="")),"DNF",IF(OR($D5="NP",$E5="NP",$F5="NP"),"NP",IF(ISERROR(MEDIAN($D5:$F5)),"DNF",IF(OR($D5="X",$E5="X",$F5="X",$D5="",$E5="",$F5="",$D5="x",$E5="x",$F5="x"),MAX($D5:$F5),MEDIAN($D5:$F5))))))</f>
        <v>NP</v>
      </c>
      <c r="H5" s="48">
        <v>34.020000000000003</v>
      </c>
      <c r="I5" s="49"/>
      <c r="J5" s="50"/>
      <c r="K5" s="408">
        <f>IF($C5="","",IF(OR($H5="DNF",$I5="DNF",$J5="DNF",AND($H5="",$I5="",$J5="")),"DNF",IF(OR($H5="NP",$I5="NP",$J5="NP"),"NP",IF(ISERROR(MEDIAN($H5:$J5)),"DNF",IF(OR($H5="X",$I5="X",$J5="X",$H5="",$I5="",$J5="",$H5="x",$I5="x",$J5="x"),MAX($H5:$J5),MEDIAN($H5:$J5))))))</f>
        <v>34.020000000000003</v>
      </c>
      <c r="L5" s="409">
        <f>IF(C5="","",IF(OR(AND(G5="NP",K5="NP"),AND(G5="DNF",K5="DNF")),G5,IF(AND(G5="NP",K5="DNF"),G5,IF(AND(G5="DNF",K5="NP"),K5,MIN(G5,K5)))))</f>
        <v>34.020000000000003</v>
      </c>
      <c r="N5" s="410">
        <v>6</v>
      </c>
      <c r="P5" s="410">
        <f>IF(C5="","",IF(OR(L5="NP",L5="DNF"),Start!$E$5,RANK(L5,L$5:L$54,1)))</f>
        <v>6</v>
      </c>
      <c r="Q5" s="650">
        <f>IF($C5="","",IF(OR($G5="NP",$G5="DNF"),9000,$G5))</f>
        <v>9000</v>
      </c>
      <c r="R5" s="650">
        <f>IF($C5="","",IF(OR($K5="NP",$K5="DNF"),9000,$K5))</f>
        <v>34.020000000000003</v>
      </c>
      <c r="S5" s="650">
        <f t="shared" ref="S5:S36" si="0">IF($C5="","",SUM($Q5:$R5))</f>
        <v>9034.02</v>
      </c>
    </row>
    <row r="6" spans="2:19" ht="12.6" customHeight="1" x14ac:dyDescent="0.2">
      <c r="B6" s="368">
        <f>Start!B8</f>
        <v>2</v>
      </c>
      <c r="C6" s="240" t="str">
        <f>IF(Start!C8="","",Start!C8)</f>
        <v>Široký Důl</v>
      </c>
      <c r="D6" s="51">
        <v>28.17</v>
      </c>
      <c r="E6" s="52"/>
      <c r="F6" s="53"/>
      <c r="G6" s="411">
        <f t="shared" ref="G6:G54" si="1">IF($C6="","",IF(OR($D6="DNF",$E6="DNF",$F6="DNF",AND($D6="",$E6="",$F6="")),"DNF",IF(OR($D6="NP",$E6="NP",$F6="NP"),"NP",IF(ISERROR(MEDIAN($D6:$F6)),"DNF",IF(OR($D6="X",$E6="X",$F6="X",$D6="",$E6="",$F6="",$D6="x",$E6="x",$F6="x"),MAX($D6:$F6),MEDIAN($D6:$F6))))))</f>
        <v>28.17</v>
      </c>
      <c r="H6" s="51" t="s">
        <v>103</v>
      </c>
      <c r="I6" s="52"/>
      <c r="J6" s="53"/>
      <c r="K6" s="411" t="str">
        <f t="shared" ref="K6:K54" si="2">IF($C6="","",IF(OR($H6="DNF",$I6="DNF",$J6="DNF",AND($H6="",$I6="",$J6="")),"DNF",IF(OR($H6="NP",$I6="NP",$J6="NP"),"NP",IF(ISERROR(MEDIAN($H6:$J6)),"DNF",IF(OR($H6="X",$I6="X",$J6="X",$H6="",$I6="",$J6="",$H6="x",$I6="x",$J6="x"),MAX($H6:$J6),MEDIAN($H6:$J6))))))</f>
        <v>NP</v>
      </c>
      <c r="L6" s="412">
        <f t="shared" ref="L6:L29" si="3">IF(C6="","",IF(OR(AND(G6="NP",K6="NP"),AND(G6="DNF",K6="DNF")),G6,IF(AND(G6="NP",K6="DNF"),G6,IF(AND(G6="DNF",K6="NP"),K6,MIN(G6,K6)))))</f>
        <v>28.17</v>
      </c>
      <c r="N6" s="413">
        <v>3</v>
      </c>
      <c r="P6" s="413">
        <f>IF(C6="","",IF(OR(L6="NP",L6="DNF"),Start!$E$5,RANK(L6,L$5:L$54,1)))</f>
        <v>3</v>
      </c>
      <c r="Q6" s="651">
        <f t="shared" ref="Q6:Q54" si="4">IF($C6="","",IF(OR($G6="NP",$G6="DNF"),9000,$G6))</f>
        <v>28.17</v>
      </c>
      <c r="R6" s="651">
        <f t="shared" ref="R6:R54" si="5">IF($C6="","",IF(OR($K6="NP",$K6="DNF"),9000,$K6))</f>
        <v>9000</v>
      </c>
      <c r="S6" s="651">
        <f t="shared" si="0"/>
        <v>9028.17</v>
      </c>
    </row>
    <row r="7" spans="2:19" x14ac:dyDescent="0.2">
      <c r="B7" s="368">
        <f>Start!B9</f>
        <v>3</v>
      </c>
      <c r="C7" s="240" t="str">
        <f>IF(Start!C9="","",Start!C9)</f>
        <v xml:space="preserve">Desná </v>
      </c>
      <c r="D7" s="51">
        <v>28.97</v>
      </c>
      <c r="E7" s="52"/>
      <c r="F7" s="53"/>
      <c r="G7" s="411">
        <f t="shared" si="1"/>
        <v>28.97</v>
      </c>
      <c r="H7" s="51" t="s">
        <v>103</v>
      </c>
      <c r="I7" s="52"/>
      <c r="J7" s="53"/>
      <c r="K7" s="411" t="str">
        <f t="shared" si="2"/>
        <v>NP</v>
      </c>
      <c r="L7" s="412">
        <f t="shared" si="3"/>
        <v>28.97</v>
      </c>
      <c r="N7" s="413">
        <v>5</v>
      </c>
      <c r="P7" s="413">
        <f>IF(C7="","",IF(OR(L7="NP",L7="DNF"),Start!$E$5,RANK(L7,L$5:L$54,1)))</f>
        <v>5</v>
      </c>
      <c r="Q7" s="651">
        <f t="shared" si="4"/>
        <v>28.97</v>
      </c>
      <c r="R7" s="651">
        <f t="shared" si="5"/>
        <v>9000</v>
      </c>
      <c r="S7" s="651">
        <f t="shared" si="0"/>
        <v>9028.9699999999993</v>
      </c>
    </row>
    <row r="8" spans="2:19" x14ac:dyDescent="0.2">
      <c r="B8" s="368">
        <f>Start!B10</f>
        <v>4</v>
      </c>
      <c r="C8" s="240" t="str">
        <f>IF(Start!C10="","",Start!C10)</f>
        <v>Lukavice</v>
      </c>
      <c r="D8" s="51">
        <v>29.63</v>
      </c>
      <c r="E8" s="52"/>
      <c r="F8" s="53"/>
      <c r="G8" s="411">
        <f t="shared" si="1"/>
        <v>29.63</v>
      </c>
      <c r="H8" s="51">
        <v>27.75</v>
      </c>
      <c r="I8" s="52"/>
      <c r="J8" s="53"/>
      <c r="K8" s="411">
        <f t="shared" si="2"/>
        <v>27.75</v>
      </c>
      <c r="L8" s="412">
        <f t="shared" si="3"/>
        <v>27.75</v>
      </c>
      <c r="N8" s="413">
        <v>2</v>
      </c>
      <c r="P8" s="413">
        <f>IF(C8="","",IF(OR(L8="NP",L8="DNF"),Start!$E$5,RANK(L8,L$5:L$54,1)))</f>
        <v>2</v>
      </c>
      <c r="Q8" s="651">
        <f t="shared" si="4"/>
        <v>29.63</v>
      </c>
      <c r="R8" s="651">
        <f t="shared" si="5"/>
        <v>27.75</v>
      </c>
      <c r="S8" s="651">
        <f t="shared" si="0"/>
        <v>57.379999999999995</v>
      </c>
    </row>
    <row r="9" spans="2:19" x14ac:dyDescent="0.2">
      <c r="B9" s="368">
        <f>Start!B11</f>
        <v>5</v>
      </c>
      <c r="C9" s="240" t="str">
        <f>IF(Start!C11="","",Start!C11)</f>
        <v>Zbožnov</v>
      </c>
      <c r="D9" s="51">
        <v>24.61</v>
      </c>
      <c r="E9" s="52"/>
      <c r="F9" s="53"/>
      <c r="G9" s="411">
        <f t="shared" si="1"/>
        <v>24.61</v>
      </c>
      <c r="H9" s="51">
        <v>27.42</v>
      </c>
      <c r="I9" s="52"/>
      <c r="J9" s="53"/>
      <c r="K9" s="411">
        <f t="shared" si="2"/>
        <v>27.42</v>
      </c>
      <c r="L9" s="412">
        <f t="shared" si="3"/>
        <v>24.61</v>
      </c>
      <c r="N9" s="413">
        <v>1</v>
      </c>
      <c r="P9" s="413">
        <f>IF(C9="","",IF(OR(L9="NP",L9="DNF"),Start!$E$5,RANK(L9,L$5:L$54,1)))</f>
        <v>1</v>
      </c>
      <c r="Q9" s="651">
        <f t="shared" si="4"/>
        <v>24.61</v>
      </c>
      <c r="R9" s="651">
        <f t="shared" si="5"/>
        <v>27.42</v>
      </c>
      <c r="S9" s="651">
        <f t="shared" si="0"/>
        <v>52.03</v>
      </c>
    </row>
    <row r="10" spans="2:19" x14ac:dyDescent="0.2">
      <c r="B10" s="368">
        <f>Start!B12</f>
        <v>6</v>
      </c>
      <c r="C10" s="240" t="str">
        <f>IF(Start!C12="","",Start!C12)</f>
        <v>Čeperka</v>
      </c>
      <c r="D10" s="51" t="s">
        <v>103</v>
      </c>
      <c r="E10" s="52"/>
      <c r="F10" s="53"/>
      <c r="G10" s="411" t="str">
        <f t="shared" si="1"/>
        <v>NP</v>
      </c>
      <c r="H10" s="51">
        <v>28.57</v>
      </c>
      <c r="I10" s="52"/>
      <c r="J10" s="53"/>
      <c r="K10" s="411">
        <f t="shared" si="2"/>
        <v>28.57</v>
      </c>
      <c r="L10" s="412">
        <f t="shared" si="3"/>
        <v>28.57</v>
      </c>
      <c r="N10" s="413">
        <v>4</v>
      </c>
      <c r="P10" s="413">
        <f>IF(C10="","",IF(OR(L10="NP",L10="DNF"),Start!$E$5,RANK(L10,L$5:L$54,1)))</f>
        <v>4</v>
      </c>
      <c r="Q10" s="651">
        <f t="shared" si="4"/>
        <v>9000</v>
      </c>
      <c r="R10" s="651">
        <f t="shared" si="5"/>
        <v>28.57</v>
      </c>
      <c r="S10" s="651">
        <f t="shared" si="0"/>
        <v>9028.57</v>
      </c>
    </row>
    <row r="11" spans="2:19" x14ac:dyDescent="0.2">
      <c r="B11" s="368">
        <f>Start!B13</f>
        <v>7</v>
      </c>
      <c r="C11" s="240" t="str">
        <f>IF(Start!C13="","",Start!C13)</f>
        <v/>
      </c>
      <c r="D11" s="51"/>
      <c r="E11" s="52"/>
      <c r="F11" s="53"/>
      <c r="G11" s="411" t="str">
        <f t="shared" si="1"/>
        <v/>
      </c>
      <c r="H11" s="51"/>
      <c r="I11" s="52"/>
      <c r="J11" s="53"/>
      <c r="K11" s="411" t="str">
        <f t="shared" si="2"/>
        <v/>
      </c>
      <c r="L11" s="412" t="str">
        <f t="shared" si="3"/>
        <v/>
      </c>
      <c r="N11" s="413"/>
      <c r="P11" s="413" t="str">
        <f>IF(C11="","",IF(OR(L11="NP",L11="DNF"),Start!$E$5,RANK(L11,L$5:L$54,1)))</f>
        <v/>
      </c>
      <c r="Q11" s="651" t="str">
        <f t="shared" si="4"/>
        <v/>
      </c>
      <c r="R11" s="651" t="str">
        <f t="shared" si="5"/>
        <v/>
      </c>
      <c r="S11" s="651" t="str">
        <f t="shared" si="0"/>
        <v/>
      </c>
    </row>
    <row r="12" spans="2:19" x14ac:dyDescent="0.2">
      <c r="B12" s="368">
        <f>Start!B14</f>
        <v>8</v>
      </c>
      <c r="C12" s="240" t="str">
        <f>IF(Start!C14="","",Start!C14)</f>
        <v/>
      </c>
      <c r="D12" s="51"/>
      <c r="E12" s="52"/>
      <c r="F12" s="53"/>
      <c r="G12" s="411" t="str">
        <f t="shared" si="1"/>
        <v/>
      </c>
      <c r="H12" s="51"/>
      <c r="I12" s="52"/>
      <c r="J12" s="53"/>
      <c r="K12" s="411" t="str">
        <f t="shared" si="2"/>
        <v/>
      </c>
      <c r="L12" s="412" t="str">
        <f t="shared" si="3"/>
        <v/>
      </c>
      <c r="N12" s="413"/>
      <c r="P12" s="413" t="str">
        <f>IF(C12="","",IF(OR(L12="NP",L12="DNF"),Start!$E$5,RANK(L12,L$5:L$54,1)))</f>
        <v/>
      </c>
      <c r="Q12" s="651" t="str">
        <f t="shared" si="4"/>
        <v/>
      </c>
      <c r="R12" s="651" t="str">
        <f t="shared" si="5"/>
        <v/>
      </c>
      <c r="S12" s="651" t="str">
        <f t="shared" si="0"/>
        <v/>
      </c>
    </row>
    <row r="13" spans="2:19" x14ac:dyDescent="0.2">
      <c r="B13" s="368">
        <f>Start!B15</f>
        <v>9</v>
      </c>
      <c r="C13" s="240" t="str">
        <f>IF(Start!C15="","",Start!C15)</f>
        <v/>
      </c>
      <c r="D13" s="51"/>
      <c r="E13" s="52"/>
      <c r="F13" s="53"/>
      <c r="G13" s="411" t="str">
        <f t="shared" si="1"/>
        <v/>
      </c>
      <c r="H13" s="51"/>
      <c r="I13" s="52"/>
      <c r="J13" s="53"/>
      <c r="K13" s="411" t="str">
        <f t="shared" si="2"/>
        <v/>
      </c>
      <c r="L13" s="412" t="str">
        <f t="shared" si="3"/>
        <v/>
      </c>
      <c r="N13" s="413"/>
      <c r="P13" s="413" t="str">
        <f>IF(C13="","",IF(OR(L13="NP",L13="DNF"),Start!$E$5,RANK(L13,L$5:L$54,1)))</f>
        <v/>
      </c>
      <c r="Q13" s="651" t="str">
        <f t="shared" si="4"/>
        <v/>
      </c>
      <c r="R13" s="651" t="str">
        <f t="shared" si="5"/>
        <v/>
      </c>
      <c r="S13" s="651" t="str">
        <f t="shared" si="0"/>
        <v/>
      </c>
    </row>
    <row r="14" spans="2:19" x14ac:dyDescent="0.2">
      <c r="B14" s="368">
        <f>Start!B16</f>
        <v>10</v>
      </c>
      <c r="C14" s="240" t="str">
        <f>IF(Start!C16="","",Start!C16)</f>
        <v/>
      </c>
      <c r="D14" s="51"/>
      <c r="E14" s="52"/>
      <c r="F14" s="53"/>
      <c r="G14" s="411" t="str">
        <f t="shared" si="1"/>
        <v/>
      </c>
      <c r="H14" s="51"/>
      <c r="I14" s="52"/>
      <c r="J14" s="53"/>
      <c r="K14" s="411" t="str">
        <f t="shared" si="2"/>
        <v/>
      </c>
      <c r="L14" s="412" t="str">
        <f t="shared" si="3"/>
        <v/>
      </c>
      <c r="N14" s="413"/>
      <c r="P14" s="413" t="str">
        <f>IF(C14="","",IF(OR(L14="NP",L14="DNF"),Start!$E$5,RANK(L14,L$5:L$54,1)))</f>
        <v/>
      </c>
      <c r="Q14" s="651" t="str">
        <f t="shared" si="4"/>
        <v/>
      </c>
      <c r="R14" s="651" t="str">
        <f t="shared" si="5"/>
        <v/>
      </c>
      <c r="S14" s="651" t="str">
        <f t="shared" si="0"/>
        <v/>
      </c>
    </row>
    <row r="15" spans="2:19" x14ac:dyDescent="0.2">
      <c r="B15" s="368">
        <f>Start!B17</f>
        <v>11</v>
      </c>
      <c r="C15" s="240" t="str">
        <f>IF(Start!C17="","",Start!C17)</f>
        <v/>
      </c>
      <c r="D15" s="51"/>
      <c r="E15" s="52"/>
      <c r="F15" s="53"/>
      <c r="G15" s="411" t="str">
        <f t="shared" si="1"/>
        <v/>
      </c>
      <c r="H15" s="51"/>
      <c r="I15" s="52"/>
      <c r="J15" s="53"/>
      <c r="K15" s="411" t="str">
        <f t="shared" si="2"/>
        <v/>
      </c>
      <c r="L15" s="412" t="str">
        <f t="shared" si="3"/>
        <v/>
      </c>
      <c r="N15" s="413"/>
      <c r="P15" s="413" t="str">
        <f>IF(C15="","",IF(OR(L15="NP",L15="DNF"),Start!$E$5,RANK(L15,L$5:L$54,1)))</f>
        <v/>
      </c>
      <c r="Q15" s="651" t="str">
        <f t="shared" si="4"/>
        <v/>
      </c>
      <c r="R15" s="651" t="str">
        <f t="shared" si="5"/>
        <v/>
      </c>
      <c r="S15" s="651" t="str">
        <f t="shared" si="0"/>
        <v/>
      </c>
    </row>
    <row r="16" spans="2:19" x14ac:dyDescent="0.2">
      <c r="B16" s="368">
        <f>Start!B18</f>
        <v>12</v>
      </c>
      <c r="C16" s="240" t="str">
        <f>IF(Start!C18="","",Start!C18)</f>
        <v/>
      </c>
      <c r="D16" s="51"/>
      <c r="E16" s="52"/>
      <c r="F16" s="53"/>
      <c r="G16" s="411" t="str">
        <f t="shared" si="1"/>
        <v/>
      </c>
      <c r="H16" s="51"/>
      <c r="I16" s="52"/>
      <c r="J16" s="53"/>
      <c r="K16" s="411" t="str">
        <f t="shared" si="2"/>
        <v/>
      </c>
      <c r="L16" s="412" t="str">
        <f t="shared" si="3"/>
        <v/>
      </c>
      <c r="N16" s="413"/>
      <c r="P16" s="413" t="str">
        <f>IF(C16="","",IF(OR(L16="NP",L16="DNF"),Start!$E$5,RANK(L16,L$5:L$54,1)))</f>
        <v/>
      </c>
      <c r="Q16" s="651" t="str">
        <f t="shared" si="4"/>
        <v/>
      </c>
      <c r="R16" s="651" t="str">
        <f t="shared" si="5"/>
        <v/>
      </c>
      <c r="S16" s="651" t="str">
        <f t="shared" si="0"/>
        <v/>
      </c>
    </row>
    <row r="17" spans="2:19" x14ac:dyDescent="0.2">
      <c r="B17" s="368">
        <f>Start!B19</f>
        <v>13</v>
      </c>
      <c r="C17" s="240" t="str">
        <f>IF(Start!C19="","",Start!C19)</f>
        <v/>
      </c>
      <c r="D17" s="51"/>
      <c r="E17" s="52"/>
      <c r="F17" s="53"/>
      <c r="G17" s="411" t="str">
        <f t="shared" si="1"/>
        <v/>
      </c>
      <c r="H17" s="51"/>
      <c r="I17" s="52"/>
      <c r="J17" s="53"/>
      <c r="K17" s="411" t="str">
        <f t="shared" si="2"/>
        <v/>
      </c>
      <c r="L17" s="412" t="str">
        <f t="shared" si="3"/>
        <v/>
      </c>
      <c r="N17" s="413"/>
      <c r="P17" s="413" t="str">
        <f>IF(C17="","",IF(OR(L17="NP",L17="DNF"),Start!$E$5,RANK(L17,L$5:L$54,1)))</f>
        <v/>
      </c>
      <c r="Q17" s="651" t="str">
        <f t="shared" si="4"/>
        <v/>
      </c>
      <c r="R17" s="651" t="str">
        <f t="shared" si="5"/>
        <v/>
      </c>
      <c r="S17" s="651" t="str">
        <f t="shared" si="0"/>
        <v/>
      </c>
    </row>
    <row r="18" spans="2:19" x14ac:dyDescent="0.2">
      <c r="B18" s="368">
        <f>Start!B20</f>
        <v>14</v>
      </c>
      <c r="C18" s="240" t="str">
        <f>IF(Start!C20="","",Start!C20)</f>
        <v/>
      </c>
      <c r="D18" s="51"/>
      <c r="E18" s="52"/>
      <c r="F18" s="53"/>
      <c r="G18" s="411" t="str">
        <f t="shared" si="1"/>
        <v/>
      </c>
      <c r="H18" s="51"/>
      <c r="I18" s="52"/>
      <c r="J18" s="53"/>
      <c r="K18" s="411" t="str">
        <f t="shared" si="2"/>
        <v/>
      </c>
      <c r="L18" s="412" t="str">
        <f t="shared" si="3"/>
        <v/>
      </c>
      <c r="N18" s="413"/>
      <c r="P18" s="413" t="str">
        <f>IF(C18="","",IF(OR(L18="NP",L18="DNF"),Start!$E$5,RANK(L18,L$5:L$54,1)))</f>
        <v/>
      </c>
      <c r="Q18" s="651" t="str">
        <f t="shared" si="4"/>
        <v/>
      </c>
      <c r="R18" s="651" t="str">
        <f t="shared" si="5"/>
        <v/>
      </c>
      <c r="S18" s="651" t="str">
        <f t="shared" si="0"/>
        <v/>
      </c>
    </row>
    <row r="19" spans="2:19" x14ac:dyDescent="0.2">
      <c r="B19" s="368">
        <f>Start!B21</f>
        <v>15</v>
      </c>
      <c r="C19" s="240" t="str">
        <f>IF(Start!C21="","",Start!C21)</f>
        <v/>
      </c>
      <c r="D19" s="51"/>
      <c r="E19" s="52"/>
      <c r="F19" s="53"/>
      <c r="G19" s="411" t="str">
        <f t="shared" si="1"/>
        <v/>
      </c>
      <c r="H19" s="51"/>
      <c r="I19" s="52"/>
      <c r="J19" s="53"/>
      <c r="K19" s="411" t="str">
        <f t="shared" si="2"/>
        <v/>
      </c>
      <c r="L19" s="412" t="str">
        <f t="shared" si="3"/>
        <v/>
      </c>
      <c r="N19" s="413"/>
      <c r="P19" s="413" t="str">
        <f>IF(C19="","",IF(OR(L19="NP",L19="DNF"),Start!$E$5,RANK(L19,L$5:L$54,1)))</f>
        <v/>
      </c>
      <c r="Q19" s="651" t="str">
        <f t="shared" si="4"/>
        <v/>
      </c>
      <c r="R19" s="651" t="str">
        <f t="shared" si="5"/>
        <v/>
      </c>
      <c r="S19" s="651" t="str">
        <f t="shared" si="0"/>
        <v/>
      </c>
    </row>
    <row r="20" spans="2:19" x14ac:dyDescent="0.2">
      <c r="B20" s="368">
        <f>Start!B22</f>
        <v>16</v>
      </c>
      <c r="C20" s="240" t="str">
        <f>IF(Start!C22="","",Start!C22)</f>
        <v/>
      </c>
      <c r="D20" s="51"/>
      <c r="E20" s="52"/>
      <c r="F20" s="53"/>
      <c r="G20" s="411" t="str">
        <f t="shared" si="1"/>
        <v/>
      </c>
      <c r="H20" s="51"/>
      <c r="I20" s="52"/>
      <c r="J20" s="53"/>
      <c r="K20" s="411" t="str">
        <f t="shared" si="2"/>
        <v/>
      </c>
      <c r="L20" s="412" t="str">
        <f t="shared" si="3"/>
        <v/>
      </c>
      <c r="N20" s="414"/>
      <c r="P20" s="414" t="str">
        <f>IF(C20="","",IF(OR(L20="NP",L20="DNF"),Start!$E$5,RANK(L20,L$5:L$54,1)))</f>
        <v/>
      </c>
      <c r="Q20" s="651" t="str">
        <f t="shared" si="4"/>
        <v/>
      </c>
      <c r="R20" s="651" t="str">
        <f t="shared" si="5"/>
        <v/>
      </c>
      <c r="S20" s="651" t="str">
        <f t="shared" si="0"/>
        <v/>
      </c>
    </row>
    <row r="21" spans="2:19" x14ac:dyDescent="0.2">
      <c r="B21" s="368">
        <f>Start!B23</f>
        <v>17</v>
      </c>
      <c r="C21" s="240" t="str">
        <f>IF(Start!C23="","",Start!C23)</f>
        <v/>
      </c>
      <c r="D21" s="51"/>
      <c r="E21" s="52"/>
      <c r="F21" s="53"/>
      <c r="G21" s="411" t="str">
        <f t="shared" si="1"/>
        <v/>
      </c>
      <c r="H21" s="51"/>
      <c r="I21" s="52"/>
      <c r="J21" s="53"/>
      <c r="K21" s="411" t="str">
        <f t="shared" si="2"/>
        <v/>
      </c>
      <c r="L21" s="412" t="str">
        <f t="shared" si="3"/>
        <v/>
      </c>
      <c r="N21" s="413"/>
      <c r="P21" s="413" t="str">
        <f>IF(C21="","",IF(OR(L21="NP",L21="DNF"),Start!$E$5,RANK(L21,L$5:L$54,1)))</f>
        <v/>
      </c>
      <c r="Q21" s="651" t="str">
        <f t="shared" si="4"/>
        <v/>
      </c>
      <c r="R21" s="651" t="str">
        <f t="shared" si="5"/>
        <v/>
      </c>
      <c r="S21" s="651" t="str">
        <f t="shared" si="0"/>
        <v/>
      </c>
    </row>
    <row r="22" spans="2:19" x14ac:dyDescent="0.2">
      <c r="B22" s="368">
        <f>Start!B24</f>
        <v>18</v>
      </c>
      <c r="C22" s="240" t="str">
        <f>IF(Start!C24="","",Start!C24)</f>
        <v/>
      </c>
      <c r="D22" s="51"/>
      <c r="E22" s="52"/>
      <c r="F22" s="53"/>
      <c r="G22" s="411" t="str">
        <f t="shared" si="1"/>
        <v/>
      </c>
      <c r="H22" s="51"/>
      <c r="I22" s="52"/>
      <c r="J22" s="53"/>
      <c r="K22" s="411" t="str">
        <f t="shared" si="2"/>
        <v/>
      </c>
      <c r="L22" s="412" t="str">
        <f t="shared" si="3"/>
        <v/>
      </c>
      <c r="N22" s="413"/>
      <c r="P22" s="413" t="str">
        <f>IF(C22="","",IF(OR(L22="NP",L22="DNF"),Start!$E$5,RANK(L22,L$5:L$54,1)))</f>
        <v/>
      </c>
      <c r="Q22" s="651" t="str">
        <f t="shared" si="4"/>
        <v/>
      </c>
      <c r="R22" s="651" t="str">
        <f t="shared" si="5"/>
        <v/>
      </c>
      <c r="S22" s="651" t="str">
        <f t="shared" si="0"/>
        <v/>
      </c>
    </row>
    <row r="23" spans="2:19" x14ac:dyDescent="0.2">
      <c r="B23" s="368">
        <f>Start!B25</f>
        <v>19</v>
      </c>
      <c r="C23" s="240" t="str">
        <f>IF(Start!C25="","",Start!C25)</f>
        <v/>
      </c>
      <c r="D23" s="51"/>
      <c r="E23" s="52"/>
      <c r="F23" s="53"/>
      <c r="G23" s="411" t="str">
        <f t="shared" si="1"/>
        <v/>
      </c>
      <c r="H23" s="51"/>
      <c r="I23" s="52"/>
      <c r="J23" s="53"/>
      <c r="K23" s="411" t="str">
        <f t="shared" si="2"/>
        <v/>
      </c>
      <c r="L23" s="412" t="str">
        <f t="shared" si="3"/>
        <v/>
      </c>
      <c r="N23" s="413"/>
      <c r="P23" s="413" t="str">
        <f>IF(C23="","",IF(OR(L23="NP",L23="DNF"),Start!$E$5,RANK(L23,L$5:L$54,1)))</f>
        <v/>
      </c>
      <c r="Q23" s="651" t="str">
        <f t="shared" si="4"/>
        <v/>
      </c>
      <c r="R23" s="651" t="str">
        <f t="shared" si="5"/>
        <v/>
      </c>
      <c r="S23" s="651" t="str">
        <f t="shared" si="0"/>
        <v/>
      </c>
    </row>
    <row r="24" spans="2:19" x14ac:dyDescent="0.2">
      <c r="B24" s="368">
        <f>Start!B26</f>
        <v>20</v>
      </c>
      <c r="C24" s="240" t="str">
        <f>IF(Start!C26="","",Start!C26)</f>
        <v/>
      </c>
      <c r="D24" s="51"/>
      <c r="E24" s="52"/>
      <c r="F24" s="53"/>
      <c r="G24" s="411" t="str">
        <f t="shared" si="1"/>
        <v/>
      </c>
      <c r="H24" s="51"/>
      <c r="I24" s="52"/>
      <c r="J24" s="53"/>
      <c r="K24" s="411" t="str">
        <f t="shared" si="2"/>
        <v/>
      </c>
      <c r="L24" s="412" t="str">
        <f t="shared" si="3"/>
        <v/>
      </c>
      <c r="N24" s="413"/>
      <c r="P24" s="413" t="str">
        <f>IF(C24="","",IF(OR(L24="NP",L24="DNF"),Start!$E$5,RANK(L24,L$5:L$54,1)))</f>
        <v/>
      </c>
      <c r="Q24" s="651" t="str">
        <f t="shared" si="4"/>
        <v/>
      </c>
      <c r="R24" s="651" t="str">
        <f t="shared" si="5"/>
        <v/>
      </c>
      <c r="S24" s="651" t="str">
        <f t="shared" si="0"/>
        <v/>
      </c>
    </row>
    <row r="25" spans="2:19" x14ac:dyDescent="0.2">
      <c r="B25" s="368">
        <f>Start!B27</f>
        <v>21</v>
      </c>
      <c r="C25" s="240" t="str">
        <f>IF(Start!C27="","",Start!C27)</f>
        <v/>
      </c>
      <c r="D25" s="51"/>
      <c r="E25" s="52"/>
      <c r="F25" s="53"/>
      <c r="G25" s="411" t="str">
        <f t="shared" si="1"/>
        <v/>
      </c>
      <c r="H25" s="51"/>
      <c r="I25" s="52"/>
      <c r="J25" s="53"/>
      <c r="K25" s="411" t="str">
        <f t="shared" si="2"/>
        <v/>
      </c>
      <c r="L25" s="412" t="str">
        <f t="shared" si="3"/>
        <v/>
      </c>
      <c r="N25" s="413"/>
      <c r="P25" s="413" t="str">
        <f>IF(C25="","",IF(OR(L25="NP",L25="DNF"),Start!$E$5,RANK(L25,L$5:L$54,1)))</f>
        <v/>
      </c>
      <c r="Q25" s="651" t="str">
        <f t="shared" si="4"/>
        <v/>
      </c>
      <c r="R25" s="651" t="str">
        <f t="shared" si="5"/>
        <v/>
      </c>
      <c r="S25" s="651" t="str">
        <f t="shared" si="0"/>
        <v/>
      </c>
    </row>
    <row r="26" spans="2:19" x14ac:dyDescent="0.2">
      <c r="B26" s="368">
        <f>Start!B28</f>
        <v>22</v>
      </c>
      <c r="C26" s="240" t="str">
        <f>IF(Start!C28="","",Start!C28)</f>
        <v/>
      </c>
      <c r="D26" s="51"/>
      <c r="E26" s="52"/>
      <c r="F26" s="53"/>
      <c r="G26" s="411" t="str">
        <f t="shared" si="1"/>
        <v/>
      </c>
      <c r="H26" s="51"/>
      <c r="I26" s="52"/>
      <c r="J26" s="53"/>
      <c r="K26" s="411" t="str">
        <f t="shared" si="2"/>
        <v/>
      </c>
      <c r="L26" s="412" t="str">
        <f t="shared" si="3"/>
        <v/>
      </c>
      <c r="N26" s="413"/>
      <c r="P26" s="413" t="str">
        <f>IF(C26="","",IF(OR(L26="NP",L26="DNF"),Start!$E$5,RANK(L26,L$5:L$54,1)))</f>
        <v/>
      </c>
      <c r="Q26" s="651" t="str">
        <f t="shared" si="4"/>
        <v/>
      </c>
      <c r="R26" s="651" t="str">
        <f t="shared" si="5"/>
        <v/>
      </c>
      <c r="S26" s="651" t="str">
        <f t="shared" si="0"/>
        <v/>
      </c>
    </row>
    <row r="27" spans="2:19" x14ac:dyDescent="0.2">
      <c r="B27" s="368">
        <f>Start!B29</f>
        <v>23</v>
      </c>
      <c r="C27" s="240" t="str">
        <f>IF(Start!C29="","",Start!C29)</f>
        <v/>
      </c>
      <c r="D27" s="51"/>
      <c r="E27" s="52"/>
      <c r="F27" s="53"/>
      <c r="G27" s="411" t="str">
        <f t="shared" si="1"/>
        <v/>
      </c>
      <c r="H27" s="51"/>
      <c r="I27" s="52"/>
      <c r="J27" s="53"/>
      <c r="K27" s="411" t="str">
        <f t="shared" si="2"/>
        <v/>
      </c>
      <c r="L27" s="412" t="str">
        <f t="shared" si="3"/>
        <v/>
      </c>
      <c r="N27" s="413"/>
      <c r="P27" s="413" t="str">
        <f>IF(C27="","",IF(OR(L27="NP",L27="DNF"),Start!$E$5,RANK(L27,L$5:L$54,1)))</f>
        <v/>
      </c>
      <c r="Q27" s="651" t="str">
        <f t="shared" si="4"/>
        <v/>
      </c>
      <c r="R27" s="651" t="str">
        <f t="shared" si="5"/>
        <v/>
      </c>
      <c r="S27" s="651" t="str">
        <f t="shared" si="0"/>
        <v/>
      </c>
    </row>
    <row r="28" spans="2:19" x14ac:dyDescent="0.2">
      <c r="B28" s="368">
        <f>Start!B30</f>
        <v>24</v>
      </c>
      <c r="C28" s="240" t="str">
        <f>IF(Start!C30="","",Start!C30)</f>
        <v/>
      </c>
      <c r="D28" s="51"/>
      <c r="E28" s="52"/>
      <c r="F28" s="53"/>
      <c r="G28" s="411" t="str">
        <f t="shared" si="1"/>
        <v/>
      </c>
      <c r="H28" s="51"/>
      <c r="I28" s="52"/>
      <c r="J28" s="53"/>
      <c r="K28" s="411" t="str">
        <f t="shared" si="2"/>
        <v/>
      </c>
      <c r="L28" s="412" t="str">
        <f t="shared" si="3"/>
        <v/>
      </c>
      <c r="N28" s="413"/>
      <c r="P28" s="413" t="str">
        <f>IF(C28="","",IF(OR(L28="NP",L28="DNF"),Start!$E$5,RANK(L28,L$5:L$54,1)))</f>
        <v/>
      </c>
      <c r="Q28" s="651" t="str">
        <f t="shared" si="4"/>
        <v/>
      </c>
      <c r="R28" s="651" t="str">
        <f t="shared" si="5"/>
        <v/>
      </c>
      <c r="S28" s="651" t="str">
        <f t="shared" si="0"/>
        <v/>
      </c>
    </row>
    <row r="29" spans="2:19" x14ac:dyDescent="0.2">
      <c r="B29" s="368">
        <f>Start!B31</f>
        <v>25</v>
      </c>
      <c r="C29" s="240" t="str">
        <f>IF(Start!C31="","",Start!C31)</f>
        <v/>
      </c>
      <c r="D29" s="51"/>
      <c r="E29" s="52"/>
      <c r="F29" s="53"/>
      <c r="G29" s="411" t="str">
        <f t="shared" si="1"/>
        <v/>
      </c>
      <c r="H29" s="51"/>
      <c r="I29" s="52"/>
      <c r="J29" s="53"/>
      <c r="K29" s="411" t="str">
        <f t="shared" si="2"/>
        <v/>
      </c>
      <c r="L29" s="412" t="str">
        <f t="shared" si="3"/>
        <v/>
      </c>
      <c r="N29" s="415"/>
      <c r="P29" s="415" t="str">
        <f>IF(C29="","",IF(OR(L29="NP",L29="DNF"),Start!$E$5,RANK(L29,L$5:L$54,1)))</f>
        <v/>
      </c>
      <c r="Q29" s="651" t="str">
        <f t="shared" si="4"/>
        <v/>
      </c>
      <c r="R29" s="651" t="str">
        <f t="shared" si="5"/>
        <v/>
      </c>
      <c r="S29" s="651" t="str">
        <f t="shared" si="0"/>
        <v/>
      </c>
    </row>
    <row r="30" spans="2:19" x14ac:dyDescent="0.2">
      <c r="B30" s="368">
        <f>Start!F7</f>
        <v>26</v>
      </c>
      <c r="C30" s="240" t="str">
        <f>IF(Start!G7="","",Start!G7)</f>
        <v/>
      </c>
      <c r="D30" s="51"/>
      <c r="E30" s="52"/>
      <c r="F30" s="53"/>
      <c r="G30" s="411" t="str">
        <f t="shared" si="1"/>
        <v/>
      </c>
      <c r="H30" s="51"/>
      <c r="I30" s="52"/>
      <c r="J30" s="53"/>
      <c r="K30" s="411" t="str">
        <f t="shared" si="2"/>
        <v/>
      </c>
      <c r="L30" s="412" t="str">
        <f>IF(C30="","",IF(OR(AND(G30="NP",K30="NP"),AND(G30="DNF",K30="DNF")),G30,IF(AND(G30="NP",K30="DNF"),G30,IF(AND(G30="DNF",K30="NP"),K30,MIN(G30,K30)))))</f>
        <v/>
      </c>
      <c r="N30" s="413"/>
      <c r="P30" s="413" t="str">
        <f>IF(C30="","",IF(OR(L30="NP",L30="DNF"),Start!$E$5,RANK(L30,L$5:L$54,1)))</f>
        <v/>
      </c>
      <c r="Q30" s="651" t="str">
        <f t="shared" si="4"/>
        <v/>
      </c>
      <c r="R30" s="651" t="str">
        <f t="shared" si="5"/>
        <v/>
      </c>
      <c r="S30" s="651" t="str">
        <f t="shared" si="0"/>
        <v/>
      </c>
    </row>
    <row r="31" spans="2:19" x14ac:dyDescent="0.2">
      <c r="B31" s="368">
        <f>Start!F8</f>
        <v>27</v>
      </c>
      <c r="C31" s="240" t="str">
        <f>IF(Start!G8="","",Start!G8)</f>
        <v/>
      </c>
      <c r="D31" s="51"/>
      <c r="E31" s="52"/>
      <c r="F31" s="53"/>
      <c r="G31" s="411" t="str">
        <f t="shared" si="1"/>
        <v/>
      </c>
      <c r="H31" s="51"/>
      <c r="I31" s="52"/>
      <c r="J31" s="53"/>
      <c r="K31" s="411" t="str">
        <f t="shared" si="2"/>
        <v/>
      </c>
      <c r="L31" s="412" t="str">
        <f t="shared" ref="L31:L54" si="6">IF(C31="","",IF(OR(AND(G31="NP",K31="NP"),AND(G31="DNF",K31="DNF")),G31,IF(AND(G31="NP",K31="DNF"),G31,IF(AND(G31="DNF",K31="NP"),K31,MIN(G31,K31)))))</f>
        <v/>
      </c>
      <c r="N31" s="413"/>
      <c r="P31" s="413" t="str">
        <f>IF(C31="","",IF(OR(L31="NP",L31="DNF"),Start!$E$5,RANK(L31,L$5:L$54,1)))</f>
        <v/>
      </c>
      <c r="Q31" s="651" t="str">
        <f t="shared" si="4"/>
        <v/>
      </c>
      <c r="R31" s="651" t="str">
        <f t="shared" si="5"/>
        <v/>
      </c>
      <c r="S31" s="651" t="str">
        <f t="shared" si="0"/>
        <v/>
      </c>
    </row>
    <row r="32" spans="2:19" x14ac:dyDescent="0.2">
      <c r="B32" s="368">
        <f>Start!F9</f>
        <v>28</v>
      </c>
      <c r="C32" s="240" t="str">
        <f>IF(Start!G9="","",Start!G9)</f>
        <v/>
      </c>
      <c r="D32" s="51"/>
      <c r="E32" s="52"/>
      <c r="F32" s="53"/>
      <c r="G32" s="411" t="str">
        <f t="shared" si="1"/>
        <v/>
      </c>
      <c r="H32" s="51"/>
      <c r="I32" s="52"/>
      <c r="J32" s="53"/>
      <c r="K32" s="411" t="str">
        <f t="shared" si="2"/>
        <v/>
      </c>
      <c r="L32" s="412" t="str">
        <f t="shared" si="6"/>
        <v/>
      </c>
      <c r="N32" s="413"/>
      <c r="P32" s="413" t="str">
        <f>IF(C32="","",IF(OR(L32="NP",L32="DNF"),Start!$E$5,RANK(L32,L$5:L$54,1)))</f>
        <v/>
      </c>
      <c r="Q32" s="651" t="str">
        <f t="shared" si="4"/>
        <v/>
      </c>
      <c r="R32" s="651" t="str">
        <f t="shared" si="5"/>
        <v/>
      </c>
      <c r="S32" s="651" t="str">
        <f t="shared" si="0"/>
        <v/>
      </c>
    </row>
    <row r="33" spans="2:19" x14ac:dyDescent="0.2">
      <c r="B33" s="368">
        <f>Start!F10</f>
        <v>29</v>
      </c>
      <c r="C33" s="240" t="str">
        <f>IF(Start!G10="","",Start!G10)</f>
        <v/>
      </c>
      <c r="D33" s="51"/>
      <c r="E33" s="52"/>
      <c r="F33" s="53"/>
      <c r="G33" s="411" t="str">
        <f t="shared" si="1"/>
        <v/>
      </c>
      <c r="H33" s="51"/>
      <c r="I33" s="52"/>
      <c r="J33" s="53"/>
      <c r="K33" s="411" t="str">
        <f t="shared" si="2"/>
        <v/>
      </c>
      <c r="L33" s="412" t="str">
        <f t="shared" si="6"/>
        <v/>
      </c>
      <c r="N33" s="413"/>
      <c r="P33" s="413" t="str">
        <f>IF(C33="","",IF(OR(L33="NP",L33="DNF"),Start!$E$5,RANK(L33,L$5:L$54,1)))</f>
        <v/>
      </c>
      <c r="Q33" s="651" t="str">
        <f t="shared" si="4"/>
        <v/>
      </c>
      <c r="R33" s="651" t="str">
        <f t="shared" si="5"/>
        <v/>
      </c>
      <c r="S33" s="651" t="str">
        <f t="shared" si="0"/>
        <v/>
      </c>
    </row>
    <row r="34" spans="2:19" x14ac:dyDescent="0.2">
      <c r="B34" s="368">
        <f>Start!F11</f>
        <v>30</v>
      </c>
      <c r="C34" s="240" t="str">
        <f>IF(Start!G11="","",Start!G11)</f>
        <v/>
      </c>
      <c r="D34" s="51"/>
      <c r="E34" s="52"/>
      <c r="F34" s="53"/>
      <c r="G34" s="411" t="str">
        <f t="shared" si="1"/>
        <v/>
      </c>
      <c r="H34" s="51"/>
      <c r="I34" s="52"/>
      <c r="J34" s="53"/>
      <c r="K34" s="411" t="str">
        <f t="shared" si="2"/>
        <v/>
      </c>
      <c r="L34" s="412" t="str">
        <f t="shared" si="6"/>
        <v/>
      </c>
      <c r="N34" s="413"/>
      <c r="P34" s="413" t="str">
        <f>IF(C34="","",IF(OR(L34="NP",L34="DNF"),Start!$E$5,RANK(L34,L$5:L$54,1)))</f>
        <v/>
      </c>
      <c r="Q34" s="651" t="str">
        <f t="shared" si="4"/>
        <v/>
      </c>
      <c r="R34" s="651" t="str">
        <f t="shared" si="5"/>
        <v/>
      </c>
      <c r="S34" s="651" t="str">
        <f t="shared" si="0"/>
        <v/>
      </c>
    </row>
    <row r="35" spans="2:19" x14ac:dyDescent="0.2">
      <c r="B35" s="368">
        <f>Start!F12</f>
        <v>31</v>
      </c>
      <c r="C35" s="240" t="str">
        <f>IF(Start!G12="","",Start!G12)</f>
        <v/>
      </c>
      <c r="D35" s="51"/>
      <c r="E35" s="52"/>
      <c r="F35" s="53"/>
      <c r="G35" s="411" t="str">
        <f t="shared" si="1"/>
        <v/>
      </c>
      <c r="H35" s="51"/>
      <c r="I35" s="52"/>
      <c r="J35" s="53"/>
      <c r="K35" s="411" t="str">
        <f t="shared" si="2"/>
        <v/>
      </c>
      <c r="L35" s="412" t="str">
        <f t="shared" si="6"/>
        <v/>
      </c>
      <c r="N35" s="413"/>
      <c r="P35" s="413" t="str">
        <f>IF(C35="","",IF(OR(L35="NP",L35="DNF"),Start!$E$5,RANK(L35,L$5:L$54,1)))</f>
        <v/>
      </c>
      <c r="Q35" s="651" t="str">
        <f t="shared" si="4"/>
        <v/>
      </c>
      <c r="R35" s="651" t="str">
        <f t="shared" si="5"/>
        <v/>
      </c>
      <c r="S35" s="651" t="str">
        <f t="shared" si="0"/>
        <v/>
      </c>
    </row>
    <row r="36" spans="2:19" x14ac:dyDescent="0.2">
      <c r="B36" s="368">
        <f>Start!F13</f>
        <v>32</v>
      </c>
      <c r="C36" s="240" t="str">
        <f>IF(Start!G13="","",Start!G13)</f>
        <v/>
      </c>
      <c r="D36" s="51"/>
      <c r="E36" s="52"/>
      <c r="F36" s="53"/>
      <c r="G36" s="411" t="str">
        <f t="shared" si="1"/>
        <v/>
      </c>
      <c r="H36" s="51"/>
      <c r="I36" s="52"/>
      <c r="J36" s="53"/>
      <c r="K36" s="411" t="str">
        <f t="shared" si="2"/>
        <v/>
      </c>
      <c r="L36" s="412" t="str">
        <f t="shared" si="6"/>
        <v/>
      </c>
      <c r="N36" s="413"/>
      <c r="P36" s="413" t="str">
        <f>IF(C36="","",IF(OR(L36="NP",L36="DNF"),Start!$E$5,RANK(L36,L$5:L$54,1)))</f>
        <v/>
      </c>
      <c r="Q36" s="651" t="str">
        <f t="shared" si="4"/>
        <v/>
      </c>
      <c r="R36" s="651" t="str">
        <f t="shared" si="5"/>
        <v/>
      </c>
      <c r="S36" s="651" t="str">
        <f t="shared" si="0"/>
        <v/>
      </c>
    </row>
    <row r="37" spans="2:19" x14ac:dyDescent="0.2">
      <c r="B37" s="368">
        <f>Start!F14</f>
        <v>33</v>
      </c>
      <c r="C37" s="240" t="str">
        <f>IF(Start!G14="","",Start!G14)</f>
        <v/>
      </c>
      <c r="D37" s="51"/>
      <c r="E37" s="52"/>
      <c r="F37" s="53"/>
      <c r="G37" s="411" t="str">
        <f t="shared" si="1"/>
        <v/>
      </c>
      <c r="H37" s="51"/>
      <c r="I37" s="52"/>
      <c r="J37" s="53"/>
      <c r="K37" s="411" t="str">
        <f t="shared" si="2"/>
        <v/>
      </c>
      <c r="L37" s="412" t="str">
        <f t="shared" si="6"/>
        <v/>
      </c>
      <c r="N37" s="413"/>
      <c r="P37" s="413" t="str">
        <f>IF(C37="","",IF(OR(L37="NP",L37="DNF"),Start!$E$5,RANK(L37,L$5:L$54,1)))</f>
        <v/>
      </c>
      <c r="Q37" s="651" t="str">
        <f t="shared" si="4"/>
        <v/>
      </c>
      <c r="R37" s="651" t="str">
        <f t="shared" si="5"/>
        <v/>
      </c>
      <c r="S37" s="651" t="str">
        <f t="shared" ref="S37:S54" si="7">IF($C37="","",SUM($Q37:$R37))</f>
        <v/>
      </c>
    </row>
    <row r="38" spans="2:19" x14ac:dyDescent="0.2">
      <c r="B38" s="368">
        <f>Start!F15</f>
        <v>34</v>
      </c>
      <c r="C38" s="240" t="str">
        <f>IF(Start!G15="","",Start!G15)</f>
        <v/>
      </c>
      <c r="D38" s="51"/>
      <c r="E38" s="52"/>
      <c r="F38" s="53"/>
      <c r="G38" s="411" t="str">
        <f t="shared" si="1"/>
        <v/>
      </c>
      <c r="H38" s="51"/>
      <c r="I38" s="52"/>
      <c r="J38" s="53"/>
      <c r="K38" s="411" t="str">
        <f t="shared" si="2"/>
        <v/>
      </c>
      <c r="L38" s="412" t="str">
        <f t="shared" si="6"/>
        <v/>
      </c>
      <c r="N38" s="413"/>
      <c r="P38" s="413" t="str">
        <f>IF(C38="","",IF(OR(L38="NP",L38="DNF"),Start!$E$5,RANK(L38,L$5:L$54,1)))</f>
        <v/>
      </c>
      <c r="Q38" s="651" t="str">
        <f t="shared" si="4"/>
        <v/>
      </c>
      <c r="R38" s="651" t="str">
        <f t="shared" si="5"/>
        <v/>
      </c>
      <c r="S38" s="651" t="str">
        <f t="shared" si="7"/>
        <v/>
      </c>
    </row>
    <row r="39" spans="2:19" x14ac:dyDescent="0.2">
      <c r="B39" s="368">
        <f>Start!F16</f>
        <v>35</v>
      </c>
      <c r="C39" s="240" t="str">
        <f>IF(Start!G16="","",Start!G16)</f>
        <v/>
      </c>
      <c r="D39" s="51"/>
      <c r="E39" s="52"/>
      <c r="F39" s="53"/>
      <c r="G39" s="411" t="str">
        <f t="shared" si="1"/>
        <v/>
      </c>
      <c r="H39" s="51"/>
      <c r="I39" s="52"/>
      <c r="J39" s="53"/>
      <c r="K39" s="411" t="str">
        <f t="shared" si="2"/>
        <v/>
      </c>
      <c r="L39" s="412" t="str">
        <f t="shared" si="6"/>
        <v/>
      </c>
      <c r="N39" s="413"/>
      <c r="P39" s="413" t="str">
        <f>IF(C39="","",IF(OR(L39="NP",L39="DNF"),Start!$E$5,RANK(L39,L$5:L$54,1)))</f>
        <v/>
      </c>
      <c r="Q39" s="651" t="str">
        <f t="shared" si="4"/>
        <v/>
      </c>
      <c r="R39" s="651" t="str">
        <f t="shared" si="5"/>
        <v/>
      </c>
      <c r="S39" s="651" t="str">
        <f t="shared" si="7"/>
        <v/>
      </c>
    </row>
    <row r="40" spans="2:19" x14ac:dyDescent="0.2">
      <c r="B40" s="368">
        <f>Start!F17</f>
        <v>36</v>
      </c>
      <c r="C40" s="240" t="str">
        <f>IF(Start!G17="","",Start!G17)</f>
        <v/>
      </c>
      <c r="D40" s="51"/>
      <c r="E40" s="52"/>
      <c r="F40" s="53"/>
      <c r="G40" s="411" t="str">
        <f t="shared" si="1"/>
        <v/>
      </c>
      <c r="H40" s="51"/>
      <c r="I40" s="52"/>
      <c r="J40" s="53"/>
      <c r="K40" s="411" t="str">
        <f t="shared" si="2"/>
        <v/>
      </c>
      <c r="L40" s="412" t="str">
        <f t="shared" si="6"/>
        <v/>
      </c>
      <c r="N40" s="413"/>
      <c r="P40" s="413" t="str">
        <f>IF(C40="","",IF(OR(L40="NP",L40="DNF"),Start!$E$5,RANK(L40,L$5:L$54,1)))</f>
        <v/>
      </c>
      <c r="Q40" s="651" t="str">
        <f t="shared" si="4"/>
        <v/>
      </c>
      <c r="R40" s="651" t="str">
        <f t="shared" si="5"/>
        <v/>
      </c>
      <c r="S40" s="651" t="str">
        <f t="shared" si="7"/>
        <v/>
      </c>
    </row>
    <row r="41" spans="2:19" x14ac:dyDescent="0.2">
      <c r="B41" s="368">
        <f>Start!F18</f>
        <v>37</v>
      </c>
      <c r="C41" s="240" t="str">
        <f>IF(Start!G18="","",Start!G18)</f>
        <v/>
      </c>
      <c r="D41" s="51"/>
      <c r="E41" s="52"/>
      <c r="F41" s="53"/>
      <c r="G41" s="411" t="str">
        <f t="shared" si="1"/>
        <v/>
      </c>
      <c r="H41" s="51"/>
      <c r="I41" s="52"/>
      <c r="J41" s="53"/>
      <c r="K41" s="411" t="str">
        <f t="shared" si="2"/>
        <v/>
      </c>
      <c r="L41" s="412" t="str">
        <f t="shared" si="6"/>
        <v/>
      </c>
      <c r="N41" s="413"/>
      <c r="P41" s="413" t="str">
        <f>IF(C41="","",IF(OR(L41="NP",L41="DNF"),Start!$E$5,RANK(L41,L$5:L$54,1)))</f>
        <v/>
      </c>
      <c r="Q41" s="651" t="str">
        <f t="shared" si="4"/>
        <v/>
      </c>
      <c r="R41" s="651" t="str">
        <f t="shared" si="5"/>
        <v/>
      </c>
      <c r="S41" s="651" t="str">
        <f t="shared" si="7"/>
        <v/>
      </c>
    </row>
    <row r="42" spans="2:19" x14ac:dyDescent="0.2">
      <c r="B42" s="368">
        <f>Start!F19</f>
        <v>38</v>
      </c>
      <c r="C42" s="240" t="str">
        <f>IF(Start!G19="","",Start!G19)</f>
        <v/>
      </c>
      <c r="D42" s="51"/>
      <c r="E42" s="52"/>
      <c r="F42" s="53"/>
      <c r="G42" s="411" t="str">
        <f t="shared" si="1"/>
        <v/>
      </c>
      <c r="H42" s="51"/>
      <c r="I42" s="52"/>
      <c r="J42" s="53"/>
      <c r="K42" s="411" t="str">
        <f t="shared" si="2"/>
        <v/>
      </c>
      <c r="L42" s="412" t="str">
        <f t="shared" si="6"/>
        <v/>
      </c>
      <c r="N42" s="413"/>
      <c r="P42" s="413" t="str">
        <f>IF(C42="","",IF(OR(L42="NP",L42="DNF"),Start!$E$5,RANK(L42,L$5:L$54,1)))</f>
        <v/>
      </c>
      <c r="Q42" s="651" t="str">
        <f t="shared" si="4"/>
        <v/>
      </c>
      <c r="R42" s="651" t="str">
        <f t="shared" si="5"/>
        <v/>
      </c>
      <c r="S42" s="651" t="str">
        <f t="shared" si="7"/>
        <v/>
      </c>
    </row>
    <row r="43" spans="2:19" x14ac:dyDescent="0.2">
      <c r="B43" s="368">
        <f>Start!F20</f>
        <v>39</v>
      </c>
      <c r="C43" s="240" t="str">
        <f>IF(Start!G20="","",Start!G20)</f>
        <v/>
      </c>
      <c r="D43" s="51"/>
      <c r="E43" s="52"/>
      <c r="F43" s="53"/>
      <c r="G43" s="411" t="str">
        <f t="shared" si="1"/>
        <v/>
      </c>
      <c r="H43" s="51"/>
      <c r="I43" s="52"/>
      <c r="J43" s="53"/>
      <c r="K43" s="411" t="str">
        <f t="shared" si="2"/>
        <v/>
      </c>
      <c r="L43" s="412" t="str">
        <f t="shared" si="6"/>
        <v/>
      </c>
      <c r="N43" s="413"/>
      <c r="P43" s="413" t="str">
        <f>IF(C43="","",IF(OR(L43="NP",L43="DNF"),Start!$E$5,RANK(L43,L$5:L$54,1)))</f>
        <v/>
      </c>
      <c r="Q43" s="651" t="str">
        <f t="shared" si="4"/>
        <v/>
      </c>
      <c r="R43" s="651" t="str">
        <f t="shared" si="5"/>
        <v/>
      </c>
      <c r="S43" s="651" t="str">
        <f t="shared" si="7"/>
        <v/>
      </c>
    </row>
    <row r="44" spans="2:19" x14ac:dyDescent="0.2">
      <c r="B44" s="368">
        <f>Start!F21</f>
        <v>40</v>
      </c>
      <c r="C44" s="240" t="str">
        <f>IF(Start!G21="","",Start!G21)</f>
        <v/>
      </c>
      <c r="D44" s="51"/>
      <c r="E44" s="52"/>
      <c r="F44" s="53"/>
      <c r="G44" s="411" t="str">
        <f t="shared" si="1"/>
        <v/>
      </c>
      <c r="H44" s="51"/>
      <c r="I44" s="52"/>
      <c r="J44" s="53"/>
      <c r="K44" s="411" t="str">
        <f t="shared" si="2"/>
        <v/>
      </c>
      <c r="L44" s="412" t="str">
        <f t="shared" si="6"/>
        <v/>
      </c>
      <c r="N44" s="413"/>
      <c r="P44" s="413" t="str">
        <f>IF(C44="","",IF(OR(L44="NP",L44="DNF"),Start!$E$5,RANK(L44,L$5:L$54,1)))</f>
        <v/>
      </c>
      <c r="Q44" s="651" t="str">
        <f t="shared" si="4"/>
        <v/>
      </c>
      <c r="R44" s="651" t="str">
        <f t="shared" si="5"/>
        <v/>
      </c>
      <c r="S44" s="651" t="str">
        <f t="shared" si="7"/>
        <v/>
      </c>
    </row>
    <row r="45" spans="2:19" x14ac:dyDescent="0.2">
      <c r="B45" s="368">
        <f>Start!F22</f>
        <v>41</v>
      </c>
      <c r="C45" s="240" t="str">
        <f>IF(Start!G22="","",Start!G22)</f>
        <v/>
      </c>
      <c r="D45" s="51"/>
      <c r="E45" s="52"/>
      <c r="F45" s="53"/>
      <c r="G45" s="411" t="str">
        <f t="shared" si="1"/>
        <v/>
      </c>
      <c r="H45" s="51"/>
      <c r="I45" s="52"/>
      <c r="J45" s="53"/>
      <c r="K45" s="411" t="str">
        <f t="shared" si="2"/>
        <v/>
      </c>
      <c r="L45" s="412" t="str">
        <f t="shared" si="6"/>
        <v/>
      </c>
      <c r="N45" s="413"/>
      <c r="P45" s="413" t="str">
        <f>IF(C45="","",IF(OR(L45="NP",L45="DNF"),Start!$E$5,RANK(L45,L$5:L$54,1)))</f>
        <v/>
      </c>
      <c r="Q45" s="651" t="str">
        <f t="shared" si="4"/>
        <v/>
      </c>
      <c r="R45" s="651" t="str">
        <f t="shared" si="5"/>
        <v/>
      </c>
      <c r="S45" s="651" t="str">
        <f t="shared" si="7"/>
        <v/>
      </c>
    </row>
    <row r="46" spans="2:19" x14ac:dyDescent="0.2">
      <c r="B46" s="368">
        <f>Start!F23</f>
        <v>42</v>
      </c>
      <c r="C46" s="240" t="str">
        <f>IF(Start!G23="","",Start!G23)</f>
        <v/>
      </c>
      <c r="D46" s="51"/>
      <c r="E46" s="52"/>
      <c r="F46" s="53"/>
      <c r="G46" s="411" t="str">
        <f t="shared" si="1"/>
        <v/>
      </c>
      <c r="H46" s="51"/>
      <c r="I46" s="52"/>
      <c r="J46" s="53"/>
      <c r="K46" s="411" t="str">
        <f t="shared" si="2"/>
        <v/>
      </c>
      <c r="L46" s="412" t="str">
        <f t="shared" si="6"/>
        <v/>
      </c>
      <c r="N46" s="413"/>
      <c r="P46" s="413" t="str">
        <f>IF(C46="","",IF(OR(L46="NP",L46="DNF"),Start!$E$5,RANK(L46,L$5:L$54,1)))</f>
        <v/>
      </c>
      <c r="Q46" s="651" t="str">
        <f t="shared" si="4"/>
        <v/>
      </c>
      <c r="R46" s="651" t="str">
        <f t="shared" si="5"/>
        <v/>
      </c>
      <c r="S46" s="651" t="str">
        <f t="shared" si="7"/>
        <v/>
      </c>
    </row>
    <row r="47" spans="2:19" x14ac:dyDescent="0.2">
      <c r="B47" s="368">
        <f>Start!F24</f>
        <v>43</v>
      </c>
      <c r="C47" s="240" t="str">
        <f>IF(Start!G24="","",Start!G24)</f>
        <v/>
      </c>
      <c r="D47" s="51"/>
      <c r="E47" s="52"/>
      <c r="F47" s="53"/>
      <c r="G47" s="411" t="str">
        <f t="shared" si="1"/>
        <v/>
      </c>
      <c r="H47" s="51"/>
      <c r="I47" s="52"/>
      <c r="J47" s="53"/>
      <c r="K47" s="411" t="str">
        <f t="shared" si="2"/>
        <v/>
      </c>
      <c r="L47" s="412" t="str">
        <f t="shared" si="6"/>
        <v/>
      </c>
      <c r="N47" s="413"/>
      <c r="P47" s="413" t="str">
        <f>IF(C47="","",IF(OR(L47="NP",L47="DNF"),Start!$E$5,RANK(L47,L$5:L$54,1)))</f>
        <v/>
      </c>
      <c r="Q47" s="651" t="str">
        <f t="shared" si="4"/>
        <v/>
      </c>
      <c r="R47" s="651" t="str">
        <f t="shared" si="5"/>
        <v/>
      </c>
      <c r="S47" s="651" t="str">
        <f t="shared" si="7"/>
        <v/>
      </c>
    </row>
    <row r="48" spans="2:19" x14ac:dyDescent="0.2">
      <c r="B48" s="368">
        <f>Start!F25</f>
        <v>44</v>
      </c>
      <c r="C48" s="240" t="str">
        <f>IF(Start!G25="","",Start!G25)</f>
        <v/>
      </c>
      <c r="D48" s="51"/>
      <c r="E48" s="52"/>
      <c r="F48" s="53"/>
      <c r="G48" s="411" t="str">
        <f t="shared" si="1"/>
        <v/>
      </c>
      <c r="H48" s="51"/>
      <c r="I48" s="52"/>
      <c r="J48" s="53"/>
      <c r="K48" s="411" t="str">
        <f t="shared" si="2"/>
        <v/>
      </c>
      <c r="L48" s="412" t="str">
        <f t="shared" si="6"/>
        <v/>
      </c>
      <c r="N48" s="413"/>
      <c r="P48" s="413" t="str">
        <f>IF(C48="","",IF(OR(L48="NP",L48="DNF"),Start!$E$5,RANK(L48,L$5:L$54,1)))</f>
        <v/>
      </c>
      <c r="Q48" s="651" t="str">
        <f t="shared" si="4"/>
        <v/>
      </c>
      <c r="R48" s="651" t="str">
        <f t="shared" si="5"/>
        <v/>
      </c>
      <c r="S48" s="651" t="str">
        <f t="shared" si="7"/>
        <v/>
      </c>
    </row>
    <row r="49" spans="2:19" x14ac:dyDescent="0.2">
      <c r="B49" s="368">
        <f>Start!F26</f>
        <v>45</v>
      </c>
      <c r="C49" s="240" t="str">
        <f>IF(Start!G26="","",Start!G26)</f>
        <v/>
      </c>
      <c r="D49" s="51"/>
      <c r="E49" s="52"/>
      <c r="F49" s="53"/>
      <c r="G49" s="411" t="str">
        <f t="shared" si="1"/>
        <v/>
      </c>
      <c r="H49" s="51"/>
      <c r="I49" s="52"/>
      <c r="J49" s="53"/>
      <c r="K49" s="411" t="str">
        <f t="shared" si="2"/>
        <v/>
      </c>
      <c r="L49" s="412" t="str">
        <f t="shared" si="6"/>
        <v/>
      </c>
      <c r="N49" s="413"/>
      <c r="P49" s="413" t="str">
        <f>IF(C49="","",IF(OR(L49="NP",L49="DNF"),Start!$E$5,RANK(L49,L$5:L$54,1)))</f>
        <v/>
      </c>
      <c r="Q49" s="651" t="str">
        <f t="shared" si="4"/>
        <v/>
      </c>
      <c r="R49" s="651" t="str">
        <f t="shared" si="5"/>
        <v/>
      </c>
      <c r="S49" s="651" t="str">
        <f t="shared" si="7"/>
        <v/>
      </c>
    </row>
    <row r="50" spans="2:19" x14ac:dyDescent="0.2">
      <c r="B50" s="368">
        <f>Start!F27</f>
        <v>46</v>
      </c>
      <c r="C50" s="240" t="str">
        <f>IF(Start!G27="","",Start!G27)</f>
        <v/>
      </c>
      <c r="D50" s="51"/>
      <c r="E50" s="52"/>
      <c r="F50" s="53"/>
      <c r="G50" s="411" t="str">
        <f t="shared" si="1"/>
        <v/>
      </c>
      <c r="H50" s="51"/>
      <c r="I50" s="52"/>
      <c r="J50" s="53"/>
      <c r="K50" s="411" t="str">
        <f t="shared" si="2"/>
        <v/>
      </c>
      <c r="L50" s="412" t="str">
        <f t="shared" si="6"/>
        <v/>
      </c>
      <c r="N50" s="413"/>
      <c r="P50" s="413" t="str">
        <f>IF(C50="","",IF(OR(L50="NP",L50="DNF"),Start!$E$5,RANK(L50,L$5:L$54,1)))</f>
        <v/>
      </c>
      <c r="Q50" s="651" t="str">
        <f t="shared" si="4"/>
        <v/>
      </c>
      <c r="R50" s="651" t="str">
        <f t="shared" si="5"/>
        <v/>
      </c>
      <c r="S50" s="651" t="str">
        <f t="shared" si="7"/>
        <v/>
      </c>
    </row>
    <row r="51" spans="2:19" x14ac:dyDescent="0.2">
      <c r="B51" s="368">
        <f>Start!F28</f>
        <v>47</v>
      </c>
      <c r="C51" s="240" t="str">
        <f>IF(Start!G28="","",Start!G28)</f>
        <v/>
      </c>
      <c r="D51" s="51"/>
      <c r="E51" s="52"/>
      <c r="F51" s="53"/>
      <c r="G51" s="411" t="str">
        <f t="shared" si="1"/>
        <v/>
      </c>
      <c r="H51" s="51"/>
      <c r="I51" s="52"/>
      <c r="J51" s="53"/>
      <c r="K51" s="411" t="str">
        <f t="shared" si="2"/>
        <v/>
      </c>
      <c r="L51" s="412" t="str">
        <f t="shared" si="6"/>
        <v/>
      </c>
      <c r="N51" s="413"/>
      <c r="P51" s="413" t="str">
        <f>IF(C51="","",IF(OR(L51="NP",L51="DNF"),Start!$E$5,RANK(L51,L$5:L$54,1)))</f>
        <v/>
      </c>
      <c r="Q51" s="651" t="str">
        <f t="shared" si="4"/>
        <v/>
      </c>
      <c r="R51" s="651" t="str">
        <f t="shared" si="5"/>
        <v/>
      </c>
      <c r="S51" s="651" t="str">
        <f t="shared" si="7"/>
        <v/>
      </c>
    </row>
    <row r="52" spans="2:19" x14ac:dyDescent="0.2">
      <c r="B52" s="368">
        <f>Start!F29</f>
        <v>48</v>
      </c>
      <c r="C52" s="240" t="str">
        <f>IF(Start!G29="","",Start!G29)</f>
        <v/>
      </c>
      <c r="D52" s="51"/>
      <c r="E52" s="52"/>
      <c r="F52" s="53"/>
      <c r="G52" s="411" t="str">
        <f t="shared" si="1"/>
        <v/>
      </c>
      <c r="H52" s="51"/>
      <c r="I52" s="52"/>
      <c r="J52" s="53"/>
      <c r="K52" s="411" t="str">
        <f t="shared" si="2"/>
        <v/>
      </c>
      <c r="L52" s="412" t="str">
        <f t="shared" si="6"/>
        <v/>
      </c>
      <c r="N52" s="413"/>
      <c r="P52" s="413" t="str">
        <f>IF(C52="","",IF(OR(L52="NP",L52="DNF"),Start!$E$5,RANK(L52,L$5:L$54,1)))</f>
        <v/>
      </c>
      <c r="Q52" s="651" t="str">
        <f t="shared" si="4"/>
        <v/>
      </c>
      <c r="R52" s="651" t="str">
        <f t="shared" si="5"/>
        <v/>
      </c>
      <c r="S52" s="651" t="str">
        <f t="shared" si="7"/>
        <v/>
      </c>
    </row>
    <row r="53" spans="2:19" x14ac:dyDescent="0.2">
      <c r="B53" s="368">
        <f>Start!F30</f>
        <v>49</v>
      </c>
      <c r="C53" s="240" t="str">
        <f>IF(Start!G30="","",Start!G30)</f>
        <v/>
      </c>
      <c r="D53" s="51"/>
      <c r="E53" s="52"/>
      <c r="F53" s="53"/>
      <c r="G53" s="411" t="str">
        <f t="shared" si="1"/>
        <v/>
      </c>
      <c r="H53" s="51"/>
      <c r="I53" s="52"/>
      <c r="J53" s="53"/>
      <c r="K53" s="411" t="str">
        <f t="shared" si="2"/>
        <v/>
      </c>
      <c r="L53" s="412" t="str">
        <f t="shared" si="6"/>
        <v/>
      </c>
      <c r="N53" s="413"/>
      <c r="P53" s="413" t="str">
        <f>IF(C53="","",IF(OR(L53="NP",L53="DNF"),Start!$E$5,RANK(L53,L$5:L$54,1)))</f>
        <v/>
      </c>
      <c r="Q53" s="651" t="str">
        <f t="shared" si="4"/>
        <v/>
      </c>
      <c r="R53" s="651" t="str">
        <f t="shared" si="5"/>
        <v/>
      </c>
      <c r="S53" s="651" t="str">
        <f t="shared" si="7"/>
        <v/>
      </c>
    </row>
    <row r="54" spans="2:19" ht="13.5" thickBot="1" x14ac:dyDescent="0.25">
      <c r="B54" s="369">
        <f>Start!F31</f>
        <v>50</v>
      </c>
      <c r="C54" s="416" t="str">
        <f>IF(Start!G31="","",Start!G31)</f>
        <v/>
      </c>
      <c r="D54" s="417"/>
      <c r="E54" s="418"/>
      <c r="F54" s="419"/>
      <c r="G54" s="420" t="str">
        <f t="shared" si="1"/>
        <v/>
      </c>
      <c r="H54" s="417"/>
      <c r="I54" s="418"/>
      <c r="J54" s="419"/>
      <c r="K54" s="420" t="str">
        <f t="shared" si="2"/>
        <v/>
      </c>
      <c r="L54" s="421" t="str">
        <f t="shared" si="6"/>
        <v/>
      </c>
      <c r="N54" s="422"/>
      <c r="P54" s="422" t="str">
        <f>IF(C54="","",IF(OR(L54="NP",L54="DNF"),Start!$E$5,RANK(L54,L$5:L$54,1)))</f>
        <v/>
      </c>
      <c r="Q54" s="652" t="str">
        <f t="shared" si="4"/>
        <v/>
      </c>
      <c r="R54" s="652" t="str">
        <f t="shared" si="5"/>
        <v/>
      </c>
      <c r="S54" s="652" t="str">
        <f t="shared" si="7"/>
        <v/>
      </c>
    </row>
    <row r="55" spans="2:19" x14ac:dyDescent="0.2">
      <c r="B55" s="423"/>
      <c r="C55" s="424"/>
      <c r="D55" s="425"/>
      <c r="E55" s="425"/>
      <c r="F55" s="425"/>
      <c r="G55" s="425"/>
      <c r="H55" s="425"/>
      <c r="I55" s="425"/>
      <c r="J55" s="425"/>
      <c r="K55" s="425"/>
      <c r="L55" s="426"/>
      <c r="M55" s="427"/>
      <c r="N55" s="12"/>
    </row>
    <row r="56" spans="2:19" x14ac:dyDescent="0.2">
      <c r="B56" s="423"/>
      <c r="C56" s="424"/>
      <c r="D56" s="425"/>
      <c r="E56" s="425"/>
      <c r="F56" s="425"/>
      <c r="G56" s="425"/>
      <c r="H56" s="425"/>
      <c r="I56" s="425"/>
      <c r="J56" s="425"/>
      <c r="K56" s="425"/>
      <c r="L56" s="426"/>
      <c r="M56" s="427"/>
      <c r="N56" s="12"/>
    </row>
    <row r="57" spans="2:19" x14ac:dyDescent="0.2">
      <c r="B57" s="423"/>
      <c r="C57" s="424"/>
      <c r="D57" s="425"/>
      <c r="E57" s="425"/>
      <c r="F57" s="425"/>
      <c r="G57" s="425"/>
      <c r="H57" s="425"/>
      <c r="I57" s="425"/>
      <c r="J57" s="425"/>
      <c r="K57" s="425"/>
      <c r="L57" s="426"/>
      <c r="M57" s="427"/>
      <c r="N57" s="12"/>
    </row>
    <row r="58" spans="2:19" x14ac:dyDescent="0.2">
      <c r="B58" s="423"/>
      <c r="C58" s="424"/>
      <c r="D58" s="425"/>
      <c r="E58" s="425"/>
      <c r="F58" s="425"/>
      <c r="G58" s="425"/>
      <c r="H58" s="425"/>
      <c r="I58" s="425"/>
      <c r="J58" s="425"/>
      <c r="K58" s="425"/>
      <c r="L58" s="426"/>
      <c r="M58" s="427"/>
      <c r="N58" s="12"/>
    </row>
    <row r="59" spans="2:19" x14ac:dyDescent="0.2">
      <c r="B59" s="423"/>
      <c r="C59" s="424"/>
      <c r="D59" s="425"/>
      <c r="E59" s="425"/>
      <c r="F59" s="425"/>
      <c r="G59" s="425"/>
      <c r="H59" s="425"/>
      <c r="I59" s="425"/>
      <c r="J59" s="425"/>
      <c r="K59" s="425"/>
      <c r="L59" s="426"/>
      <c r="M59" s="427"/>
      <c r="N59" s="12"/>
    </row>
    <row r="60" spans="2:19" x14ac:dyDescent="0.2">
      <c r="B60" s="423"/>
      <c r="C60" s="424"/>
      <c r="D60" s="425"/>
      <c r="E60" s="425"/>
      <c r="F60" s="425"/>
      <c r="G60" s="425"/>
      <c r="H60" s="425"/>
      <c r="I60" s="425"/>
      <c r="J60" s="425"/>
      <c r="K60" s="425"/>
      <c r="L60" s="426"/>
      <c r="M60" s="427"/>
      <c r="N60" s="12"/>
    </row>
    <row r="61" spans="2:19" x14ac:dyDescent="0.2">
      <c r="B61" s="423"/>
      <c r="C61" s="424"/>
      <c r="D61" s="425"/>
      <c r="E61" s="425"/>
      <c r="F61" s="425"/>
      <c r="G61" s="425"/>
      <c r="H61" s="425"/>
      <c r="I61" s="425"/>
      <c r="J61" s="425"/>
      <c r="K61" s="425"/>
      <c r="L61" s="426"/>
      <c r="M61" s="427"/>
      <c r="N61" s="12"/>
    </row>
    <row r="62" spans="2:19" x14ac:dyDescent="0.2">
      <c r="B62" s="423"/>
      <c r="C62" s="424"/>
      <c r="D62" s="425"/>
      <c r="E62" s="425"/>
      <c r="F62" s="425"/>
      <c r="G62" s="425"/>
      <c r="H62" s="425"/>
      <c r="I62" s="425"/>
      <c r="J62" s="425"/>
      <c r="K62" s="425"/>
      <c r="L62" s="426"/>
      <c r="M62" s="427"/>
      <c r="N62" s="12"/>
    </row>
    <row r="63" spans="2:19" x14ac:dyDescent="0.2">
      <c r="B63" s="423"/>
      <c r="C63" s="424"/>
      <c r="D63" s="425"/>
      <c r="E63" s="425"/>
      <c r="F63" s="425"/>
      <c r="G63" s="425"/>
      <c r="H63" s="425"/>
      <c r="I63" s="425"/>
      <c r="J63" s="425"/>
      <c r="K63" s="425"/>
      <c r="L63" s="426"/>
      <c r="M63" s="427"/>
      <c r="N63" s="12"/>
    </row>
    <row r="64" spans="2:19" x14ac:dyDescent="0.2">
      <c r="B64" s="423"/>
      <c r="C64" s="424"/>
      <c r="D64" s="425"/>
      <c r="E64" s="425"/>
      <c r="F64" s="425"/>
      <c r="G64" s="425"/>
      <c r="H64" s="425"/>
      <c r="I64" s="425"/>
      <c r="J64" s="425"/>
      <c r="K64" s="425"/>
      <c r="L64" s="426"/>
      <c r="M64" s="427"/>
      <c r="N64" s="12"/>
    </row>
    <row r="65" spans="2:14" x14ac:dyDescent="0.2">
      <c r="B65" s="423"/>
      <c r="C65" s="424"/>
      <c r="D65" s="425"/>
      <c r="E65" s="425"/>
      <c r="F65" s="425"/>
      <c r="G65" s="425"/>
      <c r="H65" s="425"/>
      <c r="I65" s="425"/>
      <c r="J65" s="425"/>
      <c r="K65" s="425"/>
      <c r="L65" s="426"/>
      <c r="M65" s="427"/>
      <c r="N65" s="12"/>
    </row>
    <row r="66" spans="2:14" x14ac:dyDescent="0.2">
      <c r="B66" s="423"/>
      <c r="C66" s="424"/>
      <c r="D66" s="425"/>
      <c r="E66" s="425"/>
      <c r="F66" s="425"/>
      <c r="G66" s="425"/>
      <c r="H66" s="425"/>
      <c r="I66" s="425"/>
      <c r="J66" s="425"/>
      <c r="K66" s="425"/>
      <c r="L66" s="426"/>
      <c r="M66" s="427"/>
      <c r="N66" s="12"/>
    </row>
    <row r="67" spans="2:14" x14ac:dyDescent="0.2">
      <c r="B67" s="423"/>
      <c r="C67" s="424"/>
      <c r="D67" s="425"/>
      <c r="E67" s="425"/>
      <c r="F67" s="425"/>
      <c r="G67" s="425"/>
      <c r="H67" s="425"/>
      <c r="I67" s="425"/>
      <c r="J67" s="425"/>
      <c r="K67" s="425"/>
      <c r="L67" s="426"/>
      <c r="M67" s="427"/>
      <c r="N67" s="12"/>
    </row>
    <row r="68" spans="2:14" x14ac:dyDescent="0.2">
      <c r="B68" s="423"/>
      <c r="C68" s="424"/>
      <c r="D68" s="425"/>
      <c r="E68" s="425"/>
      <c r="F68" s="425"/>
      <c r="G68" s="425"/>
      <c r="H68" s="425"/>
      <c r="I68" s="425"/>
      <c r="J68" s="425"/>
      <c r="K68" s="425"/>
      <c r="L68" s="426"/>
      <c r="M68" s="427"/>
      <c r="N68" s="12"/>
    </row>
    <row r="69" spans="2:14" x14ac:dyDescent="0.2">
      <c r="B69" s="423"/>
      <c r="C69" s="423"/>
      <c r="D69" s="423"/>
      <c r="E69" s="423"/>
      <c r="F69" s="423"/>
      <c r="G69" s="428"/>
      <c r="H69" s="12"/>
      <c r="I69" s="428"/>
      <c r="J69" s="428"/>
      <c r="K69" s="428"/>
      <c r="L69" s="427"/>
      <c r="M69" s="427"/>
      <c r="N69" s="427"/>
    </row>
    <row r="70" spans="2:14" x14ac:dyDescent="0.2">
      <c r="B70" s="423"/>
      <c r="C70" s="423"/>
      <c r="D70" s="423"/>
      <c r="E70" s="423"/>
      <c r="F70" s="423"/>
      <c r="G70" s="428"/>
      <c r="H70" s="12"/>
      <c r="I70" s="428"/>
      <c r="J70" s="428"/>
      <c r="K70" s="428"/>
      <c r="L70" s="427"/>
      <c r="M70" s="427"/>
      <c r="N70" s="427"/>
    </row>
    <row r="71" spans="2:14" x14ac:dyDescent="0.2">
      <c r="B71" s="423"/>
      <c r="C71" s="423"/>
      <c r="D71" s="423"/>
      <c r="E71" s="423"/>
      <c r="F71" s="423"/>
      <c r="G71" s="428"/>
      <c r="H71" s="12"/>
      <c r="I71" s="428"/>
      <c r="J71" s="428"/>
      <c r="K71" s="428"/>
      <c r="L71" s="427"/>
      <c r="M71" s="427"/>
      <c r="N71" s="427"/>
    </row>
    <row r="72" spans="2:14" x14ac:dyDescent="0.2">
      <c r="B72" s="423"/>
      <c r="C72" s="423"/>
      <c r="D72" s="423"/>
      <c r="E72" s="423"/>
      <c r="F72" s="423"/>
      <c r="G72" s="428"/>
      <c r="H72" s="12"/>
      <c r="I72" s="428"/>
      <c r="J72" s="428"/>
      <c r="K72" s="428"/>
      <c r="L72" s="427"/>
      <c r="M72" s="427"/>
      <c r="N72" s="427"/>
    </row>
    <row r="73" spans="2:14" x14ac:dyDescent="0.2">
      <c r="B73" s="423"/>
      <c r="C73" s="423"/>
      <c r="D73" s="423"/>
      <c r="E73" s="423"/>
      <c r="F73" s="423"/>
      <c r="G73" s="428"/>
      <c r="H73" s="12"/>
      <c r="I73" s="428"/>
      <c r="J73" s="428"/>
      <c r="K73" s="428"/>
      <c r="L73" s="427"/>
      <c r="M73" s="427"/>
      <c r="N73" s="427"/>
    </row>
    <row r="74" spans="2:14" x14ac:dyDescent="0.2">
      <c r="B74" s="423"/>
      <c r="C74" s="423"/>
      <c r="D74" s="423"/>
      <c r="E74" s="423"/>
      <c r="F74" s="423"/>
      <c r="G74" s="428"/>
      <c r="H74" s="12"/>
      <c r="I74" s="428"/>
      <c r="J74" s="428"/>
      <c r="K74" s="428"/>
      <c r="L74" s="427"/>
      <c r="M74" s="427"/>
      <c r="N74" s="427"/>
    </row>
    <row r="75" spans="2:14" x14ac:dyDescent="0.2">
      <c r="B75" s="423"/>
      <c r="C75" s="423"/>
      <c r="D75" s="423"/>
      <c r="E75" s="423"/>
      <c r="F75" s="423"/>
      <c r="G75" s="428"/>
      <c r="H75" s="12"/>
      <c r="I75" s="428"/>
      <c r="J75" s="428"/>
      <c r="K75" s="428"/>
      <c r="L75" s="427"/>
      <c r="M75" s="427"/>
      <c r="N75" s="427"/>
    </row>
    <row r="76" spans="2:14" x14ac:dyDescent="0.2">
      <c r="B76" s="423"/>
      <c r="C76" s="423"/>
      <c r="D76" s="423"/>
      <c r="E76" s="423"/>
      <c r="F76" s="423"/>
      <c r="G76" s="428"/>
      <c r="H76" s="12"/>
      <c r="I76" s="428"/>
      <c r="J76" s="428"/>
      <c r="K76" s="428"/>
      <c r="L76" s="427"/>
      <c r="M76" s="427"/>
      <c r="N76" s="427"/>
    </row>
    <row r="77" spans="2:14" x14ac:dyDescent="0.2">
      <c r="B77" s="423"/>
      <c r="C77" s="423"/>
      <c r="D77" s="423"/>
      <c r="E77" s="423"/>
      <c r="F77" s="423"/>
      <c r="G77" s="428"/>
      <c r="H77" s="12"/>
      <c r="I77" s="428"/>
      <c r="J77" s="428"/>
      <c r="K77" s="428"/>
      <c r="L77" s="427"/>
      <c r="M77" s="427"/>
      <c r="N77" s="427"/>
    </row>
    <row r="78" spans="2:14" x14ac:dyDescent="0.2">
      <c r="B78" s="423"/>
      <c r="C78" s="423"/>
      <c r="D78" s="423"/>
      <c r="E78" s="423"/>
      <c r="F78" s="423"/>
      <c r="G78" s="428"/>
      <c r="H78" s="12"/>
      <c r="I78" s="428"/>
      <c r="J78" s="428"/>
      <c r="K78" s="428"/>
      <c r="L78" s="427"/>
      <c r="M78" s="427"/>
      <c r="N78" s="427"/>
    </row>
    <row r="79" spans="2:14" x14ac:dyDescent="0.2">
      <c r="B79" s="423"/>
      <c r="C79" s="423"/>
      <c r="D79" s="423"/>
      <c r="E79" s="423"/>
      <c r="F79" s="423"/>
      <c r="G79" s="428"/>
      <c r="H79" s="12"/>
      <c r="I79" s="428"/>
      <c r="J79" s="428"/>
      <c r="K79" s="428"/>
      <c r="L79" s="427"/>
      <c r="M79" s="427"/>
      <c r="N79" s="427"/>
    </row>
    <row r="80" spans="2:14" x14ac:dyDescent="0.2">
      <c r="B80" s="423"/>
      <c r="C80" s="423"/>
      <c r="D80" s="423"/>
      <c r="E80" s="423"/>
      <c r="F80" s="423"/>
      <c r="G80" s="428"/>
      <c r="H80" s="12"/>
      <c r="I80" s="428"/>
      <c r="J80" s="428"/>
      <c r="K80" s="428"/>
      <c r="L80" s="427"/>
      <c r="M80" s="427"/>
      <c r="N80" s="427"/>
    </row>
    <row r="81" spans="2:14" x14ac:dyDescent="0.2">
      <c r="B81" s="423"/>
      <c r="C81" s="423"/>
      <c r="D81" s="423"/>
      <c r="E81" s="423"/>
      <c r="F81" s="423"/>
      <c r="G81" s="428"/>
      <c r="H81" s="12"/>
      <c r="I81" s="428"/>
      <c r="J81" s="428"/>
      <c r="K81" s="428"/>
      <c r="L81" s="427"/>
      <c r="M81" s="427"/>
      <c r="N81" s="427"/>
    </row>
    <row r="82" spans="2:14" x14ac:dyDescent="0.2">
      <c r="B82" s="423"/>
      <c r="C82" s="423"/>
      <c r="D82" s="423"/>
      <c r="E82" s="423"/>
      <c r="F82" s="423"/>
      <c r="G82" s="428"/>
      <c r="H82" s="12"/>
      <c r="I82" s="428"/>
      <c r="J82" s="428"/>
      <c r="K82" s="428"/>
      <c r="L82" s="427"/>
      <c r="M82" s="427"/>
      <c r="N82" s="427"/>
    </row>
    <row r="83" spans="2:14" x14ac:dyDescent="0.2">
      <c r="B83" s="423"/>
      <c r="C83" s="423"/>
      <c r="D83" s="423"/>
      <c r="E83" s="423"/>
      <c r="F83" s="423"/>
      <c r="G83" s="428"/>
      <c r="H83" s="12"/>
      <c r="I83" s="428"/>
      <c r="J83" s="428"/>
      <c r="K83" s="428"/>
      <c r="L83" s="427"/>
      <c r="M83" s="427"/>
      <c r="N83" s="427"/>
    </row>
    <row r="84" spans="2:14" x14ac:dyDescent="0.2">
      <c r="B84" s="423"/>
      <c r="C84" s="423"/>
      <c r="D84" s="423"/>
      <c r="E84" s="423"/>
      <c r="F84" s="423"/>
      <c r="G84" s="428"/>
      <c r="H84" s="12"/>
      <c r="I84" s="428"/>
      <c r="J84" s="428"/>
      <c r="K84" s="428"/>
      <c r="L84" s="427"/>
      <c r="M84" s="427"/>
      <c r="N84" s="427"/>
    </row>
    <row r="85" spans="2:14" x14ac:dyDescent="0.2">
      <c r="B85" s="423"/>
      <c r="C85" s="423"/>
      <c r="D85" s="423"/>
      <c r="E85" s="423"/>
      <c r="F85" s="423"/>
      <c r="G85" s="428"/>
      <c r="H85" s="12"/>
      <c r="I85" s="428"/>
      <c r="J85" s="428"/>
      <c r="K85" s="428"/>
      <c r="L85" s="427"/>
      <c r="M85" s="427"/>
      <c r="N85" s="427"/>
    </row>
    <row r="86" spans="2:14" x14ac:dyDescent="0.2">
      <c r="B86" s="423"/>
      <c r="C86" s="423"/>
      <c r="D86" s="423"/>
      <c r="E86" s="423"/>
      <c r="F86" s="423"/>
      <c r="G86" s="428"/>
      <c r="H86" s="12"/>
      <c r="I86" s="428"/>
      <c r="J86" s="428"/>
      <c r="K86" s="428"/>
      <c r="L86" s="427"/>
      <c r="M86" s="427"/>
      <c r="N86" s="427"/>
    </row>
    <row r="87" spans="2:14" x14ac:dyDescent="0.2">
      <c r="B87" s="423"/>
      <c r="C87" s="423"/>
      <c r="D87" s="423"/>
      <c r="E87" s="423"/>
      <c r="F87" s="423"/>
      <c r="G87" s="428"/>
      <c r="H87" s="12"/>
      <c r="I87" s="428"/>
      <c r="J87" s="428"/>
      <c r="K87" s="428"/>
      <c r="L87" s="427"/>
      <c r="M87" s="427"/>
      <c r="N87" s="427"/>
    </row>
    <row r="88" spans="2:14" x14ac:dyDescent="0.2">
      <c r="B88" s="423"/>
      <c r="C88" s="423"/>
      <c r="D88" s="423"/>
      <c r="E88" s="423"/>
      <c r="F88" s="423"/>
      <c r="G88" s="428"/>
      <c r="H88" s="12"/>
      <c r="I88" s="428"/>
      <c r="J88" s="428"/>
      <c r="K88" s="428"/>
      <c r="L88" s="427"/>
      <c r="M88" s="427"/>
      <c r="N88" s="427"/>
    </row>
    <row r="89" spans="2:14" x14ac:dyDescent="0.2">
      <c r="B89" s="423"/>
      <c r="C89" s="423"/>
      <c r="D89" s="423"/>
      <c r="E89" s="423"/>
      <c r="F89" s="423"/>
      <c r="G89" s="428"/>
      <c r="H89" s="12"/>
      <c r="I89" s="428"/>
      <c r="J89" s="428"/>
      <c r="K89" s="428"/>
      <c r="L89" s="427"/>
      <c r="M89" s="427"/>
      <c r="N89" s="427"/>
    </row>
  </sheetData>
  <sheetProtection sheet="1" objects="1" scenarios="1"/>
  <customSheetViews>
    <customSheetView guid="{B63A9C9F-CFE4-40C9-8381-5421B247D702}" showGridLines="0" showRowCol="0" outlineSymbols="0" showRuler="0">
      <pageMargins left="0.39370078740157483" right="0.39370078740157483" top="0.39370078740157483" bottom="0.39370078740157483" header="0" footer="0"/>
      <printOptions horizontalCentered="1" verticalCentered="1"/>
      <pageSetup paperSize="9" orientation="landscape" horizontalDpi="4294967292" verticalDpi="300" r:id="rId1"/>
      <headerFooter alignWithMargins="0"/>
    </customSheetView>
  </customSheetViews>
  <mergeCells count="4">
    <mergeCell ref="D3:G3"/>
    <mergeCell ref="H3:K3"/>
    <mergeCell ref="B1:N1"/>
    <mergeCell ref="D2:L2"/>
  </mergeCells>
  <phoneticPr fontId="0" type="noConversion"/>
  <printOptions horizontalCentered="1"/>
  <pageMargins left="0" right="0" top="0.59055118110236227" bottom="0.78740157480314965" header="0.19685039370078741" footer="0.19685039370078741"/>
  <pageSetup paperSize="9" orientation="portrait" horizontalDpi="4294967292" verticalDpi="300" r:id="rId2"/>
  <headerFooter alignWithMargins="0">
    <oddHeader>&amp;CProgram pro zpracování výsledků: POŽÁRNÍ SPORT</oddHeader>
    <oddFooter>&amp;LAutor: Ing. Milan Hoffmann&amp;C&amp;P&amp;ROprávněný uživatel: SH ČMS</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S89"/>
  <sheetViews>
    <sheetView showGridLines="0" showRowColHeaders="0" showOutlineSymbols="0" workbookViewId="0"/>
  </sheetViews>
  <sheetFormatPr defaultColWidth="5.5703125" defaultRowHeight="12.75" x14ac:dyDescent="0.2"/>
  <cols>
    <col min="1" max="1" width="1.140625" style="377" customWidth="1"/>
    <col min="2" max="2" width="5.7109375" style="6" customWidth="1"/>
    <col min="3" max="3" width="20.7109375" style="6" customWidth="1" collapsed="1"/>
    <col min="4" max="6" width="6.7109375" style="6" customWidth="1"/>
    <col min="7" max="7" width="6.7109375" style="8" customWidth="1"/>
    <col min="8" max="8" width="6.7109375" style="9" customWidth="1"/>
    <col min="9" max="11" width="6.7109375" style="8" customWidth="1"/>
    <col min="12" max="12" width="6.7109375" style="377" customWidth="1"/>
    <col min="13" max="13" width="1.140625" style="377" customWidth="1"/>
    <col min="14" max="14" width="5.7109375" style="377" customWidth="1"/>
    <col min="15" max="15" width="1.7109375" style="377" customWidth="1"/>
    <col min="16" max="16" width="5.7109375" style="377" hidden="1" customWidth="1"/>
    <col min="17" max="18" width="7.7109375" style="377" hidden="1" customWidth="1"/>
    <col min="19" max="19" width="8.7109375" style="377" hidden="1" customWidth="1"/>
    <col min="20" max="16384" width="5.5703125" style="377"/>
  </cols>
  <sheetData>
    <row r="1" spans="2:19" ht="26.25" x14ac:dyDescent="0.2">
      <c r="B1" s="724" t="s">
        <v>9</v>
      </c>
      <c r="C1" s="724"/>
      <c r="D1" s="724"/>
      <c r="E1" s="724"/>
      <c r="F1" s="724"/>
      <c r="G1" s="724"/>
      <c r="H1" s="724"/>
      <c r="I1" s="724"/>
      <c r="J1" s="724"/>
      <c r="K1" s="724"/>
      <c r="L1" s="724"/>
      <c r="M1" s="724"/>
      <c r="N1" s="724"/>
    </row>
    <row r="2" spans="2:19" ht="15" customHeight="1" thickBot="1" x14ac:dyDescent="0.25">
      <c r="B2" s="376"/>
      <c r="C2" s="376"/>
      <c r="D2" s="733" t="s">
        <v>84</v>
      </c>
      <c r="E2" s="733"/>
      <c r="F2" s="733"/>
      <c r="G2" s="733"/>
      <c r="H2" s="733"/>
      <c r="I2" s="733"/>
      <c r="J2" s="733"/>
      <c r="K2" s="733"/>
      <c r="L2" s="733"/>
    </row>
    <row r="3" spans="2:19" s="8" customFormat="1" ht="15" customHeight="1" thickBot="1" x14ac:dyDescent="0.25">
      <c r="B3" s="6"/>
      <c r="C3" s="7" t="str">
        <f>Start!$C$5</f>
        <v>MUŽI</v>
      </c>
      <c r="D3" s="730" t="s">
        <v>11</v>
      </c>
      <c r="E3" s="731"/>
      <c r="F3" s="731"/>
      <c r="G3" s="732"/>
      <c r="H3" s="730" t="s">
        <v>12</v>
      </c>
      <c r="I3" s="731"/>
      <c r="J3" s="731"/>
      <c r="K3" s="732"/>
    </row>
    <row r="4" spans="2:19" s="382" customFormat="1" ht="16.5" thickBot="1" x14ac:dyDescent="0.25">
      <c r="B4" s="403" t="s">
        <v>1</v>
      </c>
      <c r="C4" s="31" t="s">
        <v>2</v>
      </c>
      <c r="D4" s="59">
        <v>1</v>
      </c>
      <c r="E4" s="60">
        <v>2</v>
      </c>
      <c r="F4" s="61">
        <v>3</v>
      </c>
      <c r="G4" s="404" t="s">
        <v>7</v>
      </c>
      <c r="H4" s="403">
        <v>1</v>
      </c>
      <c r="I4" s="61">
        <v>2</v>
      </c>
      <c r="J4" s="61">
        <v>3</v>
      </c>
      <c r="K4" s="404" t="s">
        <v>7</v>
      </c>
      <c r="L4" s="405" t="s">
        <v>3</v>
      </c>
      <c r="N4" s="406" t="s">
        <v>4</v>
      </c>
      <c r="P4" s="406" t="s">
        <v>4</v>
      </c>
      <c r="Q4" s="649" t="s">
        <v>11</v>
      </c>
      <c r="R4" s="649" t="s">
        <v>12</v>
      </c>
      <c r="S4" s="649" t="s">
        <v>83</v>
      </c>
    </row>
    <row r="5" spans="2:19" x14ac:dyDescent="0.2">
      <c r="B5" s="716">
        <f>Start!B7</f>
        <v>1</v>
      </c>
      <c r="C5" s="239" t="s">
        <v>107</v>
      </c>
      <c r="D5" s="48" t="s">
        <v>103</v>
      </c>
      <c r="E5" s="49"/>
      <c r="F5" s="50"/>
      <c r="G5" s="408" t="s">
        <v>103</v>
      </c>
      <c r="H5" s="48">
        <v>34.020000000000003</v>
      </c>
      <c r="I5" s="49"/>
      <c r="J5" s="50"/>
      <c r="K5" s="408">
        <v>34.020000000000003</v>
      </c>
      <c r="L5" s="409">
        <v>34.020000000000003</v>
      </c>
      <c r="N5" s="410">
        <v>6</v>
      </c>
      <c r="P5" s="410">
        <v>6</v>
      </c>
      <c r="Q5" s="650">
        <v>9000</v>
      </c>
      <c r="R5" s="650">
        <v>34.020000000000003</v>
      </c>
      <c r="S5" s="650">
        <v>9034.02</v>
      </c>
    </row>
    <row r="6" spans="2:19" ht="12.6" customHeight="1" x14ac:dyDescent="0.2">
      <c r="B6" s="368">
        <f>Start!B8</f>
        <v>2</v>
      </c>
      <c r="C6" s="240" t="s">
        <v>109</v>
      </c>
      <c r="D6" s="51">
        <v>28.17</v>
      </c>
      <c r="E6" s="52"/>
      <c r="F6" s="53"/>
      <c r="G6" s="411">
        <v>28.17</v>
      </c>
      <c r="H6" s="51" t="s">
        <v>103</v>
      </c>
      <c r="I6" s="52"/>
      <c r="J6" s="53"/>
      <c r="K6" s="411" t="s">
        <v>103</v>
      </c>
      <c r="L6" s="412">
        <v>28.17</v>
      </c>
      <c r="N6" s="413">
        <v>3</v>
      </c>
      <c r="P6" s="413">
        <v>3</v>
      </c>
      <c r="Q6" s="651">
        <v>28.17</v>
      </c>
      <c r="R6" s="651">
        <v>9000</v>
      </c>
      <c r="S6" s="651">
        <v>9028.17</v>
      </c>
    </row>
    <row r="7" spans="2:19" x14ac:dyDescent="0.2">
      <c r="B7" s="714">
        <f>Start!B9</f>
        <v>3</v>
      </c>
      <c r="C7" s="240" t="s">
        <v>111</v>
      </c>
      <c r="D7" s="51">
        <v>28.97</v>
      </c>
      <c r="E7" s="52"/>
      <c r="F7" s="53"/>
      <c r="G7" s="411">
        <v>28.97</v>
      </c>
      <c r="H7" s="51" t="s">
        <v>103</v>
      </c>
      <c r="I7" s="52"/>
      <c r="J7" s="53"/>
      <c r="K7" s="411" t="s">
        <v>103</v>
      </c>
      <c r="L7" s="412">
        <v>28.97</v>
      </c>
      <c r="N7" s="413">
        <v>5</v>
      </c>
      <c r="P7" s="413">
        <v>5</v>
      </c>
      <c r="Q7" s="651">
        <v>28.97</v>
      </c>
      <c r="R7" s="651">
        <v>9000</v>
      </c>
      <c r="S7" s="651">
        <v>9028.9699999999993</v>
      </c>
    </row>
    <row r="8" spans="2:19" x14ac:dyDescent="0.2">
      <c r="B8" s="714">
        <f>Start!B10</f>
        <v>4</v>
      </c>
      <c r="C8" s="240" t="s">
        <v>112</v>
      </c>
      <c r="D8" s="51">
        <v>29.63</v>
      </c>
      <c r="E8" s="52"/>
      <c r="F8" s="53"/>
      <c r="G8" s="411">
        <v>29.63</v>
      </c>
      <c r="H8" s="51">
        <v>27.75</v>
      </c>
      <c r="I8" s="52"/>
      <c r="J8" s="53"/>
      <c r="K8" s="411">
        <v>27.75</v>
      </c>
      <c r="L8" s="412">
        <v>27.75</v>
      </c>
      <c r="N8" s="413">
        <v>2</v>
      </c>
      <c r="P8" s="413">
        <v>2</v>
      </c>
      <c r="Q8" s="651">
        <v>29.63</v>
      </c>
      <c r="R8" s="651">
        <v>27.75</v>
      </c>
      <c r="S8" s="651">
        <v>57.379999999999995</v>
      </c>
    </row>
    <row r="9" spans="2:19" x14ac:dyDescent="0.2">
      <c r="B9" s="717">
        <f>Start!B11</f>
        <v>5</v>
      </c>
      <c r="C9" s="240" t="s">
        <v>113</v>
      </c>
      <c r="D9" s="51">
        <v>24.61</v>
      </c>
      <c r="E9" s="52"/>
      <c r="F9" s="53"/>
      <c r="G9" s="411">
        <v>24.61</v>
      </c>
      <c r="H9" s="51">
        <v>27.42</v>
      </c>
      <c r="I9" s="52"/>
      <c r="J9" s="53"/>
      <c r="K9" s="411">
        <v>27.42</v>
      </c>
      <c r="L9" s="412">
        <v>24.61</v>
      </c>
      <c r="N9" s="413">
        <v>1</v>
      </c>
      <c r="P9" s="413">
        <v>1</v>
      </c>
      <c r="Q9" s="651">
        <v>24.61</v>
      </c>
      <c r="R9" s="651">
        <v>27.42</v>
      </c>
      <c r="S9" s="651">
        <v>52.03</v>
      </c>
    </row>
    <row r="10" spans="2:19" x14ac:dyDescent="0.2">
      <c r="B10" s="717">
        <f>Start!B12</f>
        <v>6</v>
      </c>
      <c r="C10" s="240" t="s">
        <v>101</v>
      </c>
      <c r="D10" s="51" t="s">
        <v>103</v>
      </c>
      <c r="E10" s="52"/>
      <c r="F10" s="53"/>
      <c r="G10" s="411" t="s">
        <v>103</v>
      </c>
      <c r="H10" s="51">
        <v>28.57</v>
      </c>
      <c r="I10" s="52"/>
      <c r="J10" s="53"/>
      <c r="K10" s="411">
        <v>28.57</v>
      </c>
      <c r="L10" s="412">
        <v>28.57</v>
      </c>
      <c r="N10" s="413">
        <v>4</v>
      </c>
      <c r="P10" s="413">
        <v>4</v>
      </c>
      <c r="Q10" s="651">
        <v>9000</v>
      </c>
      <c r="R10" s="651">
        <v>28.57</v>
      </c>
      <c r="S10" s="651">
        <v>9028.57</v>
      </c>
    </row>
    <row r="11" spans="2:19" x14ac:dyDescent="0.2">
      <c r="B11" s="368">
        <f>Start!B13</f>
        <v>7</v>
      </c>
      <c r="C11" s="240" t="s">
        <v>63</v>
      </c>
      <c r="D11" s="51"/>
      <c r="E11" s="52"/>
      <c r="F11" s="53"/>
      <c r="G11" s="411" t="s">
        <v>63</v>
      </c>
      <c r="H11" s="51"/>
      <c r="I11" s="52"/>
      <c r="J11" s="53"/>
      <c r="K11" s="411" t="s">
        <v>63</v>
      </c>
      <c r="L11" s="412" t="s">
        <v>63</v>
      </c>
      <c r="N11" s="413"/>
      <c r="P11" s="413" t="s">
        <v>63</v>
      </c>
      <c r="Q11" s="651" t="s">
        <v>63</v>
      </c>
      <c r="R11" s="651" t="s">
        <v>63</v>
      </c>
      <c r="S11" s="651" t="s">
        <v>63</v>
      </c>
    </row>
    <row r="12" spans="2:19" x14ac:dyDescent="0.2">
      <c r="B12" s="368">
        <f>Start!B14</f>
        <v>8</v>
      </c>
      <c r="C12" s="240" t="s">
        <v>63</v>
      </c>
      <c r="D12" s="51"/>
      <c r="E12" s="52"/>
      <c r="F12" s="53"/>
      <c r="G12" s="411" t="s">
        <v>63</v>
      </c>
      <c r="H12" s="51"/>
      <c r="I12" s="52"/>
      <c r="J12" s="53"/>
      <c r="K12" s="411" t="s">
        <v>63</v>
      </c>
      <c r="L12" s="412" t="s">
        <v>63</v>
      </c>
      <c r="N12" s="413"/>
      <c r="P12" s="413" t="s">
        <v>63</v>
      </c>
      <c r="Q12" s="651" t="s">
        <v>63</v>
      </c>
      <c r="R12" s="651" t="s">
        <v>63</v>
      </c>
      <c r="S12" s="651" t="s">
        <v>63</v>
      </c>
    </row>
    <row r="13" spans="2:19" x14ac:dyDescent="0.2">
      <c r="B13" s="368">
        <f>Start!B15</f>
        <v>9</v>
      </c>
      <c r="C13" s="240" t="s">
        <v>63</v>
      </c>
      <c r="D13" s="51"/>
      <c r="E13" s="52"/>
      <c r="F13" s="53"/>
      <c r="G13" s="411" t="s">
        <v>63</v>
      </c>
      <c r="H13" s="51"/>
      <c r="I13" s="52"/>
      <c r="J13" s="53"/>
      <c r="K13" s="411" t="s">
        <v>63</v>
      </c>
      <c r="L13" s="412" t="s">
        <v>63</v>
      </c>
      <c r="N13" s="413"/>
      <c r="P13" s="413" t="s">
        <v>63</v>
      </c>
      <c r="Q13" s="651" t="s">
        <v>63</v>
      </c>
      <c r="R13" s="651" t="s">
        <v>63</v>
      </c>
      <c r="S13" s="651" t="s">
        <v>63</v>
      </c>
    </row>
    <row r="14" spans="2:19" x14ac:dyDescent="0.2">
      <c r="B14" s="368">
        <f>Start!B16</f>
        <v>10</v>
      </c>
      <c r="C14" s="240" t="s">
        <v>63</v>
      </c>
      <c r="D14" s="51"/>
      <c r="E14" s="52"/>
      <c r="F14" s="53"/>
      <c r="G14" s="411" t="s">
        <v>63</v>
      </c>
      <c r="H14" s="51"/>
      <c r="I14" s="52"/>
      <c r="J14" s="53"/>
      <c r="K14" s="411" t="s">
        <v>63</v>
      </c>
      <c r="L14" s="412" t="s">
        <v>63</v>
      </c>
      <c r="N14" s="413"/>
      <c r="P14" s="413" t="s">
        <v>63</v>
      </c>
      <c r="Q14" s="651" t="s">
        <v>63</v>
      </c>
      <c r="R14" s="651" t="s">
        <v>63</v>
      </c>
      <c r="S14" s="651" t="s">
        <v>63</v>
      </c>
    </row>
    <row r="15" spans="2:19" x14ac:dyDescent="0.2">
      <c r="B15" s="368">
        <f>Start!B17</f>
        <v>11</v>
      </c>
      <c r="C15" s="240" t="s">
        <v>63</v>
      </c>
      <c r="D15" s="51"/>
      <c r="E15" s="52"/>
      <c r="F15" s="53"/>
      <c r="G15" s="411" t="s">
        <v>63</v>
      </c>
      <c r="H15" s="51"/>
      <c r="I15" s="52"/>
      <c r="J15" s="53"/>
      <c r="K15" s="411" t="s">
        <v>63</v>
      </c>
      <c r="L15" s="412" t="s">
        <v>63</v>
      </c>
      <c r="N15" s="413"/>
      <c r="P15" s="413" t="s">
        <v>63</v>
      </c>
      <c r="Q15" s="651" t="s">
        <v>63</v>
      </c>
      <c r="R15" s="651" t="s">
        <v>63</v>
      </c>
      <c r="S15" s="651" t="s">
        <v>63</v>
      </c>
    </row>
    <row r="16" spans="2:19" x14ac:dyDescent="0.2">
      <c r="B16" s="368">
        <f>Start!B18</f>
        <v>12</v>
      </c>
      <c r="C16" s="240" t="s">
        <v>63</v>
      </c>
      <c r="D16" s="51"/>
      <c r="E16" s="52"/>
      <c r="F16" s="53"/>
      <c r="G16" s="411" t="s">
        <v>63</v>
      </c>
      <c r="H16" s="51"/>
      <c r="I16" s="52"/>
      <c r="J16" s="53"/>
      <c r="K16" s="411" t="s">
        <v>63</v>
      </c>
      <c r="L16" s="412" t="s">
        <v>63</v>
      </c>
      <c r="N16" s="413"/>
      <c r="P16" s="413" t="s">
        <v>63</v>
      </c>
      <c r="Q16" s="651" t="s">
        <v>63</v>
      </c>
      <c r="R16" s="651" t="s">
        <v>63</v>
      </c>
      <c r="S16" s="651" t="s">
        <v>63</v>
      </c>
    </row>
    <row r="17" spans="2:19" x14ac:dyDescent="0.2">
      <c r="B17" s="368">
        <f>Start!B19</f>
        <v>13</v>
      </c>
      <c r="C17" s="240" t="s">
        <v>63</v>
      </c>
      <c r="D17" s="51"/>
      <c r="E17" s="52"/>
      <c r="F17" s="53"/>
      <c r="G17" s="411" t="s">
        <v>63</v>
      </c>
      <c r="H17" s="51"/>
      <c r="I17" s="52"/>
      <c r="J17" s="53"/>
      <c r="K17" s="411" t="s">
        <v>63</v>
      </c>
      <c r="L17" s="412" t="s">
        <v>63</v>
      </c>
      <c r="N17" s="413"/>
      <c r="P17" s="413" t="s">
        <v>63</v>
      </c>
      <c r="Q17" s="651" t="s">
        <v>63</v>
      </c>
      <c r="R17" s="651" t="s">
        <v>63</v>
      </c>
      <c r="S17" s="651" t="s">
        <v>63</v>
      </c>
    </row>
    <row r="18" spans="2:19" x14ac:dyDescent="0.2">
      <c r="B18" s="368">
        <f>Start!B20</f>
        <v>14</v>
      </c>
      <c r="C18" s="240" t="s">
        <v>63</v>
      </c>
      <c r="D18" s="51"/>
      <c r="E18" s="52"/>
      <c r="F18" s="53"/>
      <c r="G18" s="411" t="s">
        <v>63</v>
      </c>
      <c r="H18" s="51"/>
      <c r="I18" s="52"/>
      <c r="J18" s="53"/>
      <c r="K18" s="411" t="s">
        <v>63</v>
      </c>
      <c r="L18" s="412" t="s">
        <v>63</v>
      </c>
      <c r="N18" s="413"/>
      <c r="P18" s="413" t="s">
        <v>63</v>
      </c>
      <c r="Q18" s="651" t="s">
        <v>63</v>
      </c>
      <c r="R18" s="651" t="s">
        <v>63</v>
      </c>
      <c r="S18" s="651" t="s">
        <v>63</v>
      </c>
    </row>
    <row r="19" spans="2:19" x14ac:dyDescent="0.2">
      <c r="B19" s="368">
        <f>Start!B21</f>
        <v>15</v>
      </c>
      <c r="C19" s="240" t="s">
        <v>63</v>
      </c>
      <c r="D19" s="51"/>
      <c r="E19" s="52"/>
      <c r="F19" s="53"/>
      <c r="G19" s="411" t="s">
        <v>63</v>
      </c>
      <c r="H19" s="51"/>
      <c r="I19" s="52"/>
      <c r="J19" s="53"/>
      <c r="K19" s="411" t="s">
        <v>63</v>
      </c>
      <c r="L19" s="412" t="s">
        <v>63</v>
      </c>
      <c r="N19" s="413"/>
      <c r="P19" s="413" t="s">
        <v>63</v>
      </c>
      <c r="Q19" s="651" t="s">
        <v>63</v>
      </c>
      <c r="R19" s="651" t="s">
        <v>63</v>
      </c>
      <c r="S19" s="651" t="s">
        <v>63</v>
      </c>
    </row>
    <row r="20" spans="2:19" x14ac:dyDescent="0.2">
      <c r="B20" s="368">
        <f>Start!B22</f>
        <v>16</v>
      </c>
      <c r="C20" s="240" t="s">
        <v>63</v>
      </c>
      <c r="D20" s="51"/>
      <c r="E20" s="52"/>
      <c r="F20" s="53"/>
      <c r="G20" s="411" t="s">
        <v>63</v>
      </c>
      <c r="H20" s="51"/>
      <c r="I20" s="52"/>
      <c r="J20" s="53"/>
      <c r="K20" s="411" t="s">
        <v>63</v>
      </c>
      <c r="L20" s="412" t="s">
        <v>63</v>
      </c>
      <c r="N20" s="414"/>
      <c r="P20" s="414" t="s">
        <v>63</v>
      </c>
      <c r="Q20" s="651" t="s">
        <v>63</v>
      </c>
      <c r="R20" s="651" t="s">
        <v>63</v>
      </c>
      <c r="S20" s="651" t="s">
        <v>63</v>
      </c>
    </row>
    <row r="21" spans="2:19" x14ac:dyDescent="0.2">
      <c r="B21" s="368">
        <f>Start!B23</f>
        <v>17</v>
      </c>
      <c r="C21" s="240" t="s">
        <v>63</v>
      </c>
      <c r="D21" s="51"/>
      <c r="E21" s="52"/>
      <c r="F21" s="53"/>
      <c r="G21" s="411" t="s">
        <v>63</v>
      </c>
      <c r="H21" s="51"/>
      <c r="I21" s="52"/>
      <c r="J21" s="53"/>
      <c r="K21" s="411" t="s">
        <v>63</v>
      </c>
      <c r="L21" s="412" t="s">
        <v>63</v>
      </c>
      <c r="N21" s="413"/>
      <c r="P21" s="413" t="s">
        <v>63</v>
      </c>
      <c r="Q21" s="651" t="s">
        <v>63</v>
      </c>
      <c r="R21" s="651" t="s">
        <v>63</v>
      </c>
      <c r="S21" s="651" t="s">
        <v>63</v>
      </c>
    </row>
    <row r="22" spans="2:19" x14ac:dyDescent="0.2">
      <c r="B22" s="368">
        <f>Start!B24</f>
        <v>18</v>
      </c>
      <c r="C22" s="240" t="s">
        <v>63</v>
      </c>
      <c r="D22" s="51"/>
      <c r="E22" s="52"/>
      <c r="F22" s="53"/>
      <c r="G22" s="411" t="s">
        <v>63</v>
      </c>
      <c r="H22" s="51"/>
      <c r="I22" s="52"/>
      <c r="J22" s="53"/>
      <c r="K22" s="411" t="s">
        <v>63</v>
      </c>
      <c r="L22" s="412" t="s">
        <v>63</v>
      </c>
      <c r="N22" s="413"/>
      <c r="P22" s="413" t="s">
        <v>63</v>
      </c>
      <c r="Q22" s="651" t="s">
        <v>63</v>
      </c>
      <c r="R22" s="651" t="s">
        <v>63</v>
      </c>
      <c r="S22" s="651" t="s">
        <v>63</v>
      </c>
    </row>
    <row r="23" spans="2:19" x14ac:dyDescent="0.2">
      <c r="B23" s="368">
        <f>Start!B25</f>
        <v>19</v>
      </c>
      <c r="C23" s="240" t="s">
        <v>63</v>
      </c>
      <c r="D23" s="51"/>
      <c r="E23" s="52"/>
      <c r="F23" s="53"/>
      <c r="G23" s="411" t="s">
        <v>63</v>
      </c>
      <c r="H23" s="51"/>
      <c r="I23" s="52"/>
      <c r="J23" s="53"/>
      <c r="K23" s="411" t="s">
        <v>63</v>
      </c>
      <c r="L23" s="412" t="s">
        <v>63</v>
      </c>
      <c r="N23" s="413"/>
      <c r="P23" s="413" t="s">
        <v>63</v>
      </c>
      <c r="Q23" s="651" t="s">
        <v>63</v>
      </c>
      <c r="R23" s="651" t="s">
        <v>63</v>
      </c>
      <c r="S23" s="651" t="s">
        <v>63</v>
      </c>
    </row>
    <row r="24" spans="2:19" x14ac:dyDescent="0.2">
      <c r="B24" s="368">
        <f>Start!B26</f>
        <v>20</v>
      </c>
      <c r="C24" s="240" t="s">
        <v>63</v>
      </c>
      <c r="D24" s="51"/>
      <c r="E24" s="52"/>
      <c r="F24" s="53"/>
      <c r="G24" s="411" t="s">
        <v>63</v>
      </c>
      <c r="H24" s="51"/>
      <c r="I24" s="52"/>
      <c r="J24" s="53"/>
      <c r="K24" s="411" t="s">
        <v>63</v>
      </c>
      <c r="L24" s="412" t="s">
        <v>63</v>
      </c>
      <c r="N24" s="413"/>
      <c r="P24" s="413" t="s">
        <v>63</v>
      </c>
      <c r="Q24" s="651" t="s">
        <v>63</v>
      </c>
      <c r="R24" s="651" t="s">
        <v>63</v>
      </c>
      <c r="S24" s="651" t="s">
        <v>63</v>
      </c>
    </row>
    <row r="25" spans="2:19" x14ac:dyDescent="0.2">
      <c r="B25" s="368">
        <f>Start!B27</f>
        <v>21</v>
      </c>
      <c r="C25" s="240" t="s">
        <v>63</v>
      </c>
      <c r="D25" s="51"/>
      <c r="E25" s="52"/>
      <c r="F25" s="53"/>
      <c r="G25" s="411" t="s">
        <v>63</v>
      </c>
      <c r="H25" s="51"/>
      <c r="I25" s="52"/>
      <c r="J25" s="53"/>
      <c r="K25" s="411" t="s">
        <v>63</v>
      </c>
      <c r="L25" s="412" t="s">
        <v>63</v>
      </c>
      <c r="N25" s="413"/>
      <c r="P25" s="413" t="s">
        <v>63</v>
      </c>
      <c r="Q25" s="651" t="s">
        <v>63</v>
      </c>
      <c r="R25" s="651" t="s">
        <v>63</v>
      </c>
      <c r="S25" s="651" t="s">
        <v>63</v>
      </c>
    </row>
    <row r="26" spans="2:19" x14ac:dyDescent="0.2">
      <c r="B26" s="368">
        <f>Start!B28</f>
        <v>22</v>
      </c>
      <c r="C26" s="240" t="s">
        <v>63</v>
      </c>
      <c r="D26" s="51"/>
      <c r="E26" s="52"/>
      <c r="F26" s="53"/>
      <c r="G26" s="411" t="s">
        <v>63</v>
      </c>
      <c r="H26" s="51"/>
      <c r="I26" s="52"/>
      <c r="J26" s="53"/>
      <c r="K26" s="411" t="s">
        <v>63</v>
      </c>
      <c r="L26" s="412" t="s">
        <v>63</v>
      </c>
      <c r="N26" s="413"/>
      <c r="P26" s="413" t="s">
        <v>63</v>
      </c>
      <c r="Q26" s="651" t="s">
        <v>63</v>
      </c>
      <c r="R26" s="651" t="s">
        <v>63</v>
      </c>
      <c r="S26" s="651" t="s">
        <v>63</v>
      </c>
    </row>
    <row r="27" spans="2:19" x14ac:dyDescent="0.2">
      <c r="B27" s="368">
        <f>Start!B29</f>
        <v>23</v>
      </c>
      <c r="C27" s="240" t="s">
        <v>63</v>
      </c>
      <c r="D27" s="51"/>
      <c r="E27" s="52"/>
      <c r="F27" s="53"/>
      <c r="G27" s="411" t="s">
        <v>63</v>
      </c>
      <c r="H27" s="51"/>
      <c r="I27" s="52"/>
      <c r="J27" s="53"/>
      <c r="K27" s="411" t="s">
        <v>63</v>
      </c>
      <c r="L27" s="412" t="s">
        <v>63</v>
      </c>
      <c r="N27" s="413"/>
      <c r="P27" s="413" t="s">
        <v>63</v>
      </c>
      <c r="Q27" s="651" t="s">
        <v>63</v>
      </c>
      <c r="R27" s="651" t="s">
        <v>63</v>
      </c>
      <c r="S27" s="651" t="s">
        <v>63</v>
      </c>
    </row>
    <row r="28" spans="2:19" x14ac:dyDescent="0.2">
      <c r="B28" s="368">
        <f>Start!B30</f>
        <v>24</v>
      </c>
      <c r="C28" s="240" t="s">
        <v>63</v>
      </c>
      <c r="D28" s="51"/>
      <c r="E28" s="52"/>
      <c r="F28" s="53"/>
      <c r="G28" s="411" t="s">
        <v>63</v>
      </c>
      <c r="H28" s="51"/>
      <c r="I28" s="52"/>
      <c r="J28" s="53"/>
      <c r="K28" s="411" t="s">
        <v>63</v>
      </c>
      <c r="L28" s="412" t="s">
        <v>63</v>
      </c>
      <c r="N28" s="413"/>
      <c r="P28" s="413" t="s">
        <v>63</v>
      </c>
      <c r="Q28" s="651" t="s">
        <v>63</v>
      </c>
      <c r="R28" s="651" t="s">
        <v>63</v>
      </c>
      <c r="S28" s="651" t="s">
        <v>63</v>
      </c>
    </row>
    <row r="29" spans="2:19" x14ac:dyDescent="0.2">
      <c r="B29" s="368">
        <f>Start!B31</f>
        <v>25</v>
      </c>
      <c r="C29" s="240" t="s">
        <v>63</v>
      </c>
      <c r="D29" s="51"/>
      <c r="E29" s="52"/>
      <c r="F29" s="53"/>
      <c r="G29" s="411" t="s">
        <v>63</v>
      </c>
      <c r="H29" s="51"/>
      <c r="I29" s="52"/>
      <c r="J29" s="53"/>
      <c r="K29" s="411" t="s">
        <v>63</v>
      </c>
      <c r="L29" s="412" t="s">
        <v>63</v>
      </c>
      <c r="N29" s="415"/>
      <c r="P29" s="415" t="s">
        <v>63</v>
      </c>
      <c r="Q29" s="651" t="s">
        <v>63</v>
      </c>
      <c r="R29" s="651" t="s">
        <v>63</v>
      </c>
      <c r="S29" s="651" t="s">
        <v>63</v>
      </c>
    </row>
    <row r="30" spans="2:19" x14ac:dyDescent="0.2">
      <c r="B30" s="368">
        <f>Start!F7</f>
        <v>26</v>
      </c>
      <c r="C30" s="240" t="s">
        <v>63</v>
      </c>
      <c r="D30" s="51"/>
      <c r="E30" s="52"/>
      <c r="F30" s="53"/>
      <c r="G30" s="411" t="s">
        <v>63</v>
      </c>
      <c r="H30" s="51"/>
      <c r="I30" s="52"/>
      <c r="J30" s="53"/>
      <c r="K30" s="411" t="s">
        <v>63</v>
      </c>
      <c r="L30" s="412" t="s">
        <v>63</v>
      </c>
      <c r="N30" s="413"/>
      <c r="P30" s="413" t="s">
        <v>63</v>
      </c>
      <c r="Q30" s="651" t="s">
        <v>63</v>
      </c>
      <c r="R30" s="651" t="s">
        <v>63</v>
      </c>
      <c r="S30" s="651" t="s">
        <v>63</v>
      </c>
    </row>
    <row r="31" spans="2:19" x14ac:dyDescent="0.2">
      <c r="B31" s="368">
        <f>Start!F8</f>
        <v>27</v>
      </c>
      <c r="C31" s="240" t="s">
        <v>63</v>
      </c>
      <c r="D31" s="51"/>
      <c r="E31" s="52"/>
      <c r="F31" s="53"/>
      <c r="G31" s="411" t="s">
        <v>63</v>
      </c>
      <c r="H31" s="51"/>
      <c r="I31" s="52"/>
      <c r="J31" s="53"/>
      <c r="K31" s="411" t="s">
        <v>63</v>
      </c>
      <c r="L31" s="412" t="s">
        <v>63</v>
      </c>
      <c r="N31" s="413"/>
      <c r="P31" s="413" t="s">
        <v>63</v>
      </c>
      <c r="Q31" s="651" t="s">
        <v>63</v>
      </c>
      <c r="R31" s="651" t="s">
        <v>63</v>
      </c>
      <c r="S31" s="651" t="s">
        <v>63</v>
      </c>
    </row>
    <row r="32" spans="2:19" x14ac:dyDescent="0.2">
      <c r="B32" s="368">
        <f>Start!F9</f>
        <v>28</v>
      </c>
      <c r="C32" s="240" t="s">
        <v>63</v>
      </c>
      <c r="D32" s="51"/>
      <c r="E32" s="52"/>
      <c r="F32" s="53"/>
      <c r="G32" s="411" t="s">
        <v>63</v>
      </c>
      <c r="H32" s="51"/>
      <c r="I32" s="52"/>
      <c r="J32" s="53"/>
      <c r="K32" s="411" t="s">
        <v>63</v>
      </c>
      <c r="L32" s="412" t="s">
        <v>63</v>
      </c>
      <c r="N32" s="413"/>
      <c r="P32" s="413" t="s">
        <v>63</v>
      </c>
      <c r="Q32" s="651" t="s">
        <v>63</v>
      </c>
      <c r="R32" s="651" t="s">
        <v>63</v>
      </c>
      <c r="S32" s="651" t="s">
        <v>63</v>
      </c>
    </row>
    <row r="33" spans="2:19" x14ac:dyDescent="0.2">
      <c r="B33" s="368">
        <f>Start!F10</f>
        <v>29</v>
      </c>
      <c r="C33" s="240" t="s">
        <v>63</v>
      </c>
      <c r="D33" s="51"/>
      <c r="E33" s="52"/>
      <c r="F33" s="53"/>
      <c r="G33" s="411" t="s">
        <v>63</v>
      </c>
      <c r="H33" s="51"/>
      <c r="I33" s="52"/>
      <c r="J33" s="53"/>
      <c r="K33" s="411" t="s">
        <v>63</v>
      </c>
      <c r="L33" s="412" t="s">
        <v>63</v>
      </c>
      <c r="N33" s="413"/>
      <c r="P33" s="413" t="s">
        <v>63</v>
      </c>
      <c r="Q33" s="651" t="s">
        <v>63</v>
      </c>
      <c r="R33" s="651" t="s">
        <v>63</v>
      </c>
      <c r="S33" s="651" t="s">
        <v>63</v>
      </c>
    </row>
    <row r="34" spans="2:19" x14ac:dyDescent="0.2">
      <c r="B34" s="368">
        <f>Start!F11</f>
        <v>30</v>
      </c>
      <c r="C34" s="240" t="s">
        <v>63</v>
      </c>
      <c r="D34" s="51"/>
      <c r="E34" s="52"/>
      <c r="F34" s="53"/>
      <c r="G34" s="411" t="s">
        <v>63</v>
      </c>
      <c r="H34" s="51"/>
      <c r="I34" s="52"/>
      <c r="J34" s="53"/>
      <c r="K34" s="411" t="s">
        <v>63</v>
      </c>
      <c r="L34" s="412" t="s">
        <v>63</v>
      </c>
      <c r="N34" s="413"/>
      <c r="P34" s="413" t="s">
        <v>63</v>
      </c>
      <c r="Q34" s="651" t="s">
        <v>63</v>
      </c>
      <c r="R34" s="651" t="s">
        <v>63</v>
      </c>
      <c r="S34" s="651" t="s">
        <v>63</v>
      </c>
    </row>
    <row r="35" spans="2:19" x14ac:dyDescent="0.2">
      <c r="B35" s="368">
        <f>Start!F12</f>
        <v>31</v>
      </c>
      <c r="C35" s="240" t="s">
        <v>63</v>
      </c>
      <c r="D35" s="51"/>
      <c r="E35" s="52"/>
      <c r="F35" s="53"/>
      <c r="G35" s="411" t="s">
        <v>63</v>
      </c>
      <c r="H35" s="51"/>
      <c r="I35" s="52"/>
      <c r="J35" s="53"/>
      <c r="K35" s="411" t="s">
        <v>63</v>
      </c>
      <c r="L35" s="412" t="s">
        <v>63</v>
      </c>
      <c r="N35" s="413"/>
      <c r="P35" s="413" t="s">
        <v>63</v>
      </c>
      <c r="Q35" s="651" t="s">
        <v>63</v>
      </c>
      <c r="R35" s="651" t="s">
        <v>63</v>
      </c>
      <c r="S35" s="651" t="s">
        <v>63</v>
      </c>
    </row>
    <row r="36" spans="2:19" x14ac:dyDescent="0.2">
      <c r="B36" s="368">
        <f>Start!F13</f>
        <v>32</v>
      </c>
      <c r="C36" s="240" t="s">
        <v>63</v>
      </c>
      <c r="D36" s="51"/>
      <c r="E36" s="52"/>
      <c r="F36" s="53"/>
      <c r="G36" s="411" t="s">
        <v>63</v>
      </c>
      <c r="H36" s="51"/>
      <c r="I36" s="52"/>
      <c r="J36" s="53"/>
      <c r="K36" s="411" t="s">
        <v>63</v>
      </c>
      <c r="L36" s="412" t="s">
        <v>63</v>
      </c>
      <c r="N36" s="413"/>
      <c r="P36" s="413" t="s">
        <v>63</v>
      </c>
      <c r="Q36" s="651" t="s">
        <v>63</v>
      </c>
      <c r="R36" s="651" t="s">
        <v>63</v>
      </c>
      <c r="S36" s="651" t="s">
        <v>63</v>
      </c>
    </row>
    <row r="37" spans="2:19" x14ac:dyDescent="0.2">
      <c r="B37" s="368">
        <f>Start!F14</f>
        <v>33</v>
      </c>
      <c r="C37" s="240" t="s">
        <v>63</v>
      </c>
      <c r="D37" s="51"/>
      <c r="E37" s="52"/>
      <c r="F37" s="53"/>
      <c r="G37" s="411" t="s">
        <v>63</v>
      </c>
      <c r="H37" s="51"/>
      <c r="I37" s="52"/>
      <c r="J37" s="53"/>
      <c r="K37" s="411" t="s">
        <v>63</v>
      </c>
      <c r="L37" s="412" t="s">
        <v>63</v>
      </c>
      <c r="N37" s="413"/>
      <c r="P37" s="413" t="s">
        <v>63</v>
      </c>
      <c r="Q37" s="651" t="s">
        <v>63</v>
      </c>
      <c r="R37" s="651" t="s">
        <v>63</v>
      </c>
      <c r="S37" s="651" t="s">
        <v>63</v>
      </c>
    </row>
    <row r="38" spans="2:19" x14ac:dyDescent="0.2">
      <c r="B38" s="368">
        <f>Start!F15</f>
        <v>34</v>
      </c>
      <c r="C38" s="240" t="s">
        <v>63</v>
      </c>
      <c r="D38" s="51"/>
      <c r="E38" s="52"/>
      <c r="F38" s="53"/>
      <c r="G38" s="411" t="s">
        <v>63</v>
      </c>
      <c r="H38" s="51"/>
      <c r="I38" s="52"/>
      <c r="J38" s="53"/>
      <c r="K38" s="411" t="s">
        <v>63</v>
      </c>
      <c r="L38" s="412" t="s">
        <v>63</v>
      </c>
      <c r="N38" s="413"/>
      <c r="P38" s="413" t="s">
        <v>63</v>
      </c>
      <c r="Q38" s="651" t="s">
        <v>63</v>
      </c>
      <c r="R38" s="651" t="s">
        <v>63</v>
      </c>
      <c r="S38" s="651" t="s">
        <v>63</v>
      </c>
    </row>
    <row r="39" spans="2:19" x14ac:dyDescent="0.2">
      <c r="B39" s="368">
        <f>Start!F16</f>
        <v>35</v>
      </c>
      <c r="C39" s="240" t="s">
        <v>63</v>
      </c>
      <c r="D39" s="51"/>
      <c r="E39" s="52"/>
      <c r="F39" s="53"/>
      <c r="G39" s="411" t="s">
        <v>63</v>
      </c>
      <c r="H39" s="51"/>
      <c r="I39" s="52"/>
      <c r="J39" s="53"/>
      <c r="K39" s="411" t="s">
        <v>63</v>
      </c>
      <c r="L39" s="412" t="s">
        <v>63</v>
      </c>
      <c r="N39" s="413"/>
      <c r="P39" s="413" t="s">
        <v>63</v>
      </c>
      <c r="Q39" s="651" t="s">
        <v>63</v>
      </c>
      <c r="R39" s="651" t="s">
        <v>63</v>
      </c>
      <c r="S39" s="651" t="s">
        <v>63</v>
      </c>
    </row>
    <row r="40" spans="2:19" x14ac:dyDescent="0.2">
      <c r="B40" s="368">
        <f>Start!F17</f>
        <v>36</v>
      </c>
      <c r="C40" s="240" t="s">
        <v>63</v>
      </c>
      <c r="D40" s="51"/>
      <c r="E40" s="52"/>
      <c r="F40" s="53"/>
      <c r="G40" s="411" t="s">
        <v>63</v>
      </c>
      <c r="H40" s="51"/>
      <c r="I40" s="52"/>
      <c r="J40" s="53"/>
      <c r="K40" s="411" t="s">
        <v>63</v>
      </c>
      <c r="L40" s="412" t="s">
        <v>63</v>
      </c>
      <c r="N40" s="413"/>
      <c r="P40" s="413" t="s">
        <v>63</v>
      </c>
      <c r="Q40" s="651" t="s">
        <v>63</v>
      </c>
      <c r="R40" s="651" t="s">
        <v>63</v>
      </c>
      <c r="S40" s="651" t="s">
        <v>63</v>
      </c>
    </row>
    <row r="41" spans="2:19" x14ac:dyDescent="0.2">
      <c r="B41" s="368">
        <f>Start!F18</f>
        <v>37</v>
      </c>
      <c r="C41" s="240" t="s">
        <v>63</v>
      </c>
      <c r="D41" s="51"/>
      <c r="E41" s="52"/>
      <c r="F41" s="53"/>
      <c r="G41" s="411" t="s">
        <v>63</v>
      </c>
      <c r="H41" s="51"/>
      <c r="I41" s="52"/>
      <c r="J41" s="53"/>
      <c r="K41" s="411" t="s">
        <v>63</v>
      </c>
      <c r="L41" s="412" t="s">
        <v>63</v>
      </c>
      <c r="N41" s="413"/>
      <c r="P41" s="413" t="s">
        <v>63</v>
      </c>
      <c r="Q41" s="651" t="s">
        <v>63</v>
      </c>
      <c r="R41" s="651" t="s">
        <v>63</v>
      </c>
      <c r="S41" s="651" t="s">
        <v>63</v>
      </c>
    </row>
    <row r="42" spans="2:19" x14ac:dyDescent="0.2">
      <c r="B42" s="368">
        <f>Start!F19</f>
        <v>38</v>
      </c>
      <c r="C42" s="240" t="s">
        <v>63</v>
      </c>
      <c r="D42" s="51"/>
      <c r="E42" s="52"/>
      <c r="F42" s="53"/>
      <c r="G42" s="411" t="s">
        <v>63</v>
      </c>
      <c r="H42" s="51"/>
      <c r="I42" s="52"/>
      <c r="J42" s="53"/>
      <c r="K42" s="411" t="s">
        <v>63</v>
      </c>
      <c r="L42" s="412" t="s">
        <v>63</v>
      </c>
      <c r="N42" s="413"/>
      <c r="P42" s="413" t="s">
        <v>63</v>
      </c>
      <c r="Q42" s="651" t="s">
        <v>63</v>
      </c>
      <c r="R42" s="651" t="s">
        <v>63</v>
      </c>
      <c r="S42" s="651" t="s">
        <v>63</v>
      </c>
    </row>
    <row r="43" spans="2:19" x14ac:dyDescent="0.2">
      <c r="B43" s="368">
        <f>Start!F20</f>
        <v>39</v>
      </c>
      <c r="C43" s="240" t="s">
        <v>63</v>
      </c>
      <c r="D43" s="51"/>
      <c r="E43" s="52"/>
      <c r="F43" s="53"/>
      <c r="G43" s="411" t="s">
        <v>63</v>
      </c>
      <c r="H43" s="51"/>
      <c r="I43" s="52"/>
      <c r="J43" s="53"/>
      <c r="K43" s="411" t="s">
        <v>63</v>
      </c>
      <c r="L43" s="412" t="s">
        <v>63</v>
      </c>
      <c r="N43" s="413"/>
      <c r="P43" s="413" t="s">
        <v>63</v>
      </c>
      <c r="Q43" s="651" t="s">
        <v>63</v>
      </c>
      <c r="R43" s="651" t="s">
        <v>63</v>
      </c>
      <c r="S43" s="651" t="s">
        <v>63</v>
      </c>
    </row>
    <row r="44" spans="2:19" x14ac:dyDescent="0.2">
      <c r="B44" s="368">
        <f>Start!F21</f>
        <v>40</v>
      </c>
      <c r="C44" s="240" t="s">
        <v>63</v>
      </c>
      <c r="D44" s="51"/>
      <c r="E44" s="52"/>
      <c r="F44" s="53"/>
      <c r="G44" s="411" t="s">
        <v>63</v>
      </c>
      <c r="H44" s="51"/>
      <c r="I44" s="52"/>
      <c r="J44" s="53"/>
      <c r="K44" s="411" t="s">
        <v>63</v>
      </c>
      <c r="L44" s="412" t="s">
        <v>63</v>
      </c>
      <c r="N44" s="413"/>
      <c r="P44" s="413" t="s">
        <v>63</v>
      </c>
      <c r="Q44" s="651" t="s">
        <v>63</v>
      </c>
      <c r="R44" s="651" t="s">
        <v>63</v>
      </c>
      <c r="S44" s="651" t="s">
        <v>63</v>
      </c>
    </row>
    <row r="45" spans="2:19" x14ac:dyDescent="0.2">
      <c r="B45" s="368">
        <f>Start!F22</f>
        <v>41</v>
      </c>
      <c r="C45" s="240" t="s">
        <v>63</v>
      </c>
      <c r="D45" s="51"/>
      <c r="E45" s="52"/>
      <c r="F45" s="53"/>
      <c r="G45" s="411" t="s">
        <v>63</v>
      </c>
      <c r="H45" s="51"/>
      <c r="I45" s="52"/>
      <c r="J45" s="53"/>
      <c r="K45" s="411" t="s">
        <v>63</v>
      </c>
      <c r="L45" s="412" t="s">
        <v>63</v>
      </c>
      <c r="N45" s="413"/>
      <c r="P45" s="413" t="s">
        <v>63</v>
      </c>
      <c r="Q45" s="651" t="s">
        <v>63</v>
      </c>
      <c r="R45" s="651" t="s">
        <v>63</v>
      </c>
      <c r="S45" s="651" t="s">
        <v>63</v>
      </c>
    </row>
    <row r="46" spans="2:19" x14ac:dyDescent="0.2">
      <c r="B46" s="368">
        <f>Start!F23</f>
        <v>42</v>
      </c>
      <c r="C46" s="240" t="s">
        <v>63</v>
      </c>
      <c r="D46" s="51"/>
      <c r="E46" s="52"/>
      <c r="F46" s="53"/>
      <c r="G46" s="411" t="s">
        <v>63</v>
      </c>
      <c r="H46" s="51"/>
      <c r="I46" s="52"/>
      <c r="J46" s="53"/>
      <c r="K46" s="411" t="s">
        <v>63</v>
      </c>
      <c r="L46" s="412" t="s">
        <v>63</v>
      </c>
      <c r="N46" s="413"/>
      <c r="P46" s="413" t="s">
        <v>63</v>
      </c>
      <c r="Q46" s="651" t="s">
        <v>63</v>
      </c>
      <c r="R46" s="651" t="s">
        <v>63</v>
      </c>
      <c r="S46" s="651" t="s">
        <v>63</v>
      </c>
    </row>
    <row r="47" spans="2:19" x14ac:dyDescent="0.2">
      <c r="B47" s="368">
        <f>Start!F24</f>
        <v>43</v>
      </c>
      <c r="C47" s="240" t="s">
        <v>63</v>
      </c>
      <c r="D47" s="51"/>
      <c r="E47" s="52"/>
      <c r="F47" s="53"/>
      <c r="G47" s="411" t="s">
        <v>63</v>
      </c>
      <c r="H47" s="51"/>
      <c r="I47" s="52"/>
      <c r="J47" s="53"/>
      <c r="K47" s="411" t="s">
        <v>63</v>
      </c>
      <c r="L47" s="412" t="s">
        <v>63</v>
      </c>
      <c r="N47" s="413"/>
      <c r="P47" s="413" t="s">
        <v>63</v>
      </c>
      <c r="Q47" s="651" t="s">
        <v>63</v>
      </c>
      <c r="R47" s="651" t="s">
        <v>63</v>
      </c>
      <c r="S47" s="651" t="s">
        <v>63</v>
      </c>
    </row>
    <row r="48" spans="2:19" x14ac:dyDescent="0.2">
      <c r="B48" s="368">
        <f>Start!F25</f>
        <v>44</v>
      </c>
      <c r="C48" s="240" t="s">
        <v>63</v>
      </c>
      <c r="D48" s="51"/>
      <c r="E48" s="52"/>
      <c r="F48" s="53"/>
      <c r="G48" s="411" t="s">
        <v>63</v>
      </c>
      <c r="H48" s="51"/>
      <c r="I48" s="52"/>
      <c r="J48" s="53"/>
      <c r="K48" s="411" t="s">
        <v>63</v>
      </c>
      <c r="L48" s="412" t="s">
        <v>63</v>
      </c>
      <c r="N48" s="413"/>
      <c r="P48" s="413" t="s">
        <v>63</v>
      </c>
      <c r="Q48" s="651" t="s">
        <v>63</v>
      </c>
      <c r="R48" s="651" t="s">
        <v>63</v>
      </c>
      <c r="S48" s="651" t="s">
        <v>63</v>
      </c>
    </row>
    <row r="49" spans="2:19" x14ac:dyDescent="0.2">
      <c r="B49" s="368">
        <f>Start!F26</f>
        <v>45</v>
      </c>
      <c r="C49" s="240" t="s">
        <v>63</v>
      </c>
      <c r="D49" s="51"/>
      <c r="E49" s="52"/>
      <c r="F49" s="53"/>
      <c r="G49" s="411" t="s">
        <v>63</v>
      </c>
      <c r="H49" s="51"/>
      <c r="I49" s="52"/>
      <c r="J49" s="53"/>
      <c r="K49" s="411" t="s">
        <v>63</v>
      </c>
      <c r="L49" s="412" t="s">
        <v>63</v>
      </c>
      <c r="N49" s="413"/>
      <c r="P49" s="413" t="s">
        <v>63</v>
      </c>
      <c r="Q49" s="651" t="s">
        <v>63</v>
      </c>
      <c r="R49" s="651" t="s">
        <v>63</v>
      </c>
      <c r="S49" s="651" t="s">
        <v>63</v>
      </c>
    </row>
    <row r="50" spans="2:19" x14ac:dyDescent="0.2">
      <c r="B50" s="368">
        <f>Start!F27</f>
        <v>46</v>
      </c>
      <c r="C50" s="240" t="s">
        <v>63</v>
      </c>
      <c r="D50" s="51"/>
      <c r="E50" s="52"/>
      <c r="F50" s="53"/>
      <c r="G50" s="411" t="s">
        <v>63</v>
      </c>
      <c r="H50" s="51"/>
      <c r="I50" s="52"/>
      <c r="J50" s="53"/>
      <c r="K50" s="411" t="s">
        <v>63</v>
      </c>
      <c r="L50" s="412" t="s">
        <v>63</v>
      </c>
      <c r="N50" s="413"/>
      <c r="P50" s="413" t="s">
        <v>63</v>
      </c>
      <c r="Q50" s="651" t="s">
        <v>63</v>
      </c>
      <c r="R50" s="651" t="s">
        <v>63</v>
      </c>
      <c r="S50" s="651" t="s">
        <v>63</v>
      </c>
    </row>
    <row r="51" spans="2:19" x14ac:dyDescent="0.2">
      <c r="B51" s="368">
        <f>Start!F28</f>
        <v>47</v>
      </c>
      <c r="C51" s="240" t="s">
        <v>63</v>
      </c>
      <c r="D51" s="51"/>
      <c r="E51" s="52"/>
      <c r="F51" s="53"/>
      <c r="G51" s="411" t="s">
        <v>63</v>
      </c>
      <c r="H51" s="51"/>
      <c r="I51" s="52"/>
      <c r="J51" s="53"/>
      <c r="K51" s="411" t="s">
        <v>63</v>
      </c>
      <c r="L51" s="412" t="s">
        <v>63</v>
      </c>
      <c r="N51" s="413"/>
      <c r="P51" s="413" t="s">
        <v>63</v>
      </c>
      <c r="Q51" s="651" t="s">
        <v>63</v>
      </c>
      <c r="R51" s="651" t="s">
        <v>63</v>
      </c>
      <c r="S51" s="651" t="s">
        <v>63</v>
      </c>
    </row>
    <row r="52" spans="2:19" x14ac:dyDescent="0.2">
      <c r="B52" s="368">
        <f>Start!F29</f>
        <v>48</v>
      </c>
      <c r="C52" s="240" t="s">
        <v>63</v>
      </c>
      <c r="D52" s="51"/>
      <c r="E52" s="52"/>
      <c r="F52" s="53"/>
      <c r="G52" s="411" t="s">
        <v>63</v>
      </c>
      <c r="H52" s="51"/>
      <c r="I52" s="52"/>
      <c r="J52" s="53"/>
      <c r="K52" s="411" t="s">
        <v>63</v>
      </c>
      <c r="L52" s="412" t="s">
        <v>63</v>
      </c>
      <c r="N52" s="413"/>
      <c r="P52" s="413" t="s">
        <v>63</v>
      </c>
      <c r="Q52" s="651" t="s">
        <v>63</v>
      </c>
      <c r="R52" s="651" t="s">
        <v>63</v>
      </c>
      <c r="S52" s="651" t="s">
        <v>63</v>
      </c>
    </row>
    <row r="53" spans="2:19" x14ac:dyDescent="0.2">
      <c r="B53" s="368">
        <f>Start!F30</f>
        <v>49</v>
      </c>
      <c r="C53" s="240" t="s">
        <v>63</v>
      </c>
      <c r="D53" s="51"/>
      <c r="E53" s="52"/>
      <c r="F53" s="53"/>
      <c r="G53" s="411" t="s">
        <v>63</v>
      </c>
      <c r="H53" s="51"/>
      <c r="I53" s="52"/>
      <c r="J53" s="53"/>
      <c r="K53" s="411" t="s">
        <v>63</v>
      </c>
      <c r="L53" s="412" t="s">
        <v>63</v>
      </c>
      <c r="N53" s="413"/>
      <c r="P53" s="413" t="s">
        <v>63</v>
      </c>
      <c r="Q53" s="651" t="s">
        <v>63</v>
      </c>
      <c r="R53" s="651" t="s">
        <v>63</v>
      </c>
      <c r="S53" s="651" t="s">
        <v>63</v>
      </c>
    </row>
    <row r="54" spans="2:19" ht="13.5" thickBot="1" x14ac:dyDescent="0.25">
      <c r="B54" s="369">
        <f>Start!F31</f>
        <v>50</v>
      </c>
      <c r="C54" s="416" t="s">
        <v>63</v>
      </c>
      <c r="D54" s="417"/>
      <c r="E54" s="418"/>
      <c r="F54" s="419"/>
      <c r="G54" s="420" t="s">
        <v>63</v>
      </c>
      <c r="H54" s="417"/>
      <c r="I54" s="418"/>
      <c r="J54" s="419"/>
      <c r="K54" s="420" t="s">
        <v>63</v>
      </c>
      <c r="L54" s="421" t="s">
        <v>63</v>
      </c>
      <c r="N54" s="422"/>
      <c r="P54" s="422" t="s">
        <v>63</v>
      </c>
      <c r="Q54" s="652" t="s">
        <v>63</v>
      </c>
      <c r="R54" s="652" t="s">
        <v>63</v>
      </c>
      <c r="S54" s="652" t="s">
        <v>63</v>
      </c>
    </row>
    <row r="55" spans="2:19" x14ac:dyDescent="0.2">
      <c r="B55" s="423"/>
      <c r="C55" s="424"/>
      <c r="D55" s="425"/>
      <c r="E55" s="425"/>
      <c r="F55" s="425"/>
      <c r="G55" s="425"/>
      <c r="H55" s="425"/>
      <c r="I55" s="425"/>
      <c r="J55" s="425"/>
      <c r="K55" s="425"/>
      <c r="L55" s="426"/>
      <c r="M55" s="427"/>
      <c r="N55" s="12"/>
    </row>
    <row r="56" spans="2:19" x14ac:dyDescent="0.2">
      <c r="B56" s="423"/>
      <c r="C56" s="424"/>
      <c r="D56" s="425"/>
      <c r="E56" s="425"/>
      <c r="F56" s="425"/>
      <c r="G56" s="425"/>
      <c r="H56" s="425"/>
      <c r="I56" s="425"/>
      <c r="J56" s="425"/>
      <c r="K56" s="425"/>
      <c r="L56" s="426"/>
      <c r="M56" s="427"/>
      <c r="N56" s="12"/>
    </row>
    <row r="57" spans="2:19" x14ac:dyDescent="0.2">
      <c r="B57" s="423"/>
      <c r="C57" s="424"/>
      <c r="D57" s="425"/>
      <c r="E57" s="425"/>
      <c r="F57" s="425"/>
      <c r="G57" s="425"/>
      <c r="H57" s="425"/>
      <c r="I57" s="425"/>
      <c r="J57" s="425"/>
      <c r="K57" s="425"/>
      <c r="L57" s="426"/>
      <c r="M57" s="427"/>
      <c r="N57" s="12"/>
    </row>
    <row r="58" spans="2:19" x14ac:dyDescent="0.2">
      <c r="B58" s="423"/>
      <c r="C58" s="424"/>
      <c r="D58" s="425"/>
      <c r="E58" s="425"/>
      <c r="F58" s="425"/>
      <c r="G58" s="425"/>
      <c r="H58" s="425"/>
      <c r="I58" s="425"/>
      <c r="J58" s="425"/>
      <c r="K58" s="425"/>
      <c r="L58" s="426"/>
      <c r="M58" s="427"/>
      <c r="N58" s="12"/>
    </row>
    <row r="59" spans="2:19" x14ac:dyDescent="0.2">
      <c r="B59" s="423"/>
      <c r="C59" s="424"/>
      <c r="D59" s="425"/>
      <c r="E59" s="425"/>
      <c r="F59" s="425"/>
      <c r="G59" s="425"/>
      <c r="H59" s="425"/>
      <c r="I59" s="425"/>
      <c r="J59" s="425"/>
      <c r="K59" s="425"/>
      <c r="L59" s="426"/>
      <c r="M59" s="427"/>
      <c r="N59" s="12"/>
    </row>
    <row r="60" spans="2:19" x14ac:dyDescent="0.2">
      <c r="B60" s="423"/>
      <c r="C60" s="424"/>
      <c r="D60" s="425"/>
      <c r="E60" s="425"/>
      <c r="F60" s="425"/>
      <c r="G60" s="425"/>
      <c r="H60" s="425"/>
      <c r="I60" s="425"/>
      <c r="J60" s="425"/>
      <c r="K60" s="425"/>
      <c r="L60" s="426"/>
      <c r="M60" s="427"/>
      <c r="N60" s="12"/>
    </row>
    <row r="61" spans="2:19" x14ac:dyDescent="0.2">
      <c r="B61" s="423"/>
      <c r="C61" s="424"/>
      <c r="D61" s="425"/>
      <c r="E61" s="425"/>
      <c r="F61" s="425"/>
      <c r="G61" s="425"/>
      <c r="H61" s="425"/>
      <c r="I61" s="425"/>
      <c r="J61" s="425"/>
      <c r="K61" s="425"/>
      <c r="L61" s="426"/>
      <c r="M61" s="427"/>
      <c r="N61" s="12"/>
    </row>
    <row r="62" spans="2:19" x14ac:dyDescent="0.2">
      <c r="B62" s="423"/>
      <c r="C62" s="424"/>
      <c r="D62" s="425"/>
      <c r="E62" s="425"/>
      <c r="F62" s="425"/>
      <c r="G62" s="425"/>
      <c r="H62" s="425"/>
      <c r="I62" s="425"/>
      <c r="J62" s="425"/>
      <c r="K62" s="425"/>
      <c r="L62" s="426"/>
      <c r="M62" s="427"/>
      <c r="N62" s="12"/>
    </row>
    <row r="63" spans="2:19" x14ac:dyDescent="0.2">
      <c r="B63" s="423"/>
      <c r="C63" s="424"/>
      <c r="D63" s="425"/>
      <c r="E63" s="425"/>
      <c r="F63" s="425"/>
      <c r="G63" s="425"/>
      <c r="H63" s="425"/>
      <c r="I63" s="425"/>
      <c r="J63" s="425"/>
      <c r="K63" s="425"/>
      <c r="L63" s="426"/>
      <c r="M63" s="427"/>
      <c r="N63" s="12"/>
    </row>
    <row r="64" spans="2:19" x14ac:dyDescent="0.2">
      <c r="B64" s="423"/>
      <c r="C64" s="424"/>
      <c r="D64" s="425"/>
      <c r="E64" s="425"/>
      <c r="F64" s="425"/>
      <c r="G64" s="425"/>
      <c r="H64" s="425"/>
      <c r="I64" s="425"/>
      <c r="J64" s="425"/>
      <c r="K64" s="425"/>
      <c r="L64" s="426"/>
      <c r="M64" s="427"/>
      <c r="N64" s="12"/>
    </row>
    <row r="65" spans="2:14" x14ac:dyDescent="0.2">
      <c r="B65" s="423"/>
      <c r="C65" s="424"/>
      <c r="D65" s="425"/>
      <c r="E65" s="425"/>
      <c r="F65" s="425"/>
      <c r="G65" s="425"/>
      <c r="H65" s="425"/>
      <c r="I65" s="425"/>
      <c r="J65" s="425"/>
      <c r="K65" s="425"/>
      <c r="L65" s="426"/>
      <c r="M65" s="427"/>
      <c r="N65" s="12"/>
    </row>
    <row r="66" spans="2:14" x14ac:dyDescent="0.2">
      <c r="B66" s="423"/>
      <c r="C66" s="424"/>
      <c r="D66" s="425"/>
      <c r="E66" s="425"/>
      <c r="F66" s="425"/>
      <c r="G66" s="425"/>
      <c r="H66" s="425"/>
      <c r="I66" s="425"/>
      <c r="J66" s="425"/>
      <c r="K66" s="425"/>
      <c r="L66" s="426"/>
      <c r="M66" s="427"/>
      <c r="N66" s="12"/>
    </row>
    <row r="67" spans="2:14" x14ac:dyDescent="0.2">
      <c r="B67" s="423"/>
      <c r="C67" s="424"/>
      <c r="D67" s="425"/>
      <c r="E67" s="425"/>
      <c r="F67" s="425"/>
      <c r="G67" s="425"/>
      <c r="H67" s="425"/>
      <c r="I67" s="425"/>
      <c r="J67" s="425"/>
      <c r="K67" s="425"/>
      <c r="L67" s="426"/>
      <c r="M67" s="427"/>
      <c r="N67" s="12"/>
    </row>
    <row r="68" spans="2:14" x14ac:dyDescent="0.2">
      <c r="B68" s="423"/>
      <c r="C68" s="424"/>
      <c r="D68" s="425"/>
      <c r="E68" s="425"/>
      <c r="F68" s="425"/>
      <c r="G68" s="425"/>
      <c r="H68" s="425"/>
      <c r="I68" s="425"/>
      <c r="J68" s="425"/>
      <c r="K68" s="425"/>
      <c r="L68" s="426"/>
      <c r="M68" s="427"/>
      <c r="N68" s="12"/>
    </row>
    <row r="69" spans="2:14" x14ac:dyDescent="0.2">
      <c r="B69" s="423"/>
      <c r="C69" s="423"/>
      <c r="D69" s="423"/>
      <c r="E69" s="423"/>
      <c r="F69" s="423"/>
      <c r="G69" s="428"/>
      <c r="H69" s="12"/>
      <c r="I69" s="428"/>
      <c r="J69" s="428"/>
      <c r="K69" s="428"/>
      <c r="L69" s="427"/>
      <c r="M69" s="427"/>
      <c r="N69" s="427"/>
    </row>
    <row r="70" spans="2:14" x14ac:dyDescent="0.2">
      <c r="B70" s="423"/>
      <c r="C70" s="423"/>
      <c r="D70" s="423"/>
      <c r="E70" s="423"/>
      <c r="F70" s="423"/>
      <c r="G70" s="428"/>
      <c r="H70" s="12"/>
      <c r="I70" s="428"/>
      <c r="J70" s="428"/>
      <c r="K70" s="428"/>
      <c r="L70" s="427"/>
      <c r="M70" s="427"/>
      <c r="N70" s="427"/>
    </row>
    <row r="71" spans="2:14" x14ac:dyDescent="0.2">
      <c r="B71" s="423"/>
      <c r="C71" s="423"/>
      <c r="D71" s="423"/>
      <c r="E71" s="423"/>
      <c r="F71" s="423"/>
      <c r="G71" s="428"/>
      <c r="H71" s="12"/>
      <c r="I71" s="428"/>
      <c r="J71" s="428"/>
      <c r="K71" s="428"/>
      <c r="L71" s="427"/>
      <c r="M71" s="427"/>
      <c r="N71" s="427"/>
    </row>
    <row r="72" spans="2:14" x14ac:dyDescent="0.2">
      <c r="B72" s="423"/>
      <c r="C72" s="423"/>
      <c r="D72" s="423"/>
      <c r="E72" s="423"/>
      <c r="F72" s="423"/>
      <c r="G72" s="428"/>
      <c r="H72" s="12"/>
      <c r="I72" s="428"/>
      <c r="J72" s="428"/>
      <c r="K72" s="428"/>
      <c r="L72" s="427"/>
      <c r="M72" s="427"/>
      <c r="N72" s="427"/>
    </row>
    <row r="73" spans="2:14" x14ac:dyDescent="0.2">
      <c r="B73" s="423"/>
      <c r="C73" s="423"/>
      <c r="D73" s="423"/>
      <c r="E73" s="423"/>
      <c r="F73" s="423"/>
      <c r="G73" s="428"/>
      <c r="H73" s="12"/>
      <c r="I73" s="428"/>
      <c r="J73" s="428"/>
      <c r="K73" s="428"/>
      <c r="L73" s="427"/>
      <c r="M73" s="427"/>
      <c r="N73" s="427"/>
    </row>
    <row r="74" spans="2:14" x14ac:dyDescent="0.2">
      <c r="B74" s="423"/>
      <c r="C74" s="423"/>
      <c r="D74" s="423"/>
      <c r="E74" s="423"/>
      <c r="F74" s="423"/>
      <c r="G74" s="428"/>
      <c r="H74" s="12"/>
      <c r="I74" s="428"/>
      <c r="J74" s="428"/>
      <c r="K74" s="428"/>
      <c r="L74" s="427"/>
      <c r="M74" s="427"/>
      <c r="N74" s="427"/>
    </row>
    <row r="75" spans="2:14" x14ac:dyDescent="0.2">
      <c r="B75" s="423"/>
      <c r="C75" s="423"/>
      <c r="D75" s="423"/>
      <c r="E75" s="423"/>
      <c r="F75" s="423"/>
      <c r="G75" s="428"/>
      <c r="H75" s="12"/>
      <c r="I75" s="428"/>
      <c r="J75" s="428"/>
      <c r="K75" s="428"/>
      <c r="L75" s="427"/>
      <c r="M75" s="427"/>
      <c r="N75" s="427"/>
    </row>
    <row r="76" spans="2:14" x14ac:dyDescent="0.2">
      <c r="B76" s="423"/>
      <c r="C76" s="423"/>
      <c r="D76" s="423"/>
      <c r="E76" s="423"/>
      <c r="F76" s="423"/>
      <c r="G76" s="428"/>
      <c r="H76" s="12"/>
      <c r="I76" s="428"/>
      <c r="J76" s="428"/>
      <c r="K76" s="428"/>
      <c r="L76" s="427"/>
      <c r="M76" s="427"/>
      <c r="N76" s="427"/>
    </row>
    <row r="77" spans="2:14" x14ac:dyDescent="0.2">
      <c r="B77" s="423"/>
      <c r="C77" s="423"/>
      <c r="D77" s="423"/>
      <c r="E77" s="423"/>
      <c r="F77" s="423"/>
      <c r="G77" s="428"/>
      <c r="H77" s="12"/>
      <c r="I77" s="428"/>
      <c r="J77" s="428"/>
      <c r="K77" s="428"/>
      <c r="L77" s="427"/>
      <c r="M77" s="427"/>
      <c r="N77" s="427"/>
    </row>
    <row r="78" spans="2:14" x14ac:dyDescent="0.2">
      <c r="B78" s="423"/>
      <c r="C78" s="423"/>
      <c r="D78" s="423"/>
      <c r="E78" s="423"/>
      <c r="F78" s="423"/>
      <c r="G78" s="428"/>
      <c r="H78" s="12"/>
      <c r="I78" s="428"/>
      <c r="J78" s="428"/>
      <c r="K78" s="428"/>
      <c r="L78" s="427"/>
      <c r="M78" s="427"/>
      <c r="N78" s="427"/>
    </row>
    <row r="79" spans="2:14" x14ac:dyDescent="0.2">
      <c r="B79" s="423"/>
      <c r="C79" s="423"/>
      <c r="D79" s="423"/>
      <c r="E79" s="423"/>
      <c r="F79" s="423"/>
      <c r="G79" s="428"/>
      <c r="H79" s="12"/>
      <c r="I79" s="428"/>
      <c r="J79" s="428"/>
      <c r="K79" s="428"/>
      <c r="L79" s="427"/>
      <c r="M79" s="427"/>
      <c r="N79" s="427"/>
    </row>
    <row r="80" spans="2:14" x14ac:dyDescent="0.2">
      <c r="B80" s="423"/>
      <c r="C80" s="423"/>
      <c r="D80" s="423"/>
      <c r="E80" s="423"/>
      <c r="F80" s="423"/>
      <c r="G80" s="428"/>
      <c r="H80" s="12"/>
      <c r="I80" s="428"/>
      <c r="J80" s="428"/>
      <c r="K80" s="428"/>
      <c r="L80" s="427"/>
      <c r="M80" s="427"/>
      <c r="N80" s="427"/>
    </row>
    <row r="81" spans="2:14" x14ac:dyDescent="0.2">
      <c r="B81" s="423"/>
      <c r="C81" s="423"/>
      <c r="D81" s="423"/>
      <c r="E81" s="423"/>
      <c r="F81" s="423"/>
      <c r="G81" s="428"/>
      <c r="H81" s="12"/>
      <c r="I81" s="428"/>
      <c r="J81" s="428"/>
      <c r="K81" s="428"/>
      <c r="L81" s="427"/>
      <c r="M81" s="427"/>
      <c r="N81" s="427"/>
    </row>
    <row r="82" spans="2:14" x14ac:dyDescent="0.2">
      <c r="B82" s="423"/>
      <c r="C82" s="423"/>
      <c r="D82" s="423"/>
      <c r="E82" s="423"/>
      <c r="F82" s="423"/>
      <c r="G82" s="428"/>
      <c r="H82" s="12"/>
      <c r="I82" s="428"/>
      <c r="J82" s="428"/>
      <c r="K82" s="428"/>
      <c r="L82" s="427"/>
      <c r="M82" s="427"/>
      <c r="N82" s="427"/>
    </row>
    <row r="83" spans="2:14" x14ac:dyDescent="0.2">
      <c r="B83" s="423"/>
      <c r="C83" s="423"/>
      <c r="D83" s="423"/>
      <c r="E83" s="423"/>
      <c r="F83" s="423"/>
      <c r="G83" s="428"/>
      <c r="H83" s="12"/>
      <c r="I83" s="428"/>
      <c r="J83" s="428"/>
      <c r="K83" s="428"/>
      <c r="L83" s="427"/>
      <c r="M83" s="427"/>
      <c r="N83" s="427"/>
    </row>
    <row r="84" spans="2:14" x14ac:dyDescent="0.2">
      <c r="B84" s="423"/>
      <c r="C84" s="423"/>
      <c r="D84" s="423"/>
      <c r="E84" s="423"/>
      <c r="F84" s="423"/>
      <c r="G84" s="428"/>
      <c r="H84" s="12"/>
      <c r="I84" s="428"/>
      <c r="J84" s="428"/>
      <c r="K84" s="428"/>
      <c r="L84" s="427"/>
      <c r="M84" s="427"/>
      <c r="N84" s="427"/>
    </row>
    <row r="85" spans="2:14" x14ac:dyDescent="0.2">
      <c r="B85" s="423"/>
      <c r="C85" s="423"/>
      <c r="D85" s="423"/>
      <c r="E85" s="423"/>
      <c r="F85" s="423"/>
      <c r="G85" s="428"/>
      <c r="H85" s="12"/>
      <c r="I85" s="428"/>
      <c r="J85" s="428"/>
      <c r="K85" s="428"/>
      <c r="L85" s="427"/>
      <c r="M85" s="427"/>
      <c r="N85" s="427"/>
    </row>
    <row r="86" spans="2:14" x14ac:dyDescent="0.2">
      <c r="B86" s="423"/>
      <c r="C86" s="423"/>
      <c r="D86" s="423"/>
      <c r="E86" s="423"/>
      <c r="F86" s="423"/>
      <c r="G86" s="428"/>
      <c r="H86" s="12"/>
      <c r="I86" s="428"/>
      <c r="J86" s="428"/>
      <c r="K86" s="428"/>
      <c r="L86" s="427"/>
      <c r="M86" s="427"/>
      <c r="N86" s="427"/>
    </row>
    <row r="87" spans="2:14" x14ac:dyDescent="0.2">
      <c r="B87" s="423"/>
      <c r="C87" s="423"/>
      <c r="D87" s="423"/>
      <c r="E87" s="423"/>
      <c r="F87" s="423"/>
      <c r="G87" s="428"/>
      <c r="H87" s="12"/>
      <c r="I87" s="428"/>
      <c r="J87" s="428"/>
      <c r="K87" s="428"/>
      <c r="L87" s="427"/>
      <c r="M87" s="427"/>
      <c r="N87" s="427"/>
    </row>
    <row r="88" spans="2:14" x14ac:dyDescent="0.2">
      <c r="B88" s="423"/>
      <c r="C88" s="423"/>
      <c r="D88" s="423"/>
      <c r="E88" s="423"/>
      <c r="F88" s="423"/>
      <c r="G88" s="428"/>
      <c r="H88" s="12"/>
      <c r="I88" s="428"/>
      <c r="J88" s="428"/>
      <c r="K88" s="428"/>
      <c r="L88" s="427"/>
      <c r="M88" s="427"/>
      <c r="N88" s="427"/>
    </row>
    <row r="89" spans="2:14" x14ac:dyDescent="0.2">
      <c r="B89" s="423"/>
      <c r="C89" s="423"/>
      <c r="D89" s="423"/>
      <c r="E89" s="423"/>
      <c r="F89" s="423"/>
      <c r="G89" s="428"/>
      <c r="H89" s="12"/>
      <c r="I89" s="428"/>
      <c r="J89" s="428"/>
      <c r="K89" s="428"/>
      <c r="L89" s="427"/>
      <c r="M89" s="427"/>
      <c r="N89" s="427"/>
    </row>
  </sheetData>
  <sheetProtection sheet="1" objects="1" scenarios="1"/>
  <sortState ref="B5:S54">
    <sortCondition ref="B5"/>
  </sortState>
  <mergeCells count="4">
    <mergeCell ref="B1:N1"/>
    <mergeCell ref="D3:G3"/>
    <mergeCell ref="H3:K3"/>
    <mergeCell ref="D2:L2"/>
  </mergeCells>
  <phoneticPr fontId="26"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POŽÁRNÍ SPORT</oddHeader>
    <oddFooter>&amp;LAutor: Ing. Milan Hoffmann&amp;C&amp;P&amp;ROprávněný uživatel: SH ČMS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autoPageBreaks="0"/>
  </sheetPr>
  <dimension ref="A1:V169"/>
  <sheetViews>
    <sheetView showGridLines="0" showRowColHeaders="0" showOutlineSymbols="0" zoomScaleNormal="100" workbookViewId="0"/>
  </sheetViews>
  <sheetFormatPr defaultRowHeight="12.75" x14ac:dyDescent="0.2"/>
  <cols>
    <col min="1" max="1" width="1.42578125" style="377" customWidth="1"/>
    <col min="2" max="2" width="3.28515625" style="6" customWidth="1"/>
    <col min="3" max="3" width="17.7109375" style="6" customWidth="1"/>
    <col min="4" max="6" width="6.7109375" style="459" customWidth="1"/>
    <col min="7" max="7" width="6.7109375" style="459" hidden="1" customWidth="1"/>
    <col min="8" max="8" width="6.7109375" style="459" customWidth="1"/>
    <col min="9" max="9" width="2.28515625" style="542" customWidth="1"/>
    <col min="10" max="10" width="7.7109375" style="575" hidden="1" customWidth="1"/>
    <col min="11" max="11" width="1.42578125" style="377" customWidth="1"/>
    <col min="12" max="12" width="3.28515625" style="6" customWidth="1"/>
    <col min="13" max="13" width="17.7109375" style="6" customWidth="1"/>
    <col min="14" max="16" width="6.7109375" style="459" customWidth="1"/>
    <col min="17" max="17" width="6.7109375" style="459" hidden="1" customWidth="1"/>
    <col min="18" max="18" width="6.7109375" style="551" customWidth="1"/>
    <col min="19" max="19" width="2.28515625" style="616" customWidth="1"/>
    <col min="20" max="20" width="7.7109375" style="579" hidden="1" customWidth="1"/>
    <col min="21" max="21" width="1.42578125" style="377" customWidth="1"/>
    <col min="22" max="16384" width="9.140625" style="377"/>
  </cols>
  <sheetData>
    <row r="1" spans="1:22" ht="26.25" x14ac:dyDescent="0.2">
      <c r="B1" s="793" t="s">
        <v>82</v>
      </c>
      <c r="C1" s="793"/>
      <c r="D1" s="793"/>
      <c r="E1" s="793"/>
      <c r="F1" s="793"/>
      <c r="G1" s="793"/>
      <c r="H1" s="793"/>
      <c r="I1" s="793"/>
      <c r="J1" s="793"/>
      <c r="K1" s="793"/>
      <c r="L1" s="793"/>
      <c r="M1" s="793"/>
      <c r="N1" s="793"/>
      <c r="O1" s="793"/>
      <c r="P1" s="793"/>
      <c r="Q1" s="793"/>
      <c r="R1" s="793"/>
      <c r="S1" s="793"/>
      <c r="T1" s="581"/>
    </row>
    <row r="2" spans="1:22" s="538" customFormat="1" ht="5.0999999999999996" customHeight="1" x14ac:dyDescent="0.2">
      <c r="B2" s="177"/>
      <c r="C2" s="177"/>
      <c r="D2" s="539"/>
      <c r="E2" s="539"/>
      <c r="F2" s="539"/>
      <c r="G2" s="539"/>
      <c r="H2" s="539"/>
      <c r="I2" s="539"/>
      <c r="J2" s="554"/>
      <c r="K2" s="177"/>
      <c r="L2" s="177"/>
      <c r="M2" s="177"/>
      <c r="N2" s="539"/>
      <c r="O2" s="539"/>
      <c r="P2" s="539"/>
      <c r="Q2" s="539"/>
      <c r="R2" s="539"/>
      <c r="S2" s="590"/>
      <c r="T2" s="554"/>
    </row>
    <row r="3" spans="1:22" s="177" customFormat="1" ht="18" x14ac:dyDescent="0.2">
      <c r="C3" s="745" t="str">
        <f>Start!B2</f>
        <v>Krajské kolo v PS</v>
      </c>
      <c r="D3" s="745"/>
      <c r="E3" s="745"/>
      <c r="F3" s="745"/>
      <c r="G3" s="745"/>
      <c r="H3" s="745"/>
      <c r="I3" s="572"/>
      <c r="J3" s="580"/>
      <c r="K3" s="490"/>
      <c r="L3" s="745" t="str">
        <f>Start!B3</f>
        <v>30.7. 2016 Pardubice - Polabiny</v>
      </c>
      <c r="M3" s="745"/>
      <c r="N3" s="745"/>
      <c r="O3" s="745"/>
      <c r="P3" s="745"/>
      <c r="Q3" s="745"/>
      <c r="R3" s="745"/>
      <c r="S3" s="591"/>
      <c r="T3" s="580"/>
    </row>
    <row r="4" spans="1:22" s="514" customFormat="1" ht="5.0999999999999996" customHeight="1" thickBot="1" x14ac:dyDescent="0.25">
      <c r="B4" s="376"/>
      <c r="C4" s="376"/>
      <c r="D4" s="540"/>
      <c r="E4" s="540"/>
      <c r="F4" s="540"/>
      <c r="G4" s="540"/>
      <c r="H4" s="540"/>
      <c r="I4" s="540"/>
      <c r="J4" s="574"/>
      <c r="K4" s="376"/>
      <c r="L4" s="376"/>
      <c r="M4" s="541"/>
      <c r="N4" s="542"/>
      <c r="O4" s="542"/>
      <c r="P4" s="542"/>
      <c r="Q4" s="542"/>
      <c r="R4" s="54"/>
      <c r="S4" s="611"/>
      <c r="T4" s="577"/>
    </row>
    <row r="5" spans="1:22" ht="15" customHeight="1" thickBot="1" x14ac:dyDescent="0.25">
      <c r="C5" s="7" t="str">
        <f>Start!$C$5</f>
        <v>MUŽI</v>
      </c>
      <c r="L5" s="423"/>
      <c r="M5" s="424"/>
      <c r="N5" s="425"/>
      <c r="O5" s="425"/>
      <c r="P5" s="425"/>
      <c r="Q5" s="425"/>
      <c r="R5" s="543"/>
      <c r="S5" s="612"/>
      <c r="T5" s="578"/>
    </row>
    <row r="6" spans="1:22" s="544" customFormat="1" ht="71.099999999999994" customHeight="1" thickBot="1" x14ac:dyDescent="0.25">
      <c r="B6" s="545" t="s">
        <v>8</v>
      </c>
      <c r="C6" s="546" t="s">
        <v>0</v>
      </c>
      <c r="D6" s="547" t="s">
        <v>39</v>
      </c>
      <c r="E6" s="548" t="s">
        <v>40</v>
      </c>
      <c r="F6" s="548" t="s">
        <v>27</v>
      </c>
      <c r="G6" s="602"/>
      <c r="H6" s="794" t="s">
        <v>78</v>
      </c>
      <c r="I6" s="795"/>
      <c r="J6" s="576"/>
      <c r="L6" s="549" t="s">
        <v>61</v>
      </c>
      <c r="M6" s="546" t="s">
        <v>0</v>
      </c>
      <c r="N6" s="547" t="s">
        <v>39</v>
      </c>
      <c r="O6" s="548" t="s">
        <v>40</v>
      </c>
      <c r="P6" s="548" t="s">
        <v>27</v>
      </c>
      <c r="Q6" s="602"/>
      <c r="R6" s="794" t="s">
        <v>78</v>
      </c>
      <c r="S6" s="795"/>
      <c r="T6" s="576"/>
    </row>
    <row r="7" spans="1:22" ht="12.75" customHeight="1" x14ac:dyDescent="0.2">
      <c r="B7" s="64">
        <f>Start!B7</f>
        <v>1</v>
      </c>
      <c r="C7" s="562" t="str">
        <f>IF(Start!C7="","",Start!C7)</f>
        <v>Voděrady</v>
      </c>
      <c r="D7" s="244">
        <f>IF(C7="","",PÚ!$L5)</f>
        <v>34.020000000000003</v>
      </c>
      <c r="E7" s="245">
        <f>IF(C7="","",'4x100m'!$L5)</f>
        <v>67.900000000000006</v>
      </c>
      <c r="F7" s="245">
        <f>IF(C7="","",'PJ-C'!$O5)</f>
        <v>123.12</v>
      </c>
      <c r="G7" s="593"/>
      <c r="H7" s="603">
        <f>IF(C7="","",SUM(D7:G7))</f>
        <v>225.04000000000002</v>
      </c>
      <c r="I7" s="604" t="str">
        <f>IF(C7="","",IF(OR(COUNTIF(D7:G7,"NP")&gt;0,COUNTIF(D7:G7,"DNF")&gt;0),"X",""))</f>
        <v/>
      </c>
      <c r="J7" s="573">
        <f>IF(C7="","",SUM(D7:G7)+COUNTIF(D7:G7,"NP")*600+COUNTIF(D7:G7,"DNF")*3600)</f>
        <v>225.04000000000002</v>
      </c>
      <c r="L7" s="183">
        <v>1</v>
      </c>
      <c r="M7" s="571"/>
      <c r="N7" s="262"/>
      <c r="O7" s="263"/>
      <c r="P7" s="263"/>
      <c r="Q7" s="609"/>
      <c r="R7" s="610"/>
      <c r="S7" s="613"/>
      <c r="T7" s="573">
        <v>3603</v>
      </c>
      <c r="V7" s="550"/>
    </row>
    <row r="8" spans="1:22" ht="12.75" customHeight="1" x14ac:dyDescent="0.2">
      <c r="B8" s="74">
        <f>Start!B8</f>
        <v>2</v>
      </c>
      <c r="C8" s="563" t="str">
        <f>IF(Start!C8="","",Start!C8)</f>
        <v>Široký Důl</v>
      </c>
      <c r="D8" s="246">
        <f>IF(C8="","",PÚ!$L6)</f>
        <v>28.17</v>
      </c>
      <c r="E8" s="247">
        <f>IF(C8="","",'4x100m'!$L6)</f>
        <v>57.74</v>
      </c>
      <c r="F8" s="247">
        <f>IF(C8="","",'PJ-C'!$O8)</f>
        <v>102.46</v>
      </c>
      <c r="G8" s="594"/>
      <c r="H8" s="605">
        <f t="shared" ref="H8:H56" si="0">IF(C8="","",SUM(D8:G8))</f>
        <v>188.37</v>
      </c>
      <c r="I8" s="606" t="str">
        <f t="shared" ref="I8:I56" si="1">IF(C8="","",IF(OR(COUNTIF(D8:G8,"NP")&gt;0,COUNTIF(D8:G8,"DNF")&gt;0),"X",""))</f>
        <v/>
      </c>
      <c r="J8" s="573">
        <f t="shared" ref="J8:J56" si="2">IF(C8="","",SUM(D8:G8)+COUNTIF(D8:G8,"NP")*600+COUNTIF(D8:G8,"DNF")*3600)</f>
        <v>188.37</v>
      </c>
      <c r="L8" s="179">
        <v>2</v>
      </c>
      <c r="M8" s="563"/>
      <c r="N8" s="246"/>
      <c r="O8" s="247"/>
      <c r="P8" s="247"/>
      <c r="Q8" s="594"/>
      <c r="R8" s="605"/>
      <c r="S8" s="614"/>
      <c r="T8" s="589">
        <v>3603</v>
      </c>
      <c r="V8" s="550"/>
    </row>
    <row r="9" spans="1:22" ht="12.75" customHeight="1" x14ac:dyDescent="0.2">
      <c r="A9" s="8"/>
      <c r="B9" s="63">
        <f>Start!B9</f>
        <v>3</v>
      </c>
      <c r="C9" s="564" t="str">
        <f>IF(Start!C9="","",Start!C9)</f>
        <v xml:space="preserve">Desná </v>
      </c>
      <c r="D9" s="248">
        <f>IF(C9="","",PÚ!$L7)</f>
        <v>28.97</v>
      </c>
      <c r="E9" s="249">
        <f>IF(C9="","",'4x100m'!$L7)</f>
        <v>67.150000000000006</v>
      </c>
      <c r="F9" s="249">
        <f>IF(C9="","",'PJ-C'!$O11)</f>
        <v>120.38</v>
      </c>
      <c r="G9" s="595"/>
      <c r="H9" s="603">
        <f t="shared" si="0"/>
        <v>216.5</v>
      </c>
      <c r="I9" s="604" t="str">
        <f t="shared" si="1"/>
        <v/>
      </c>
      <c r="J9" s="573">
        <f t="shared" si="2"/>
        <v>216.5</v>
      </c>
      <c r="L9" s="184">
        <v>3</v>
      </c>
      <c r="M9" s="569"/>
      <c r="N9" s="258"/>
      <c r="O9" s="259"/>
      <c r="P9" s="259"/>
      <c r="Q9" s="600"/>
      <c r="R9" s="610"/>
      <c r="S9" s="613"/>
      <c r="T9" s="573">
        <v>3604</v>
      </c>
      <c r="V9" s="550"/>
    </row>
    <row r="10" spans="1:22" ht="12.75" customHeight="1" x14ac:dyDescent="0.2">
      <c r="B10" s="74">
        <f>Start!B10</f>
        <v>4</v>
      </c>
      <c r="C10" s="563" t="str">
        <f>IF(Start!C10="","",Start!C10)</f>
        <v>Lukavice</v>
      </c>
      <c r="D10" s="246">
        <f>IF(C10="","",PÚ!$L8)</f>
        <v>27.75</v>
      </c>
      <c r="E10" s="247">
        <f>IF(C10="","",'4x100m'!$L8)</f>
        <v>63.4</v>
      </c>
      <c r="F10" s="247">
        <f>IF(C10="","",'PJ-C'!$O14)</f>
        <v>115.32999999999998</v>
      </c>
      <c r="G10" s="594"/>
      <c r="H10" s="605">
        <f t="shared" si="0"/>
        <v>206.48</v>
      </c>
      <c r="I10" s="606" t="str">
        <f t="shared" si="1"/>
        <v/>
      </c>
      <c r="J10" s="573">
        <f t="shared" si="2"/>
        <v>206.48</v>
      </c>
      <c r="L10" s="179">
        <v>4</v>
      </c>
      <c r="M10" s="563"/>
      <c r="N10" s="246"/>
      <c r="O10" s="247"/>
      <c r="P10" s="247"/>
      <c r="Q10" s="594"/>
      <c r="R10" s="605"/>
      <c r="S10" s="614"/>
      <c r="T10" s="589">
        <v>3606</v>
      </c>
      <c r="V10" s="550"/>
    </row>
    <row r="11" spans="1:22" ht="12.75" customHeight="1" x14ac:dyDescent="0.2">
      <c r="B11" s="63">
        <f>Start!B11</f>
        <v>5</v>
      </c>
      <c r="C11" s="564" t="str">
        <f>IF(Start!C11="","",Start!C11)</f>
        <v>Zbožnov</v>
      </c>
      <c r="D11" s="248">
        <f>IF(C11="","",PÚ!$L9)</f>
        <v>24.61</v>
      </c>
      <c r="E11" s="249">
        <f>IF(C11="","",'4x100m'!$L9)</f>
        <v>56.78</v>
      </c>
      <c r="F11" s="249">
        <f>IF(C11="","",'PJ-C'!$O17)</f>
        <v>103.63000000000001</v>
      </c>
      <c r="G11" s="595"/>
      <c r="H11" s="603">
        <f t="shared" si="0"/>
        <v>185.02</v>
      </c>
      <c r="I11" s="604" t="str">
        <f t="shared" si="1"/>
        <v/>
      </c>
      <c r="J11" s="573">
        <f t="shared" si="2"/>
        <v>185.02</v>
      </c>
      <c r="L11" s="184">
        <v>5</v>
      </c>
      <c r="M11" s="569"/>
      <c r="N11" s="258"/>
      <c r="O11" s="259"/>
      <c r="P11" s="259"/>
      <c r="Q11" s="600"/>
      <c r="R11" s="610"/>
      <c r="S11" s="613"/>
      <c r="T11" s="573">
        <v>3608</v>
      </c>
      <c r="V11" s="550"/>
    </row>
    <row r="12" spans="1:22" ht="12.75" customHeight="1" x14ac:dyDescent="0.2">
      <c r="B12" s="74">
        <f>Start!B12</f>
        <v>6</v>
      </c>
      <c r="C12" s="563" t="str">
        <f>IF(Start!C12="","",Start!C12)</f>
        <v>Čeperka</v>
      </c>
      <c r="D12" s="246">
        <f>IF(C12="","",PÚ!$L10)</f>
        <v>28.57</v>
      </c>
      <c r="E12" s="247">
        <f>IF(C12="","",'4x100m'!$L10)</f>
        <v>64.599999999999994</v>
      </c>
      <c r="F12" s="247">
        <f>IF(C12="","",'PJ-C'!$O20)</f>
        <v>115.06999999999998</v>
      </c>
      <c r="G12" s="594"/>
      <c r="H12" s="605">
        <f t="shared" si="0"/>
        <v>208.23999999999995</v>
      </c>
      <c r="I12" s="606" t="str">
        <f t="shared" si="1"/>
        <v/>
      </c>
      <c r="J12" s="573">
        <f t="shared" si="2"/>
        <v>208.23999999999995</v>
      </c>
      <c r="L12" s="179">
        <v>6</v>
      </c>
      <c r="M12" s="563"/>
      <c r="N12" s="246"/>
      <c r="O12" s="247"/>
      <c r="P12" s="247"/>
      <c r="Q12" s="594"/>
      <c r="R12" s="605"/>
      <c r="S12" s="614"/>
      <c r="T12" s="589">
        <v>3609</v>
      </c>
      <c r="V12" s="550"/>
    </row>
    <row r="13" spans="1:22" ht="12.75" customHeight="1" x14ac:dyDescent="0.2">
      <c r="B13" s="63">
        <f>Start!B13</f>
        <v>7</v>
      </c>
      <c r="C13" s="564" t="str">
        <f>IF(Start!C13="","",Start!C13)</f>
        <v/>
      </c>
      <c r="D13" s="248" t="str">
        <f>IF(C13="","",PÚ!$L11)</f>
        <v/>
      </c>
      <c r="E13" s="249" t="str">
        <f>IF(C13="","",'4x100m'!$L11)</f>
        <v/>
      </c>
      <c r="F13" s="249" t="str">
        <f>IF(C13="","",'PJ-C'!$O23)</f>
        <v/>
      </c>
      <c r="G13" s="595"/>
      <c r="H13" s="603" t="str">
        <f t="shared" si="0"/>
        <v/>
      </c>
      <c r="I13" s="604" t="str">
        <f t="shared" si="1"/>
        <v/>
      </c>
      <c r="J13" s="573" t="str">
        <f t="shared" si="2"/>
        <v/>
      </c>
      <c r="L13" s="184">
        <v>7</v>
      </c>
      <c r="M13" s="569"/>
      <c r="N13" s="258"/>
      <c r="O13" s="259"/>
      <c r="P13" s="259"/>
      <c r="Q13" s="600"/>
      <c r="R13" s="610"/>
      <c r="S13" s="613"/>
      <c r="T13" s="573">
        <v>3609</v>
      </c>
      <c r="V13" s="550"/>
    </row>
    <row r="14" spans="1:22" ht="12.75" customHeight="1" x14ac:dyDescent="0.2">
      <c r="B14" s="74">
        <f>Start!B14</f>
        <v>8</v>
      </c>
      <c r="C14" s="563" t="str">
        <f>IF(Start!C14="","",Start!C14)</f>
        <v/>
      </c>
      <c r="D14" s="246" t="str">
        <f>IF(C14="","",PÚ!$L12)</f>
        <v/>
      </c>
      <c r="E14" s="247" t="str">
        <f>IF(C14="","",'4x100m'!$L12)</f>
        <v/>
      </c>
      <c r="F14" s="247" t="str">
        <f>IF(C14="","",'PJ-C'!$O26)</f>
        <v/>
      </c>
      <c r="G14" s="594"/>
      <c r="H14" s="605" t="str">
        <f t="shared" si="0"/>
        <v/>
      </c>
      <c r="I14" s="606" t="str">
        <f t="shared" si="1"/>
        <v/>
      </c>
      <c r="J14" s="573" t="str">
        <f t="shared" si="2"/>
        <v/>
      </c>
      <c r="L14" s="179">
        <v>8</v>
      </c>
      <c r="M14" s="563"/>
      <c r="N14" s="246"/>
      <c r="O14" s="247"/>
      <c r="P14" s="247"/>
      <c r="Q14" s="594"/>
      <c r="R14" s="605"/>
      <c r="S14" s="614"/>
      <c r="T14" s="589">
        <v>3610</v>
      </c>
      <c r="V14" s="550"/>
    </row>
    <row r="15" spans="1:22" ht="12.75" customHeight="1" x14ac:dyDescent="0.2">
      <c r="B15" s="63">
        <f>Start!B15</f>
        <v>9</v>
      </c>
      <c r="C15" s="564" t="str">
        <f>IF(Start!C15="","",Start!C15)</f>
        <v/>
      </c>
      <c r="D15" s="248" t="str">
        <f>IF(C15="","",PÚ!$L13)</f>
        <v/>
      </c>
      <c r="E15" s="249" t="str">
        <f>IF(C15="","",'4x100m'!$L13)</f>
        <v/>
      </c>
      <c r="F15" s="249" t="str">
        <f>IF(C15="","",'PJ-C'!$O29)</f>
        <v/>
      </c>
      <c r="G15" s="595"/>
      <c r="H15" s="603" t="str">
        <f t="shared" si="0"/>
        <v/>
      </c>
      <c r="I15" s="604" t="str">
        <f t="shared" si="1"/>
        <v/>
      </c>
      <c r="J15" s="573" t="str">
        <f t="shared" si="2"/>
        <v/>
      </c>
      <c r="L15" s="184">
        <v>9</v>
      </c>
      <c r="M15" s="569"/>
      <c r="N15" s="258"/>
      <c r="O15" s="259"/>
      <c r="P15" s="259"/>
      <c r="Q15" s="600"/>
      <c r="R15" s="610"/>
      <c r="S15" s="613"/>
      <c r="T15" s="573">
        <v>3611</v>
      </c>
      <c r="V15" s="550"/>
    </row>
    <row r="16" spans="1:22" ht="12.75" customHeight="1" x14ac:dyDescent="0.2">
      <c r="B16" s="162">
        <f>Start!B16</f>
        <v>10</v>
      </c>
      <c r="C16" s="565" t="str">
        <f>IF(Start!C16="","",Start!C16)</f>
        <v/>
      </c>
      <c r="D16" s="250" t="str">
        <f>IF(C16="","",PÚ!$L14)</f>
        <v/>
      </c>
      <c r="E16" s="251" t="str">
        <f>IF(C16="","",'4x100m'!$L14)</f>
        <v/>
      </c>
      <c r="F16" s="251" t="str">
        <f>IF(C16="","",'PJ-C'!$O32)</f>
        <v/>
      </c>
      <c r="G16" s="596"/>
      <c r="H16" s="605" t="str">
        <f t="shared" si="0"/>
        <v/>
      </c>
      <c r="I16" s="606" t="str">
        <f t="shared" si="1"/>
        <v/>
      </c>
      <c r="J16" s="573" t="str">
        <f t="shared" si="2"/>
        <v/>
      </c>
      <c r="L16" s="180">
        <v>10</v>
      </c>
      <c r="M16" s="565"/>
      <c r="N16" s="250"/>
      <c r="O16" s="251"/>
      <c r="P16" s="251"/>
      <c r="Q16" s="596"/>
      <c r="R16" s="605"/>
      <c r="S16" s="614"/>
      <c r="T16" s="589">
        <v>3611</v>
      </c>
      <c r="V16" s="550"/>
    </row>
    <row r="17" spans="2:22" ht="12.75" customHeight="1" x14ac:dyDescent="0.2">
      <c r="B17" s="164">
        <f>Start!B17</f>
        <v>11</v>
      </c>
      <c r="C17" s="566" t="str">
        <f>IF(Start!C17="","",Start!C17)</f>
        <v/>
      </c>
      <c r="D17" s="252" t="str">
        <f>IF(C17="","",PÚ!$L15)</f>
        <v/>
      </c>
      <c r="E17" s="253" t="str">
        <f>IF(C17="","",'4x100m'!$L15)</f>
        <v/>
      </c>
      <c r="F17" s="253" t="str">
        <f>IF(C17="","",'PJ-C'!$O39)</f>
        <v/>
      </c>
      <c r="G17" s="597"/>
      <c r="H17" s="603" t="str">
        <f t="shared" si="0"/>
        <v/>
      </c>
      <c r="I17" s="604" t="str">
        <f t="shared" si="1"/>
        <v/>
      </c>
      <c r="J17" s="573" t="str">
        <f t="shared" si="2"/>
        <v/>
      </c>
      <c r="L17" s="182">
        <v>11</v>
      </c>
      <c r="M17" s="568"/>
      <c r="N17" s="256"/>
      <c r="O17" s="257"/>
      <c r="P17" s="257"/>
      <c r="Q17" s="599"/>
      <c r="R17" s="610"/>
      <c r="S17" s="613"/>
      <c r="T17" s="573">
        <v>3611</v>
      </c>
      <c r="V17" s="550"/>
    </row>
    <row r="18" spans="2:22" ht="12.75" customHeight="1" x14ac:dyDescent="0.2">
      <c r="B18" s="162">
        <f>Start!B18</f>
        <v>12</v>
      </c>
      <c r="C18" s="565" t="str">
        <f>IF(Start!C18="","",Start!C18)</f>
        <v/>
      </c>
      <c r="D18" s="250" t="str">
        <f>IF(C18="","",PÚ!$L16)</f>
        <v/>
      </c>
      <c r="E18" s="251" t="str">
        <f>IF(C18="","",'4x100m'!$L16)</f>
        <v/>
      </c>
      <c r="F18" s="251" t="str">
        <f>IF(C18="","",'PJ-C'!$O42)</f>
        <v/>
      </c>
      <c r="G18" s="596"/>
      <c r="H18" s="605" t="str">
        <f t="shared" si="0"/>
        <v/>
      </c>
      <c r="I18" s="606" t="str">
        <f t="shared" si="1"/>
        <v/>
      </c>
      <c r="J18" s="573" t="str">
        <f t="shared" si="2"/>
        <v/>
      </c>
      <c r="L18" s="180">
        <v>12</v>
      </c>
      <c r="M18" s="565"/>
      <c r="N18" s="250"/>
      <c r="O18" s="251"/>
      <c r="P18" s="251"/>
      <c r="Q18" s="596"/>
      <c r="R18" s="605"/>
      <c r="S18" s="614"/>
      <c r="T18" s="589">
        <v>3611</v>
      </c>
      <c r="V18" s="550"/>
    </row>
    <row r="19" spans="2:22" ht="12.75" customHeight="1" x14ac:dyDescent="0.2">
      <c r="B19" s="164">
        <f>Start!B19</f>
        <v>13</v>
      </c>
      <c r="C19" s="566" t="str">
        <f>IF(Start!C19="","",Start!C19)</f>
        <v/>
      </c>
      <c r="D19" s="252" t="str">
        <f>IF(C19="","",PÚ!$L17)</f>
        <v/>
      </c>
      <c r="E19" s="253" t="str">
        <f>IF(C19="","",'4x100m'!$L17)</f>
        <v/>
      </c>
      <c r="F19" s="253" t="str">
        <f>IF(C19="","",'PJ-C'!$O45)</f>
        <v/>
      </c>
      <c r="G19" s="597"/>
      <c r="H19" s="603" t="str">
        <f t="shared" si="0"/>
        <v/>
      </c>
      <c r="I19" s="604" t="str">
        <f t="shared" si="1"/>
        <v/>
      </c>
      <c r="J19" s="573" t="str">
        <f t="shared" si="2"/>
        <v/>
      </c>
      <c r="L19" s="182">
        <v>13</v>
      </c>
      <c r="M19" s="568"/>
      <c r="N19" s="256"/>
      <c r="O19" s="257"/>
      <c r="P19" s="257"/>
      <c r="Q19" s="599"/>
      <c r="R19" s="610"/>
      <c r="S19" s="613"/>
      <c r="T19" s="573">
        <v>3613</v>
      </c>
      <c r="V19" s="550"/>
    </row>
    <row r="20" spans="2:22" ht="12.75" customHeight="1" x14ac:dyDescent="0.2">
      <c r="B20" s="162">
        <f>Start!B20</f>
        <v>14</v>
      </c>
      <c r="C20" s="565" t="str">
        <f>IF(Start!C20="","",Start!C20)</f>
        <v/>
      </c>
      <c r="D20" s="250" t="str">
        <f>IF(C20="","",PÚ!$L18)</f>
        <v/>
      </c>
      <c r="E20" s="251" t="str">
        <f>IF(C20="","",'4x100m'!$L18)</f>
        <v/>
      </c>
      <c r="F20" s="251" t="str">
        <f>IF(C20="","",'PJ-C'!$O48)</f>
        <v/>
      </c>
      <c r="G20" s="596"/>
      <c r="H20" s="605" t="str">
        <f t="shared" si="0"/>
        <v/>
      </c>
      <c r="I20" s="606" t="str">
        <f t="shared" si="1"/>
        <v/>
      </c>
      <c r="J20" s="573" t="str">
        <f t="shared" si="2"/>
        <v/>
      </c>
      <c r="L20" s="180">
        <v>14</v>
      </c>
      <c r="M20" s="565"/>
      <c r="N20" s="250"/>
      <c r="O20" s="251"/>
      <c r="P20" s="251"/>
      <c r="Q20" s="596"/>
      <c r="R20" s="605"/>
      <c r="S20" s="614"/>
      <c r="T20" s="589">
        <v>3620</v>
      </c>
      <c r="V20" s="550"/>
    </row>
    <row r="21" spans="2:22" ht="12.75" customHeight="1" x14ac:dyDescent="0.2">
      <c r="B21" s="63">
        <f>Start!B21</f>
        <v>15</v>
      </c>
      <c r="C21" s="564" t="str">
        <f>IF(Start!C21="","",Start!C21)</f>
        <v/>
      </c>
      <c r="D21" s="248" t="str">
        <f>IF(C21="","",PÚ!$L19)</f>
        <v/>
      </c>
      <c r="E21" s="249" t="str">
        <f>IF(C21="","",'4x100m'!$L19)</f>
        <v/>
      </c>
      <c r="F21" s="249" t="str">
        <f>IF(C21="","",'PJ-C'!$O51)</f>
        <v/>
      </c>
      <c r="G21" s="595"/>
      <c r="H21" s="603" t="str">
        <f t="shared" si="0"/>
        <v/>
      </c>
      <c r="I21" s="604" t="str">
        <f t="shared" si="1"/>
        <v/>
      </c>
      <c r="J21" s="573" t="str">
        <f t="shared" si="2"/>
        <v/>
      </c>
      <c r="L21" s="184">
        <v>15</v>
      </c>
      <c r="M21" s="569"/>
      <c r="N21" s="258"/>
      <c r="O21" s="259"/>
      <c r="P21" s="259"/>
      <c r="Q21" s="600"/>
      <c r="R21" s="610"/>
      <c r="S21" s="613"/>
      <c r="T21" s="573">
        <v>3644</v>
      </c>
      <c r="V21" s="550"/>
    </row>
    <row r="22" spans="2:22" ht="12.75" customHeight="1" x14ac:dyDescent="0.2">
      <c r="B22" s="163">
        <f>Start!B22</f>
        <v>16</v>
      </c>
      <c r="C22" s="567" t="str">
        <f>IF(Start!C22="","",Start!C22)</f>
        <v/>
      </c>
      <c r="D22" s="254" t="str">
        <f>IF(C22="","",PÚ!$L20)</f>
        <v/>
      </c>
      <c r="E22" s="255" t="str">
        <f>IF(C22="","",'4x100m'!$L20)</f>
        <v/>
      </c>
      <c r="F22" s="255" t="str">
        <f>IF(C22="","",'PJ-C'!$O54)</f>
        <v/>
      </c>
      <c r="G22" s="598"/>
      <c r="H22" s="605" t="str">
        <f t="shared" si="0"/>
        <v/>
      </c>
      <c r="I22" s="606" t="str">
        <f t="shared" si="1"/>
        <v/>
      </c>
      <c r="J22" s="573" t="str">
        <f t="shared" si="2"/>
        <v/>
      </c>
      <c r="L22" s="181">
        <v>16</v>
      </c>
      <c r="M22" s="567"/>
      <c r="N22" s="254"/>
      <c r="O22" s="255"/>
      <c r="P22" s="255"/>
      <c r="Q22" s="598"/>
      <c r="R22" s="605"/>
      <c r="S22" s="614"/>
      <c r="T22" s="589">
        <v>3655</v>
      </c>
      <c r="V22" s="550"/>
    </row>
    <row r="23" spans="2:22" ht="12.75" customHeight="1" x14ac:dyDescent="0.2">
      <c r="B23" s="63">
        <f>Start!B23</f>
        <v>17</v>
      </c>
      <c r="C23" s="564" t="str">
        <f>IF(Start!C23="","",Start!C23)</f>
        <v/>
      </c>
      <c r="D23" s="248" t="str">
        <f>IF(C23="","",PÚ!$L21)</f>
        <v/>
      </c>
      <c r="E23" s="249" t="str">
        <f>IF(C23="","",'4x100m'!$L21)</f>
        <v/>
      </c>
      <c r="F23" s="249" t="str">
        <f>IF(C23="","",'PJ-C'!$O57)</f>
        <v/>
      </c>
      <c r="G23" s="595"/>
      <c r="H23" s="603" t="str">
        <f t="shared" si="0"/>
        <v/>
      </c>
      <c r="I23" s="604" t="str">
        <f t="shared" si="1"/>
        <v/>
      </c>
      <c r="J23" s="573" t="str">
        <f t="shared" si="2"/>
        <v/>
      </c>
      <c r="L23" s="184">
        <v>17</v>
      </c>
      <c r="M23" s="569"/>
      <c r="N23" s="258"/>
      <c r="O23" s="259"/>
      <c r="P23" s="259"/>
      <c r="Q23" s="600"/>
      <c r="R23" s="610"/>
      <c r="S23" s="613"/>
      <c r="T23" s="573">
        <v>3665</v>
      </c>
      <c r="V23" s="550"/>
    </row>
    <row r="24" spans="2:22" ht="12.75" customHeight="1" x14ac:dyDescent="0.2">
      <c r="B24" s="74">
        <f>Start!B24</f>
        <v>18</v>
      </c>
      <c r="C24" s="563" t="str">
        <f>IF(Start!C24="","",Start!C24)</f>
        <v/>
      </c>
      <c r="D24" s="246" t="str">
        <f>IF(C24="","",PÚ!$L22)</f>
        <v/>
      </c>
      <c r="E24" s="247" t="str">
        <f>IF(C24="","",'4x100m'!$L22)</f>
        <v/>
      </c>
      <c r="F24" s="247" t="str">
        <f>IF(C24="","",'PJ-C'!$O60)</f>
        <v/>
      </c>
      <c r="G24" s="594"/>
      <c r="H24" s="605" t="str">
        <f t="shared" si="0"/>
        <v/>
      </c>
      <c r="I24" s="606" t="str">
        <f t="shared" si="1"/>
        <v/>
      </c>
      <c r="J24" s="573" t="str">
        <f t="shared" si="2"/>
        <v/>
      </c>
      <c r="L24" s="179">
        <v>18</v>
      </c>
      <c r="M24" s="563"/>
      <c r="N24" s="246"/>
      <c r="O24" s="247"/>
      <c r="P24" s="247"/>
      <c r="Q24" s="594"/>
      <c r="R24" s="605"/>
      <c r="S24" s="614"/>
      <c r="T24" s="589">
        <v>3668</v>
      </c>
      <c r="V24" s="550"/>
    </row>
    <row r="25" spans="2:22" ht="12.75" customHeight="1" x14ac:dyDescent="0.2">
      <c r="B25" s="63">
        <f>Start!B25</f>
        <v>19</v>
      </c>
      <c r="C25" s="564" t="str">
        <f>IF(Start!C25="","",Start!C25)</f>
        <v/>
      </c>
      <c r="D25" s="248" t="str">
        <f>IF(C25="","",PÚ!$L23)</f>
        <v/>
      </c>
      <c r="E25" s="249" t="str">
        <f>IF(C25="","",'4x100m'!$L23)</f>
        <v/>
      </c>
      <c r="F25" s="249" t="str">
        <f>IF(C25="","",'PJ-C'!$O63)</f>
        <v/>
      </c>
      <c r="G25" s="595"/>
      <c r="H25" s="603" t="str">
        <f t="shared" si="0"/>
        <v/>
      </c>
      <c r="I25" s="604" t="str">
        <f t="shared" si="1"/>
        <v/>
      </c>
      <c r="J25" s="573" t="str">
        <f t="shared" si="2"/>
        <v/>
      </c>
      <c r="L25" s="184">
        <v>19</v>
      </c>
      <c r="M25" s="569"/>
      <c r="N25" s="258"/>
      <c r="O25" s="259"/>
      <c r="P25" s="259"/>
      <c r="Q25" s="600"/>
      <c r="R25" s="610"/>
      <c r="S25" s="613"/>
      <c r="T25" s="573">
        <v>3671</v>
      </c>
      <c r="V25" s="550"/>
    </row>
    <row r="26" spans="2:22" ht="12.75" customHeight="1" x14ac:dyDescent="0.2">
      <c r="B26" s="162">
        <f>Start!B26</f>
        <v>20</v>
      </c>
      <c r="C26" s="565" t="str">
        <f>IF(Start!C26="","",Start!C26)</f>
        <v/>
      </c>
      <c r="D26" s="250" t="str">
        <f>IF(C26="","",PÚ!$L24)</f>
        <v/>
      </c>
      <c r="E26" s="251" t="str">
        <f>IF(C26="","",'4x100m'!$L24)</f>
        <v/>
      </c>
      <c r="F26" s="251" t="str">
        <f>IF(C26="","",'PJ-C'!$O66)</f>
        <v/>
      </c>
      <c r="G26" s="596"/>
      <c r="H26" s="605" t="str">
        <f t="shared" si="0"/>
        <v/>
      </c>
      <c r="I26" s="606" t="str">
        <f t="shared" si="1"/>
        <v/>
      </c>
      <c r="J26" s="573" t="str">
        <f t="shared" si="2"/>
        <v/>
      </c>
      <c r="L26" s="180">
        <v>20</v>
      </c>
      <c r="M26" s="565"/>
      <c r="N26" s="250"/>
      <c r="O26" s="251"/>
      <c r="P26" s="251"/>
      <c r="Q26" s="596"/>
      <c r="R26" s="605"/>
      <c r="S26" s="614"/>
      <c r="T26" s="589">
        <v>3677</v>
      </c>
      <c r="V26" s="550"/>
    </row>
    <row r="27" spans="2:22" ht="12.75" customHeight="1" x14ac:dyDescent="0.2">
      <c r="B27" s="178">
        <f>Start!B27</f>
        <v>21</v>
      </c>
      <c r="C27" s="568" t="str">
        <f>IF(Start!C27="","",Start!C27)</f>
        <v/>
      </c>
      <c r="D27" s="256" t="str">
        <f>IF(C27="","",PÚ!$L25)</f>
        <v/>
      </c>
      <c r="E27" s="257" t="str">
        <f>IF(C27="","",'4x100m'!$L25)</f>
        <v/>
      </c>
      <c r="F27" s="257" t="str">
        <f>IF(C27="","",'PJ-C'!$O73)</f>
        <v/>
      </c>
      <c r="G27" s="599"/>
      <c r="H27" s="603" t="str">
        <f t="shared" si="0"/>
        <v/>
      </c>
      <c r="I27" s="604" t="str">
        <f t="shared" si="1"/>
        <v/>
      </c>
      <c r="J27" s="573" t="str">
        <f t="shared" si="2"/>
        <v/>
      </c>
      <c r="L27" s="182">
        <v>21</v>
      </c>
      <c r="M27" s="568"/>
      <c r="N27" s="256"/>
      <c r="O27" s="257"/>
      <c r="P27" s="257"/>
      <c r="Q27" s="599"/>
      <c r="R27" s="610"/>
      <c r="S27" s="613"/>
      <c r="T27" s="573" t="s">
        <v>63</v>
      </c>
      <c r="V27" s="550"/>
    </row>
    <row r="28" spans="2:22" ht="12.75" customHeight="1" x14ac:dyDescent="0.2">
      <c r="B28" s="162">
        <f>Start!B28</f>
        <v>22</v>
      </c>
      <c r="C28" s="565" t="str">
        <f>IF(Start!C28="","",Start!C28)</f>
        <v/>
      </c>
      <c r="D28" s="250" t="str">
        <f>IF(C28="","",PÚ!$L26)</f>
        <v/>
      </c>
      <c r="E28" s="251" t="str">
        <f>IF(C28="","",'4x100m'!$L26)</f>
        <v/>
      </c>
      <c r="F28" s="251" t="str">
        <f>IF(C28="","",'PJ-C'!$O76)</f>
        <v/>
      </c>
      <c r="G28" s="596"/>
      <c r="H28" s="605" t="str">
        <f t="shared" si="0"/>
        <v/>
      </c>
      <c r="I28" s="606" t="str">
        <f t="shared" si="1"/>
        <v/>
      </c>
      <c r="J28" s="573" t="str">
        <f t="shared" si="2"/>
        <v/>
      </c>
      <c r="L28" s="180">
        <v>22</v>
      </c>
      <c r="M28" s="565"/>
      <c r="N28" s="250"/>
      <c r="O28" s="251"/>
      <c r="P28" s="251"/>
      <c r="Q28" s="596"/>
      <c r="R28" s="605"/>
      <c r="S28" s="614"/>
      <c r="T28" s="589" t="s">
        <v>63</v>
      </c>
      <c r="V28" s="550"/>
    </row>
    <row r="29" spans="2:22" ht="12.75" customHeight="1" x14ac:dyDescent="0.2">
      <c r="B29" s="178">
        <f>Start!B29</f>
        <v>23</v>
      </c>
      <c r="C29" s="568" t="str">
        <f>IF(Start!C29="","",Start!C29)</f>
        <v/>
      </c>
      <c r="D29" s="256" t="str">
        <f>IF(C29="","",PÚ!$L27)</f>
        <v/>
      </c>
      <c r="E29" s="257" t="str">
        <f>IF(C29="","",'4x100m'!$L27)</f>
        <v/>
      </c>
      <c r="F29" s="257" t="str">
        <f>IF(C29="","",'PJ-C'!$O79)</f>
        <v/>
      </c>
      <c r="G29" s="599"/>
      <c r="H29" s="603" t="str">
        <f t="shared" si="0"/>
        <v/>
      </c>
      <c r="I29" s="604" t="str">
        <f t="shared" si="1"/>
        <v/>
      </c>
      <c r="J29" s="573" t="str">
        <f t="shared" si="2"/>
        <v/>
      </c>
      <c r="L29" s="182">
        <v>23</v>
      </c>
      <c r="M29" s="568"/>
      <c r="N29" s="256"/>
      <c r="O29" s="257"/>
      <c r="P29" s="257"/>
      <c r="Q29" s="599"/>
      <c r="R29" s="610"/>
      <c r="S29" s="613"/>
      <c r="T29" s="573" t="s">
        <v>63</v>
      </c>
      <c r="V29" s="550"/>
    </row>
    <row r="30" spans="2:22" ht="12.75" customHeight="1" x14ac:dyDescent="0.2">
      <c r="B30" s="162">
        <f>Start!B30</f>
        <v>24</v>
      </c>
      <c r="C30" s="565" t="str">
        <f>IF(Start!C30="","",Start!C30)</f>
        <v/>
      </c>
      <c r="D30" s="250" t="str">
        <f>IF(C30="","",PÚ!$L28)</f>
        <v/>
      </c>
      <c r="E30" s="251" t="str">
        <f>IF(C30="","",'4x100m'!$L28)</f>
        <v/>
      </c>
      <c r="F30" s="251" t="str">
        <f>IF(C30="","",'PJ-C'!$O82)</f>
        <v/>
      </c>
      <c r="G30" s="596"/>
      <c r="H30" s="605" t="str">
        <f t="shared" si="0"/>
        <v/>
      </c>
      <c r="I30" s="606" t="str">
        <f t="shared" si="1"/>
        <v/>
      </c>
      <c r="J30" s="573" t="str">
        <f t="shared" si="2"/>
        <v/>
      </c>
      <c r="L30" s="180">
        <v>24</v>
      </c>
      <c r="M30" s="565"/>
      <c r="N30" s="250"/>
      <c r="O30" s="251"/>
      <c r="P30" s="251"/>
      <c r="Q30" s="596"/>
      <c r="R30" s="605"/>
      <c r="S30" s="614"/>
      <c r="T30" s="589" t="s">
        <v>63</v>
      </c>
      <c r="V30" s="550"/>
    </row>
    <row r="31" spans="2:22" ht="12.75" customHeight="1" x14ac:dyDescent="0.2">
      <c r="B31" s="241">
        <f>Start!B31</f>
        <v>25</v>
      </c>
      <c r="C31" s="569" t="str">
        <f>IF(Start!C31="","",Start!C31)</f>
        <v/>
      </c>
      <c r="D31" s="258" t="str">
        <f>IF(C31="","",PÚ!$L29)</f>
        <v/>
      </c>
      <c r="E31" s="259" t="str">
        <f>IF(C31="","",'4x100m'!$L29)</f>
        <v/>
      </c>
      <c r="F31" s="259" t="str">
        <f>IF(C31="","",'PJ-C'!$O85)</f>
        <v/>
      </c>
      <c r="G31" s="600"/>
      <c r="H31" s="603" t="str">
        <f t="shared" si="0"/>
        <v/>
      </c>
      <c r="I31" s="604" t="str">
        <f t="shared" si="1"/>
        <v/>
      </c>
      <c r="J31" s="573" t="str">
        <f t="shared" si="2"/>
        <v/>
      </c>
      <c r="L31" s="184">
        <v>25</v>
      </c>
      <c r="M31" s="569"/>
      <c r="N31" s="258"/>
      <c r="O31" s="259"/>
      <c r="P31" s="259"/>
      <c r="Q31" s="600"/>
      <c r="R31" s="610"/>
      <c r="S31" s="613"/>
      <c r="T31" s="573" t="s">
        <v>63</v>
      </c>
      <c r="V31" s="550"/>
    </row>
    <row r="32" spans="2:22" ht="12.75" customHeight="1" x14ac:dyDescent="0.2">
      <c r="B32" s="74">
        <f>Start!F7</f>
        <v>26</v>
      </c>
      <c r="C32" s="563" t="str">
        <f>IF(Start!G7="","",Start!G7)</f>
        <v/>
      </c>
      <c r="D32" s="246" t="str">
        <f>IF(C32="","",PÚ!$L30)</f>
        <v/>
      </c>
      <c r="E32" s="247" t="str">
        <f>IF(C32="","",'4x100m'!$L30)</f>
        <v/>
      </c>
      <c r="F32" s="247" t="str">
        <f>IF(C32="","",'PJ-C'!$O88)</f>
        <v/>
      </c>
      <c r="G32" s="594"/>
      <c r="H32" s="605" t="str">
        <f t="shared" si="0"/>
        <v/>
      </c>
      <c r="I32" s="606" t="str">
        <f t="shared" si="1"/>
        <v/>
      </c>
      <c r="J32" s="573" t="str">
        <f t="shared" si="2"/>
        <v/>
      </c>
      <c r="L32" s="179">
        <v>26</v>
      </c>
      <c r="M32" s="563"/>
      <c r="N32" s="246"/>
      <c r="O32" s="247"/>
      <c r="P32" s="247"/>
      <c r="Q32" s="594"/>
      <c r="R32" s="605"/>
      <c r="S32" s="614"/>
      <c r="T32" s="589" t="s">
        <v>63</v>
      </c>
      <c r="V32" s="550"/>
    </row>
    <row r="33" spans="1:22" ht="12.75" customHeight="1" x14ac:dyDescent="0.2">
      <c r="A33" s="8"/>
      <c r="B33" s="63">
        <f>Start!F8</f>
        <v>27</v>
      </c>
      <c r="C33" s="564" t="str">
        <f>IF(Start!G8="","",Start!G8)</f>
        <v/>
      </c>
      <c r="D33" s="248" t="str">
        <f>IF(C33="","",PÚ!$L31)</f>
        <v/>
      </c>
      <c r="E33" s="249" t="str">
        <f>IF(C33="","",'4x100m'!$L31)</f>
        <v/>
      </c>
      <c r="F33" s="249" t="str">
        <f>IF(C33="","",'PJ-C'!$O91)</f>
        <v/>
      </c>
      <c r="G33" s="595"/>
      <c r="H33" s="603" t="str">
        <f t="shared" si="0"/>
        <v/>
      </c>
      <c r="I33" s="604" t="str">
        <f t="shared" si="1"/>
        <v/>
      </c>
      <c r="J33" s="573" t="str">
        <f t="shared" si="2"/>
        <v/>
      </c>
      <c r="L33" s="184">
        <v>27</v>
      </c>
      <c r="M33" s="569"/>
      <c r="N33" s="258"/>
      <c r="O33" s="259"/>
      <c r="P33" s="259"/>
      <c r="Q33" s="600"/>
      <c r="R33" s="610"/>
      <c r="S33" s="613"/>
      <c r="T33" s="573" t="s">
        <v>63</v>
      </c>
      <c r="V33" s="550"/>
    </row>
    <row r="34" spans="1:22" ht="12.75" customHeight="1" x14ac:dyDescent="0.2">
      <c r="B34" s="74">
        <f>Start!F9</f>
        <v>28</v>
      </c>
      <c r="C34" s="563" t="str">
        <f>IF(Start!G9="","",Start!G9)</f>
        <v/>
      </c>
      <c r="D34" s="246" t="str">
        <f>IF(C34="","",PÚ!$L32)</f>
        <v/>
      </c>
      <c r="E34" s="247" t="str">
        <f>IF(C34="","",'4x100m'!$L32)</f>
        <v/>
      </c>
      <c r="F34" s="247" t="str">
        <f>IF(C34="","",'PJ-C'!$O94)</f>
        <v/>
      </c>
      <c r="G34" s="594"/>
      <c r="H34" s="605" t="str">
        <f t="shared" si="0"/>
        <v/>
      </c>
      <c r="I34" s="606" t="str">
        <f t="shared" si="1"/>
        <v/>
      </c>
      <c r="J34" s="573" t="str">
        <f t="shared" si="2"/>
        <v/>
      </c>
      <c r="L34" s="179">
        <v>28</v>
      </c>
      <c r="M34" s="563"/>
      <c r="N34" s="246"/>
      <c r="O34" s="247"/>
      <c r="P34" s="247"/>
      <c r="Q34" s="594"/>
      <c r="R34" s="605"/>
      <c r="S34" s="614"/>
      <c r="T34" s="589" t="s">
        <v>63</v>
      </c>
      <c r="V34" s="550"/>
    </row>
    <row r="35" spans="1:22" ht="12.75" customHeight="1" x14ac:dyDescent="0.2">
      <c r="B35" s="63">
        <f>Start!F10</f>
        <v>29</v>
      </c>
      <c r="C35" s="564" t="str">
        <f>IF(Start!G10="","",Start!G10)</f>
        <v/>
      </c>
      <c r="D35" s="248" t="str">
        <f>IF(C35="","",PÚ!$L33)</f>
        <v/>
      </c>
      <c r="E35" s="249" t="str">
        <f>IF(C35="","",'4x100m'!$L33)</f>
        <v/>
      </c>
      <c r="F35" s="249" t="str">
        <f>IF(C35="","",'PJ-C'!$O97)</f>
        <v/>
      </c>
      <c r="G35" s="595"/>
      <c r="H35" s="603" t="str">
        <f t="shared" si="0"/>
        <v/>
      </c>
      <c r="I35" s="604" t="str">
        <f t="shared" si="1"/>
        <v/>
      </c>
      <c r="J35" s="573" t="str">
        <f t="shared" si="2"/>
        <v/>
      </c>
      <c r="L35" s="184">
        <v>29</v>
      </c>
      <c r="M35" s="569"/>
      <c r="N35" s="258"/>
      <c r="O35" s="259"/>
      <c r="P35" s="259"/>
      <c r="Q35" s="600"/>
      <c r="R35" s="610"/>
      <c r="S35" s="613"/>
      <c r="T35" s="573" t="s">
        <v>63</v>
      </c>
      <c r="V35" s="550"/>
    </row>
    <row r="36" spans="1:22" ht="12.75" customHeight="1" x14ac:dyDescent="0.2">
      <c r="B36" s="74">
        <f>Start!F11</f>
        <v>30</v>
      </c>
      <c r="C36" s="563" t="str">
        <f>IF(Start!G11="","",Start!G11)</f>
        <v/>
      </c>
      <c r="D36" s="246" t="str">
        <f>IF(C36="","",PÚ!$L34)</f>
        <v/>
      </c>
      <c r="E36" s="247" t="str">
        <f>IF(C36="","",'4x100m'!$L34)</f>
        <v/>
      </c>
      <c r="F36" s="247" t="str">
        <f>IF(C36="","",'PJ-C'!$O100)</f>
        <v/>
      </c>
      <c r="G36" s="594"/>
      <c r="H36" s="605" t="str">
        <f t="shared" si="0"/>
        <v/>
      </c>
      <c r="I36" s="606" t="str">
        <f t="shared" si="1"/>
        <v/>
      </c>
      <c r="J36" s="573" t="str">
        <f t="shared" si="2"/>
        <v/>
      </c>
      <c r="L36" s="179">
        <v>30</v>
      </c>
      <c r="M36" s="563"/>
      <c r="N36" s="246"/>
      <c r="O36" s="247"/>
      <c r="P36" s="247"/>
      <c r="Q36" s="594"/>
      <c r="R36" s="605"/>
      <c r="S36" s="614"/>
      <c r="T36" s="589" t="s">
        <v>63</v>
      </c>
      <c r="V36" s="550"/>
    </row>
    <row r="37" spans="1:22" ht="12.75" customHeight="1" x14ac:dyDescent="0.2">
      <c r="B37" s="63">
        <f>Start!F12</f>
        <v>31</v>
      </c>
      <c r="C37" s="564" t="str">
        <f>IF(Start!G12="","",Start!G12)</f>
        <v/>
      </c>
      <c r="D37" s="248" t="str">
        <f>IF(C37="","",PÚ!$L35)</f>
        <v/>
      </c>
      <c r="E37" s="249" t="str">
        <f>IF(C37="","",'4x100m'!$L35)</f>
        <v/>
      </c>
      <c r="F37" s="249" t="str">
        <f>IF(C37="","",'PJ-C'!$O107)</f>
        <v/>
      </c>
      <c r="G37" s="595"/>
      <c r="H37" s="603" t="str">
        <f t="shared" si="0"/>
        <v/>
      </c>
      <c r="I37" s="604" t="str">
        <f t="shared" si="1"/>
        <v/>
      </c>
      <c r="J37" s="573" t="str">
        <f t="shared" si="2"/>
        <v/>
      </c>
      <c r="L37" s="184">
        <v>31</v>
      </c>
      <c r="M37" s="569"/>
      <c r="N37" s="258"/>
      <c r="O37" s="259"/>
      <c r="P37" s="259"/>
      <c r="Q37" s="600"/>
      <c r="R37" s="610"/>
      <c r="S37" s="613"/>
      <c r="T37" s="573" t="s">
        <v>63</v>
      </c>
      <c r="V37" s="550"/>
    </row>
    <row r="38" spans="1:22" ht="12.75" customHeight="1" x14ac:dyDescent="0.2">
      <c r="B38" s="74">
        <f>Start!F13</f>
        <v>32</v>
      </c>
      <c r="C38" s="563" t="str">
        <f>IF(Start!G13="","",Start!G13)</f>
        <v/>
      </c>
      <c r="D38" s="246" t="str">
        <f>IF(C38="","",PÚ!$L36)</f>
        <v/>
      </c>
      <c r="E38" s="247" t="str">
        <f>IF(C38="","",'4x100m'!$L36)</f>
        <v/>
      </c>
      <c r="F38" s="247" t="str">
        <f>IF(C38="","",'PJ-C'!$O110)</f>
        <v/>
      </c>
      <c r="G38" s="594"/>
      <c r="H38" s="605" t="str">
        <f t="shared" si="0"/>
        <v/>
      </c>
      <c r="I38" s="606" t="str">
        <f t="shared" si="1"/>
        <v/>
      </c>
      <c r="J38" s="573" t="str">
        <f t="shared" si="2"/>
        <v/>
      </c>
      <c r="L38" s="179">
        <v>32</v>
      </c>
      <c r="M38" s="563"/>
      <c r="N38" s="246"/>
      <c r="O38" s="247"/>
      <c r="P38" s="247"/>
      <c r="Q38" s="594"/>
      <c r="R38" s="605"/>
      <c r="S38" s="614"/>
      <c r="T38" s="589" t="s">
        <v>63</v>
      </c>
      <c r="V38" s="550"/>
    </row>
    <row r="39" spans="1:22" ht="12.75" customHeight="1" x14ac:dyDescent="0.2">
      <c r="B39" s="63">
        <f>Start!F14</f>
        <v>33</v>
      </c>
      <c r="C39" s="564" t="str">
        <f>IF(Start!G14="","",Start!G14)</f>
        <v/>
      </c>
      <c r="D39" s="248" t="str">
        <f>IF(C39="","",PÚ!$L37)</f>
        <v/>
      </c>
      <c r="E39" s="249" t="str">
        <f>IF(C39="","",'4x100m'!$L37)</f>
        <v/>
      </c>
      <c r="F39" s="249" t="str">
        <f>IF(C39="","",'PJ-C'!$O113)</f>
        <v/>
      </c>
      <c r="G39" s="595"/>
      <c r="H39" s="603" t="str">
        <f t="shared" si="0"/>
        <v/>
      </c>
      <c r="I39" s="604" t="str">
        <f t="shared" si="1"/>
        <v/>
      </c>
      <c r="J39" s="573" t="str">
        <f t="shared" si="2"/>
        <v/>
      </c>
      <c r="L39" s="184">
        <v>33</v>
      </c>
      <c r="M39" s="569"/>
      <c r="N39" s="258"/>
      <c r="O39" s="259"/>
      <c r="P39" s="259"/>
      <c r="Q39" s="600"/>
      <c r="R39" s="610"/>
      <c r="S39" s="613"/>
      <c r="T39" s="573" t="s">
        <v>63</v>
      </c>
      <c r="V39" s="550"/>
    </row>
    <row r="40" spans="1:22" ht="12.75" customHeight="1" x14ac:dyDescent="0.2">
      <c r="B40" s="162">
        <f>Start!F15</f>
        <v>34</v>
      </c>
      <c r="C40" s="565" t="str">
        <f>IF(Start!G15="","",Start!G15)</f>
        <v/>
      </c>
      <c r="D40" s="250" t="str">
        <f>IF(C40="","",PÚ!$L38)</f>
        <v/>
      </c>
      <c r="E40" s="251" t="str">
        <f>IF(C40="","",'4x100m'!$L38)</f>
        <v/>
      </c>
      <c r="F40" s="251" t="str">
        <f>IF(C40="","",'PJ-C'!$O116)</f>
        <v/>
      </c>
      <c r="G40" s="596"/>
      <c r="H40" s="605" t="str">
        <f t="shared" si="0"/>
        <v/>
      </c>
      <c r="I40" s="606" t="str">
        <f t="shared" si="1"/>
        <v/>
      </c>
      <c r="J40" s="573" t="str">
        <f t="shared" si="2"/>
        <v/>
      </c>
      <c r="L40" s="180">
        <v>34</v>
      </c>
      <c r="M40" s="565"/>
      <c r="N40" s="250"/>
      <c r="O40" s="251"/>
      <c r="P40" s="251"/>
      <c r="Q40" s="596"/>
      <c r="R40" s="605"/>
      <c r="S40" s="614"/>
      <c r="T40" s="589" t="s">
        <v>63</v>
      </c>
      <c r="V40" s="550"/>
    </row>
    <row r="41" spans="1:22" ht="12.75" customHeight="1" x14ac:dyDescent="0.2">
      <c r="B41" s="164">
        <f>Start!F16</f>
        <v>35</v>
      </c>
      <c r="C41" s="566" t="str">
        <f>IF(Start!G16="","",Start!G16)</f>
        <v/>
      </c>
      <c r="D41" s="252" t="str">
        <f>IF(C41="","",PÚ!$L39)</f>
        <v/>
      </c>
      <c r="E41" s="253" t="str">
        <f>IF(C41="","",'4x100m'!$L39)</f>
        <v/>
      </c>
      <c r="F41" s="253" t="str">
        <f>IF(C41="","",'PJ-C'!$O119)</f>
        <v/>
      </c>
      <c r="G41" s="597"/>
      <c r="H41" s="603" t="str">
        <f t="shared" si="0"/>
        <v/>
      </c>
      <c r="I41" s="604" t="str">
        <f t="shared" si="1"/>
        <v/>
      </c>
      <c r="J41" s="573" t="str">
        <f t="shared" si="2"/>
        <v/>
      </c>
      <c r="L41" s="182">
        <v>35</v>
      </c>
      <c r="M41" s="568"/>
      <c r="N41" s="256"/>
      <c r="O41" s="257"/>
      <c r="P41" s="257"/>
      <c r="Q41" s="599"/>
      <c r="R41" s="610"/>
      <c r="S41" s="613"/>
      <c r="T41" s="573" t="s">
        <v>63</v>
      </c>
      <c r="V41" s="550"/>
    </row>
    <row r="42" spans="1:22" ht="12.75" customHeight="1" x14ac:dyDescent="0.2">
      <c r="B42" s="162">
        <f>Start!F17</f>
        <v>36</v>
      </c>
      <c r="C42" s="565" t="str">
        <f>IF(Start!G17="","",Start!G17)</f>
        <v/>
      </c>
      <c r="D42" s="250" t="str">
        <f>IF(C42="","",PÚ!$L40)</f>
        <v/>
      </c>
      <c r="E42" s="251" t="str">
        <f>IF(C42="","",'4x100m'!$L40)</f>
        <v/>
      </c>
      <c r="F42" s="251" t="str">
        <f>IF(C42="","",'PJ-C'!$O122)</f>
        <v/>
      </c>
      <c r="G42" s="596"/>
      <c r="H42" s="605" t="str">
        <f t="shared" si="0"/>
        <v/>
      </c>
      <c r="I42" s="606" t="str">
        <f t="shared" si="1"/>
        <v/>
      </c>
      <c r="J42" s="573" t="str">
        <f t="shared" si="2"/>
        <v/>
      </c>
      <c r="L42" s="180">
        <v>36</v>
      </c>
      <c r="M42" s="565"/>
      <c r="N42" s="250"/>
      <c r="O42" s="251"/>
      <c r="P42" s="251"/>
      <c r="Q42" s="596"/>
      <c r="R42" s="605"/>
      <c r="S42" s="614"/>
      <c r="T42" s="589" t="s">
        <v>63</v>
      </c>
      <c r="V42" s="550"/>
    </row>
    <row r="43" spans="1:22" ht="12.75" customHeight="1" x14ac:dyDescent="0.2">
      <c r="B43" s="164">
        <f>Start!F18</f>
        <v>37</v>
      </c>
      <c r="C43" s="566" t="str">
        <f>IF(Start!G18="","",Start!G18)</f>
        <v/>
      </c>
      <c r="D43" s="252" t="str">
        <f>IF(C43="","",PÚ!$L41)</f>
        <v/>
      </c>
      <c r="E43" s="253" t="str">
        <f>IF(C43="","",'4x100m'!$L41)</f>
        <v/>
      </c>
      <c r="F43" s="253" t="str">
        <f>IF(C43="","",'PJ-C'!$O125)</f>
        <v/>
      </c>
      <c r="G43" s="597"/>
      <c r="H43" s="603" t="str">
        <f t="shared" si="0"/>
        <v/>
      </c>
      <c r="I43" s="604" t="str">
        <f t="shared" si="1"/>
        <v/>
      </c>
      <c r="J43" s="573" t="str">
        <f t="shared" si="2"/>
        <v/>
      </c>
      <c r="L43" s="182">
        <v>37</v>
      </c>
      <c r="M43" s="568"/>
      <c r="N43" s="256"/>
      <c r="O43" s="257"/>
      <c r="P43" s="257"/>
      <c r="Q43" s="599"/>
      <c r="R43" s="610"/>
      <c r="S43" s="613"/>
      <c r="T43" s="573" t="s">
        <v>63</v>
      </c>
      <c r="V43" s="550"/>
    </row>
    <row r="44" spans="1:22" ht="12.75" customHeight="1" x14ac:dyDescent="0.2">
      <c r="B44" s="162">
        <f>Start!F19</f>
        <v>38</v>
      </c>
      <c r="C44" s="565" t="str">
        <f>IF(Start!G19="","",Start!G19)</f>
        <v/>
      </c>
      <c r="D44" s="250" t="str">
        <f>IF(C44="","",PÚ!$L42)</f>
        <v/>
      </c>
      <c r="E44" s="251" t="str">
        <f>IF(C44="","",'4x100m'!$L42)</f>
        <v/>
      </c>
      <c r="F44" s="251" t="str">
        <f>IF(C44="","",'PJ-C'!$O128)</f>
        <v/>
      </c>
      <c r="G44" s="596"/>
      <c r="H44" s="605" t="str">
        <f t="shared" si="0"/>
        <v/>
      </c>
      <c r="I44" s="606" t="str">
        <f t="shared" si="1"/>
        <v/>
      </c>
      <c r="J44" s="573" t="str">
        <f t="shared" si="2"/>
        <v/>
      </c>
      <c r="L44" s="180">
        <v>38</v>
      </c>
      <c r="M44" s="565"/>
      <c r="N44" s="250"/>
      <c r="O44" s="251"/>
      <c r="P44" s="251"/>
      <c r="Q44" s="596"/>
      <c r="R44" s="605"/>
      <c r="S44" s="614"/>
      <c r="T44" s="589" t="s">
        <v>63</v>
      </c>
      <c r="V44" s="550"/>
    </row>
    <row r="45" spans="1:22" ht="12.75" customHeight="1" x14ac:dyDescent="0.2">
      <c r="B45" s="63">
        <f>Start!F20</f>
        <v>39</v>
      </c>
      <c r="C45" s="564" t="str">
        <f>IF(Start!G20="","",Start!G20)</f>
        <v/>
      </c>
      <c r="D45" s="248" t="str">
        <f>IF(C45="","",PÚ!$L43)</f>
        <v/>
      </c>
      <c r="E45" s="249" t="str">
        <f>IF(C45="","",'4x100m'!$L43)</f>
        <v/>
      </c>
      <c r="F45" s="249" t="str">
        <f>IF(C45="","",'PJ-C'!$O131)</f>
        <v/>
      </c>
      <c r="G45" s="595"/>
      <c r="H45" s="603" t="str">
        <f t="shared" si="0"/>
        <v/>
      </c>
      <c r="I45" s="604" t="str">
        <f t="shared" si="1"/>
        <v/>
      </c>
      <c r="J45" s="573" t="str">
        <f t="shared" si="2"/>
        <v/>
      </c>
      <c r="L45" s="184">
        <v>39</v>
      </c>
      <c r="M45" s="569"/>
      <c r="N45" s="258"/>
      <c r="O45" s="259"/>
      <c r="P45" s="259"/>
      <c r="Q45" s="600"/>
      <c r="R45" s="610"/>
      <c r="S45" s="613"/>
      <c r="T45" s="573" t="s">
        <v>63</v>
      </c>
      <c r="V45" s="550"/>
    </row>
    <row r="46" spans="1:22" ht="12.75" customHeight="1" x14ac:dyDescent="0.2">
      <c r="B46" s="163">
        <f>Start!F21</f>
        <v>40</v>
      </c>
      <c r="C46" s="567" t="str">
        <f>IF(Start!G21="","",Start!G21)</f>
        <v/>
      </c>
      <c r="D46" s="254" t="str">
        <f>IF(C46="","",PÚ!$L44)</f>
        <v/>
      </c>
      <c r="E46" s="255" t="str">
        <f>IF(C46="","",'4x100m'!$L44)</f>
        <v/>
      </c>
      <c r="F46" s="255" t="str">
        <f>IF(C46="","",'PJ-C'!$O134)</f>
        <v/>
      </c>
      <c r="G46" s="598"/>
      <c r="H46" s="605" t="str">
        <f t="shared" si="0"/>
        <v/>
      </c>
      <c r="I46" s="606" t="str">
        <f t="shared" si="1"/>
        <v/>
      </c>
      <c r="J46" s="573" t="str">
        <f t="shared" si="2"/>
        <v/>
      </c>
      <c r="L46" s="181">
        <v>40</v>
      </c>
      <c r="M46" s="567"/>
      <c r="N46" s="254"/>
      <c r="O46" s="255"/>
      <c r="P46" s="255"/>
      <c r="Q46" s="598"/>
      <c r="R46" s="605"/>
      <c r="S46" s="614"/>
      <c r="T46" s="589" t="s">
        <v>63</v>
      </c>
      <c r="V46" s="550"/>
    </row>
    <row r="47" spans="1:22" ht="12.75" customHeight="1" x14ac:dyDescent="0.2">
      <c r="B47" s="63">
        <f>Start!F22</f>
        <v>41</v>
      </c>
      <c r="C47" s="564" t="str">
        <f>IF(Start!G22="","",Start!G22)</f>
        <v/>
      </c>
      <c r="D47" s="248" t="str">
        <f>IF(C47="","",PÚ!$L45)</f>
        <v/>
      </c>
      <c r="E47" s="249" t="str">
        <f>IF(C47="","",'4x100m'!$L45)</f>
        <v/>
      </c>
      <c r="F47" s="249" t="str">
        <f>IF(C47="","",'PJ-C'!$O141)</f>
        <v/>
      </c>
      <c r="G47" s="595"/>
      <c r="H47" s="603" t="str">
        <f t="shared" si="0"/>
        <v/>
      </c>
      <c r="I47" s="604" t="str">
        <f t="shared" si="1"/>
        <v/>
      </c>
      <c r="J47" s="573" t="str">
        <f t="shared" si="2"/>
        <v/>
      </c>
      <c r="L47" s="184">
        <v>41</v>
      </c>
      <c r="M47" s="569"/>
      <c r="N47" s="258"/>
      <c r="O47" s="259"/>
      <c r="P47" s="259"/>
      <c r="Q47" s="600"/>
      <c r="R47" s="610"/>
      <c r="S47" s="613"/>
      <c r="T47" s="573" t="s">
        <v>63</v>
      </c>
      <c r="V47" s="550"/>
    </row>
    <row r="48" spans="1:22" ht="12.75" customHeight="1" x14ac:dyDescent="0.2">
      <c r="B48" s="74">
        <f>Start!F23</f>
        <v>42</v>
      </c>
      <c r="C48" s="563" t="str">
        <f>IF(Start!G23="","",Start!G23)</f>
        <v/>
      </c>
      <c r="D48" s="246" t="str">
        <f>IF(C48="","",PÚ!$L46)</f>
        <v/>
      </c>
      <c r="E48" s="247" t="str">
        <f>IF(C48="","",'4x100m'!$L46)</f>
        <v/>
      </c>
      <c r="F48" s="247" t="str">
        <f>IF(C48="","",'PJ-C'!$O144)</f>
        <v/>
      </c>
      <c r="G48" s="594"/>
      <c r="H48" s="605" t="str">
        <f t="shared" si="0"/>
        <v/>
      </c>
      <c r="I48" s="606" t="str">
        <f t="shared" si="1"/>
        <v/>
      </c>
      <c r="J48" s="573" t="str">
        <f t="shared" si="2"/>
        <v/>
      </c>
      <c r="L48" s="179">
        <v>42</v>
      </c>
      <c r="M48" s="563"/>
      <c r="N48" s="246"/>
      <c r="O48" s="247"/>
      <c r="P48" s="247"/>
      <c r="Q48" s="594"/>
      <c r="R48" s="605"/>
      <c r="S48" s="614"/>
      <c r="T48" s="589" t="s">
        <v>63</v>
      </c>
      <c r="V48" s="550"/>
    </row>
    <row r="49" spans="2:22" ht="12.75" customHeight="1" x14ac:dyDescent="0.2">
      <c r="B49" s="63">
        <f>Start!F24</f>
        <v>43</v>
      </c>
      <c r="C49" s="564" t="str">
        <f>IF(Start!G24="","",Start!G24)</f>
        <v/>
      </c>
      <c r="D49" s="248" t="str">
        <f>IF(C49="","",PÚ!$L47)</f>
        <v/>
      </c>
      <c r="E49" s="249" t="str">
        <f>IF(C49="","",'4x100m'!$L47)</f>
        <v/>
      </c>
      <c r="F49" s="249" t="str">
        <f>IF(C49="","",'PJ-C'!$O147)</f>
        <v/>
      </c>
      <c r="G49" s="595"/>
      <c r="H49" s="603" t="str">
        <f t="shared" si="0"/>
        <v/>
      </c>
      <c r="I49" s="604" t="str">
        <f t="shared" si="1"/>
        <v/>
      </c>
      <c r="J49" s="573" t="str">
        <f t="shared" si="2"/>
        <v/>
      </c>
      <c r="L49" s="184">
        <v>43</v>
      </c>
      <c r="M49" s="569"/>
      <c r="N49" s="258"/>
      <c r="O49" s="259"/>
      <c r="P49" s="259"/>
      <c r="Q49" s="600"/>
      <c r="R49" s="610"/>
      <c r="S49" s="613"/>
      <c r="T49" s="573" t="s">
        <v>63</v>
      </c>
      <c r="V49" s="550"/>
    </row>
    <row r="50" spans="2:22" ht="12.75" customHeight="1" x14ac:dyDescent="0.2">
      <c r="B50" s="162">
        <f>Start!F25</f>
        <v>44</v>
      </c>
      <c r="C50" s="565" t="str">
        <f>IF(Start!G25="","",Start!G25)</f>
        <v/>
      </c>
      <c r="D50" s="250" t="str">
        <f>IF(C50="","",PÚ!$L48)</f>
        <v/>
      </c>
      <c r="E50" s="251" t="str">
        <f>IF(C50="","",'4x100m'!$L48)</f>
        <v/>
      </c>
      <c r="F50" s="251" t="str">
        <f>IF(C50="","",'PJ-C'!$O150)</f>
        <v/>
      </c>
      <c r="G50" s="596"/>
      <c r="H50" s="605" t="str">
        <f t="shared" si="0"/>
        <v/>
      </c>
      <c r="I50" s="606" t="str">
        <f t="shared" si="1"/>
        <v/>
      </c>
      <c r="J50" s="573" t="str">
        <f t="shared" si="2"/>
        <v/>
      </c>
      <c r="L50" s="180">
        <v>44</v>
      </c>
      <c r="M50" s="565"/>
      <c r="N50" s="250"/>
      <c r="O50" s="251"/>
      <c r="P50" s="251"/>
      <c r="Q50" s="596"/>
      <c r="R50" s="605"/>
      <c r="S50" s="614"/>
      <c r="T50" s="589" t="s">
        <v>63</v>
      </c>
      <c r="V50" s="550"/>
    </row>
    <row r="51" spans="2:22" ht="12.75" customHeight="1" x14ac:dyDescent="0.2">
      <c r="B51" s="178">
        <f>Start!F26</f>
        <v>45</v>
      </c>
      <c r="C51" s="568" t="str">
        <f>IF(Start!G26="","",Start!G26)</f>
        <v/>
      </c>
      <c r="D51" s="256" t="str">
        <f>IF(C51="","",PÚ!$L49)</f>
        <v/>
      </c>
      <c r="E51" s="257" t="str">
        <f>IF(C51="","",'4x100m'!$L49)</f>
        <v/>
      </c>
      <c r="F51" s="257" t="str">
        <f>IF(C51="","",'PJ-C'!$O153)</f>
        <v/>
      </c>
      <c r="G51" s="599"/>
      <c r="H51" s="603" t="str">
        <f t="shared" si="0"/>
        <v/>
      </c>
      <c r="I51" s="604" t="str">
        <f t="shared" si="1"/>
        <v/>
      </c>
      <c r="J51" s="573" t="str">
        <f t="shared" si="2"/>
        <v/>
      </c>
      <c r="L51" s="182">
        <v>45</v>
      </c>
      <c r="M51" s="568"/>
      <c r="N51" s="256"/>
      <c r="O51" s="257"/>
      <c r="P51" s="257"/>
      <c r="Q51" s="599"/>
      <c r="R51" s="610"/>
      <c r="S51" s="613"/>
      <c r="T51" s="573" t="s">
        <v>63</v>
      </c>
      <c r="V51" s="550"/>
    </row>
    <row r="52" spans="2:22" ht="12.75" customHeight="1" x14ac:dyDescent="0.2">
      <c r="B52" s="162">
        <f>Start!F27</f>
        <v>46</v>
      </c>
      <c r="C52" s="565" t="str">
        <f>IF(Start!G27="","",Start!G27)</f>
        <v/>
      </c>
      <c r="D52" s="250" t="str">
        <f>IF(C52="","",PÚ!$L50)</f>
        <v/>
      </c>
      <c r="E52" s="251" t="str">
        <f>IF(C52="","",'4x100m'!$L50)</f>
        <v/>
      </c>
      <c r="F52" s="251" t="str">
        <f>IF(C52="","",'PJ-C'!$O156)</f>
        <v/>
      </c>
      <c r="G52" s="596"/>
      <c r="H52" s="605" t="str">
        <f t="shared" si="0"/>
        <v/>
      </c>
      <c r="I52" s="606" t="str">
        <f t="shared" si="1"/>
        <v/>
      </c>
      <c r="J52" s="573" t="str">
        <f t="shared" si="2"/>
        <v/>
      </c>
      <c r="L52" s="180">
        <v>46</v>
      </c>
      <c r="M52" s="565"/>
      <c r="N52" s="250"/>
      <c r="O52" s="251"/>
      <c r="P52" s="251"/>
      <c r="Q52" s="596"/>
      <c r="R52" s="605"/>
      <c r="S52" s="614"/>
      <c r="T52" s="589" t="s">
        <v>63</v>
      </c>
      <c r="V52" s="550"/>
    </row>
    <row r="53" spans="2:22" ht="12.75" customHeight="1" x14ac:dyDescent="0.2">
      <c r="B53" s="178">
        <f>Start!F28</f>
        <v>47</v>
      </c>
      <c r="C53" s="568" t="str">
        <f>IF(Start!G28="","",Start!G28)</f>
        <v/>
      </c>
      <c r="D53" s="256" t="str">
        <f>IF(C53="","",PÚ!$L51)</f>
        <v/>
      </c>
      <c r="E53" s="257" t="str">
        <f>IF(C53="","",'4x100m'!$L51)</f>
        <v/>
      </c>
      <c r="F53" s="257" t="str">
        <f>IF(C53="","",'PJ-C'!$O159)</f>
        <v/>
      </c>
      <c r="G53" s="599"/>
      <c r="H53" s="603" t="str">
        <f t="shared" si="0"/>
        <v/>
      </c>
      <c r="I53" s="604" t="str">
        <f t="shared" si="1"/>
        <v/>
      </c>
      <c r="J53" s="573" t="str">
        <f t="shared" si="2"/>
        <v/>
      </c>
      <c r="L53" s="182">
        <v>47</v>
      </c>
      <c r="M53" s="568"/>
      <c r="N53" s="256"/>
      <c r="O53" s="257"/>
      <c r="P53" s="257"/>
      <c r="Q53" s="599"/>
      <c r="R53" s="610"/>
      <c r="S53" s="613"/>
      <c r="T53" s="573" t="s">
        <v>63</v>
      </c>
      <c r="V53" s="550"/>
    </row>
    <row r="54" spans="2:22" ht="12.75" customHeight="1" x14ac:dyDescent="0.2">
      <c r="B54" s="162">
        <f>Start!F29</f>
        <v>48</v>
      </c>
      <c r="C54" s="565" t="str">
        <f>IF(Start!G29="","",Start!G29)</f>
        <v/>
      </c>
      <c r="D54" s="250" t="str">
        <f>IF(C54="","",PÚ!$L52)</f>
        <v/>
      </c>
      <c r="E54" s="251" t="str">
        <f>IF(C54="","",'4x100m'!$L52)</f>
        <v/>
      </c>
      <c r="F54" s="251" t="str">
        <f>IF(C54="","",'PJ-C'!$O162)</f>
        <v/>
      </c>
      <c r="G54" s="596"/>
      <c r="H54" s="605" t="str">
        <f t="shared" si="0"/>
        <v/>
      </c>
      <c r="I54" s="606" t="str">
        <f t="shared" si="1"/>
        <v/>
      </c>
      <c r="J54" s="573" t="str">
        <f t="shared" si="2"/>
        <v/>
      </c>
      <c r="L54" s="180">
        <v>48</v>
      </c>
      <c r="M54" s="565"/>
      <c r="N54" s="250"/>
      <c r="O54" s="251"/>
      <c r="P54" s="251"/>
      <c r="Q54" s="596"/>
      <c r="R54" s="605"/>
      <c r="S54" s="614"/>
      <c r="T54" s="589" t="s">
        <v>63</v>
      </c>
      <c r="V54" s="550"/>
    </row>
    <row r="55" spans="2:22" ht="12.75" customHeight="1" x14ac:dyDescent="0.2">
      <c r="B55" s="241">
        <f>Start!F30</f>
        <v>49</v>
      </c>
      <c r="C55" s="569" t="str">
        <f>IF(Start!G30="","",Start!G30)</f>
        <v/>
      </c>
      <c r="D55" s="258" t="str">
        <f>IF(C55="","",PÚ!$L53)</f>
        <v/>
      </c>
      <c r="E55" s="259" t="str">
        <f>IF(C55="","",'4x100m'!$L53)</f>
        <v/>
      </c>
      <c r="F55" s="259" t="str">
        <f>IF(C55="","",'PJ-C'!$O165)</f>
        <v/>
      </c>
      <c r="G55" s="600"/>
      <c r="H55" s="603" t="str">
        <f t="shared" si="0"/>
        <v/>
      </c>
      <c r="I55" s="604" t="str">
        <f t="shared" si="1"/>
        <v/>
      </c>
      <c r="J55" s="573" t="str">
        <f t="shared" si="2"/>
        <v/>
      </c>
      <c r="L55" s="184">
        <v>49</v>
      </c>
      <c r="M55" s="569"/>
      <c r="N55" s="258"/>
      <c r="O55" s="259"/>
      <c r="P55" s="259"/>
      <c r="Q55" s="600"/>
      <c r="R55" s="610"/>
      <c r="S55" s="613"/>
      <c r="T55" s="573" t="s">
        <v>63</v>
      </c>
      <c r="V55" s="550"/>
    </row>
    <row r="56" spans="2:22" ht="12.75" customHeight="1" thickBot="1" x14ac:dyDescent="0.25">
      <c r="B56" s="242">
        <f>Start!F31</f>
        <v>50</v>
      </c>
      <c r="C56" s="570" t="str">
        <f>IF(Start!G31="","",Start!G31)</f>
        <v/>
      </c>
      <c r="D56" s="260" t="str">
        <f>IF(C56="","",PÚ!$L54)</f>
        <v/>
      </c>
      <c r="E56" s="261" t="str">
        <f>IF(C56="","",'4x100m'!$L54)</f>
        <v/>
      </c>
      <c r="F56" s="261" t="str">
        <f>IF(C56="","",'PJ-C'!$O168)</f>
        <v/>
      </c>
      <c r="G56" s="601"/>
      <c r="H56" s="607" t="str">
        <f t="shared" si="0"/>
        <v/>
      </c>
      <c r="I56" s="608" t="str">
        <f t="shared" si="1"/>
        <v/>
      </c>
      <c r="J56" s="573" t="str">
        <f t="shared" si="2"/>
        <v/>
      </c>
      <c r="L56" s="243">
        <v>50</v>
      </c>
      <c r="M56" s="570"/>
      <c r="N56" s="260"/>
      <c r="O56" s="261"/>
      <c r="P56" s="261"/>
      <c r="Q56" s="601"/>
      <c r="R56" s="607"/>
      <c r="S56" s="615"/>
      <c r="T56" s="589" t="s">
        <v>63</v>
      </c>
      <c r="V56" s="550"/>
    </row>
    <row r="57" spans="2:22" ht="12.75" customHeight="1" x14ac:dyDescent="0.2">
      <c r="L57" s="423"/>
      <c r="M57" s="423"/>
      <c r="N57" s="425"/>
      <c r="O57" s="425"/>
      <c r="P57" s="425"/>
      <c r="Q57" s="425"/>
      <c r="R57" s="103"/>
      <c r="S57" s="592"/>
      <c r="T57" s="573"/>
    </row>
    <row r="58" spans="2:22" ht="12.75" customHeight="1" x14ac:dyDescent="0.2">
      <c r="L58" s="423"/>
      <c r="M58" s="423"/>
      <c r="N58" s="425"/>
      <c r="O58" s="425"/>
      <c r="P58" s="425"/>
      <c r="Q58" s="425"/>
      <c r="R58" s="103"/>
      <c r="S58" s="592"/>
      <c r="T58" s="573"/>
    </row>
    <row r="59" spans="2:22" ht="12.75" customHeight="1" x14ac:dyDescent="0.2">
      <c r="L59" s="423"/>
      <c r="M59" s="423"/>
      <c r="N59" s="425"/>
      <c r="O59" s="425"/>
      <c r="P59" s="425"/>
      <c r="Q59" s="425"/>
      <c r="R59" s="103"/>
      <c r="S59" s="592"/>
      <c r="T59" s="573"/>
    </row>
    <row r="60" spans="2:22" ht="12.75" customHeight="1" x14ac:dyDescent="0.2">
      <c r="L60" s="423"/>
      <c r="M60" s="423"/>
      <c r="N60" s="425"/>
      <c r="O60" s="425"/>
      <c r="P60" s="425"/>
      <c r="Q60" s="425"/>
      <c r="R60" s="103"/>
      <c r="S60" s="592"/>
      <c r="T60" s="573"/>
    </row>
    <row r="61" spans="2:22" ht="12.75" customHeight="1" x14ac:dyDescent="0.2">
      <c r="L61" s="423"/>
      <c r="M61" s="423"/>
      <c r="N61" s="425"/>
      <c r="O61" s="425"/>
      <c r="P61" s="425"/>
      <c r="Q61" s="425"/>
      <c r="R61" s="103"/>
      <c r="S61" s="592"/>
      <c r="T61" s="573"/>
    </row>
    <row r="62" spans="2:22" ht="12.75" customHeight="1" x14ac:dyDescent="0.2">
      <c r="L62" s="423"/>
      <c r="M62" s="423"/>
      <c r="N62" s="425"/>
      <c r="O62" s="425"/>
      <c r="P62" s="425"/>
      <c r="Q62" s="425"/>
      <c r="R62" s="103"/>
      <c r="S62" s="592"/>
      <c r="T62" s="573"/>
    </row>
    <row r="63" spans="2:22" ht="12.75" customHeight="1" x14ac:dyDescent="0.2">
      <c r="L63" s="423"/>
      <c r="M63" s="423"/>
      <c r="N63" s="425"/>
      <c r="O63" s="425"/>
      <c r="P63" s="425"/>
      <c r="Q63" s="425"/>
      <c r="R63" s="103"/>
      <c r="S63" s="592"/>
      <c r="T63" s="573"/>
    </row>
    <row r="64" spans="2:22" ht="12.75" customHeight="1" x14ac:dyDescent="0.2">
      <c r="L64" s="423"/>
      <c r="M64" s="423"/>
      <c r="N64" s="425"/>
      <c r="O64" s="425"/>
      <c r="P64" s="425"/>
      <c r="Q64" s="425"/>
      <c r="R64" s="103"/>
      <c r="S64" s="592"/>
      <c r="T64" s="573"/>
    </row>
    <row r="65" spans="12:20" ht="12.75" customHeight="1" x14ac:dyDescent="0.2">
      <c r="L65" s="423"/>
      <c r="M65" s="423"/>
      <c r="N65" s="425"/>
      <c r="O65" s="425"/>
      <c r="P65" s="425"/>
      <c r="Q65" s="425"/>
      <c r="R65" s="103"/>
      <c r="S65" s="592"/>
      <c r="T65" s="573"/>
    </row>
    <row r="66" spans="12:20" ht="12.75" customHeight="1" x14ac:dyDescent="0.2">
      <c r="L66" s="423"/>
      <c r="M66" s="423"/>
      <c r="N66" s="425"/>
      <c r="O66" s="425"/>
      <c r="P66" s="425"/>
      <c r="Q66" s="425"/>
      <c r="R66" s="103"/>
      <c r="S66" s="592"/>
      <c r="T66" s="573"/>
    </row>
    <row r="67" spans="12:20" ht="12.75" customHeight="1" x14ac:dyDescent="0.2">
      <c r="L67" s="423"/>
      <c r="M67" s="423"/>
      <c r="N67" s="425"/>
      <c r="O67" s="425"/>
      <c r="P67" s="425"/>
      <c r="Q67" s="425"/>
      <c r="R67" s="103"/>
      <c r="S67" s="592"/>
      <c r="T67" s="573"/>
    </row>
    <row r="68" spans="12:20" ht="12.75" customHeight="1" x14ac:dyDescent="0.2">
      <c r="L68" s="423"/>
      <c r="M68" s="423"/>
      <c r="N68" s="425"/>
      <c r="O68" s="425"/>
      <c r="P68" s="425"/>
      <c r="Q68" s="425"/>
      <c r="R68" s="103"/>
      <c r="S68" s="592"/>
      <c r="T68" s="573"/>
    </row>
    <row r="69" spans="12:20" x14ac:dyDescent="0.2">
      <c r="L69" s="423"/>
      <c r="M69" s="423"/>
      <c r="N69" s="425"/>
      <c r="O69" s="425"/>
      <c r="P69" s="425"/>
      <c r="Q69" s="425"/>
      <c r="R69" s="103"/>
      <c r="S69" s="592"/>
      <c r="T69" s="573"/>
    </row>
    <row r="70" spans="12:20" x14ac:dyDescent="0.2">
      <c r="L70" s="423"/>
      <c r="M70" s="423"/>
      <c r="N70" s="425"/>
      <c r="O70" s="425"/>
      <c r="P70" s="425"/>
      <c r="Q70" s="425"/>
      <c r="R70" s="103"/>
      <c r="S70" s="592"/>
      <c r="T70" s="573"/>
    </row>
    <row r="71" spans="12:20" x14ac:dyDescent="0.2">
      <c r="L71" s="423"/>
      <c r="M71" s="423"/>
      <c r="N71" s="425"/>
      <c r="O71" s="425"/>
      <c r="P71" s="425"/>
      <c r="Q71" s="425"/>
      <c r="R71" s="103"/>
      <c r="S71" s="592"/>
      <c r="T71" s="573"/>
    </row>
    <row r="72" spans="12:20" x14ac:dyDescent="0.2">
      <c r="L72" s="423"/>
      <c r="M72" s="423"/>
      <c r="N72" s="425"/>
      <c r="O72" s="425"/>
      <c r="P72" s="425"/>
      <c r="Q72" s="425"/>
      <c r="R72" s="103"/>
      <c r="S72" s="592"/>
      <c r="T72" s="573"/>
    </row>
    <row r="73" spans="12:20" x14ac:dyDescent="0.2">
      <c r="L73" s="423"/>
      <c r="M73" s="423"/>
      <c r="N73" s="425"/>
      <c r="O73" s="425"/>
      <c r="P73" s="425"/>
      <c r="Q73" s="425"/>
      <c r="R73" s="103"/>
      <c r="S73" s="592"/>
      <c r="T73" s="573"/>
    </row>
    <row r="74" spans="12:20" x14ac:dyDescent="0.2">
      <c r="L74" s="423"/>
      <c r="M74" s="423"/>
      <c r="N74" s="425"/>
      <c r="O74" s="425"/>
      <c r="P74" s="425"/>
      <c r="Q74" s="425"/>
      <c r="R74" s="103"/>
      <c r="S74" s="592"/>
      <c r="T74" s="573"/>
    </row>
    <row r="75" spans="12:20" x14ac:dyDescent="0.2">
      <c r="L75" s="423"/>
      <c r="M75" s="423"/>
      <c r="N75" s="425"/>
      <c r="O75" s="425"/>
      <c r="P75" s="425"/>
      <c r="Q75" s="425"/>
      <c r="R75" s="103"/>
      <c r="S75" s="592"/>
      <c r="T75" s="573"/>
    </row>
    <row r="76" spans="12:20" x14ac:dyDescent="0.2">
      <c r="L76" s="423"/>
      <c r="M76" s="423"/>
      <c r="N76" s="425"/>
      <c r="O76" s="425"/>
      <c r="P76" s="425"/>
      <c r="Q76" s="425"/>
      <c r="R76" s="103"/>
      <c r="S76" s="592"/>
      <c r="T76" s="573"/>
    </row>
    <row r="77" spans="12:20" x14ac:dyDescent="0.2">
      <c r="L77" s="423"/>
      <c r="M77" s="423"/>
      <c r="N77" s="425"/>
      <c r="O77" s="425"/>
      <c r="P77" s="425"/>
      <c r="Q77" s="425"/>
      <c r="R77" s="103"/>
      <c r="S77" s="592"/>
      <c r="T77" s="573"/>
    </row>
    <row r="78" spans="12:20" x14ac:dyDescent="0.2">
      <c r="L78" s="423"/>
      <c r="M78" s="423"/>
      <c r="N78" s="425"/>
      <c r="O78" s="425"/>
      <c r="P78" s="425"/>
      <c r="Q78" s="425"/>
      <c r="R78" s="103"/>
      <c r="S78" s="592"/>
      <c r="T78" s="573"/>
    </row>
    <row r="79" spans="12:20" x14ac:dyDescent="0.2">
      <c r="L79" s="423"/>
      <c r="M79" s="423"/>
      <c r="N79" s="425"/>
      <c r="O79" s="425"/>
      <c r="P79" s="425"/>
      <c r="Q79" s="425"/>
      <c r="R79" s="103"/>
      <c r="S79" s="592"/>
      <c r="T79" s="573"/>
    </row>
    <row r="80" spans="12:20" x14ac:dyDescent="0.2">
      <c r="L80" s="423"/>
      <c r="M80" s="423"/>
      <c r="N80" s="425"/>
      <c r="O80" s="425"/>
      <c r="P80" s="425"/>
      <c r="Q80" s="425"/>
      <c r="R80" s="103"/>
      <c r="S80" s="592"/>
      <c r="T80" s="573"/>
    </row>
    <row r="81" spans="12:20" x14ac:dyDescent="0.2">
      <c r="L81" s="423"/>
      <c r="M81" s="423"/>
      <c r="N81" s="425"/>
      <c r="O81" s="425"/>
      <c r="P81" s="425"/>
      <c r="Q81" s="425"/>
      <c r="R81" s="103"/>
      <c r="S81" s="592"/>
      <c r="T81" s="573"/>
    </row>
    <row r="82" spans="12:20" x14ac:dyDescent="0.2">
      <c r="L82" s="423"/>
      <c r="M82" s="423"/>
      <c r="N82" s="425"/>
      <c r="O82" s="425"/>
      <c r="P82" s="425"/>
      <c r="Q82" s="425"/>
      <c r="R82" s="103"/>
      <c r="S82" s="592"/>
      <c r="T82" s="573"/>
    </row>
    <row r="83" spans="12:20" x14ac:dyDescent="0.2">
      <c r="L83" s="423"/>
      <c r="M83" s="423"/>
      <c r="N83" s="425"/>
      <c r="O83" s="425"/>
      <c r="P83" s="425"/>
      <c r="Q83" s="425"/>
      <c r="R83" s="103"/>
      <c r="S83" s="592"/>
      <c r="T83" s="573"/>
    </row>
    <row r="84" spans="12:20" x14ac:dyDescent="0.2">
      <c r="L84" s="423"/>
      <c r="M84" s="423"/>
      <c r="N84" s="425"/>
      <c r="O84" s="425"/>
      <c r="P84" s="425"/>
      <c r="Q84" s="425"/>
      <c r="R84" s="103"/>
      <c r="S84" s="592"/>
      <c r="T84" s="573"/>
    </row>
    <row r="85" spans="12:20" x14ac:dyDescent="0.2">
      <c r="L85" s="423"/>
      <c r="M85" s="423"/>
      <c r="N85" s="425"/>
      <c r="O85" s="425"/>
      <c r="P85" s="425"/>
      <c r="Q85" s="425"/>
      <c r="R85" s="103"/>
      <c r="S85" s="592"/>
      <c r="T85" s="573"/>
    </row>
    <row r="86" spans="12:20" x14ac:dyDescent="0.2">
      <c r="L86" s="423"/>
      <c r="M86" s="423"/>
      <c r="N86" s="425"/>
      <c r="O86" s="425"/>
      <c r="P86" s="425"/>
      <c r="Q86" s="425"/>
      <c r="R86" s="103"/>
      <c r="S86" s="592"/>
      <c r="T86" s="573"/>
    </row>
    <row r="87" spans="12:20" x14ac:dyDescent="0.2">
      <c r="L87" s="423"/>
      <c r="M87" s="423"/>
      <c r="N87" s="425"/>
      <c r="O87" s="425"/>
      <c r="P87" s="425"/>
      <c r="Q87" s="425"/>
      <c r="R87" s="103"/>
      <c r="S87" s="592"/>
      <c r="T87" s="573"/>
    </row>
    <row r="88" spans="12:20" x14ac:dyDescent="0.2">
      <c r="L88" s="423"/>
      <c r="M88" s="423"/>
      <c r="N88" s="425"/>
      <c r="O88" s="425"/>
      <c r="P88" s="425"/>
      <c r="Q88" s="425"/>
      <c r="R88" s="103"/>
      <c r="S88" s="592"/>
      <c r="T88" s="573"/>
    </row>
    <row r="89" spans="12:20" x14ac:dyDescent="0.2">
      <c r="L89" s="423"/>
      <c r="M89" s="423"/>
      <c r="N89" s="425"/>
      <c r="O89" s="425"/>
      <c r="P89" s="425"/>
      <c r="Q89" s="425"/>
      <c r="R89" s="103"/>
      <c r="S89" s="592"/>
      <c r="T89" s="573"/>
    </row>
    <row r="90" spans="12:20" x14ac:dyDescent="0.2">
      <c r="L90" s="423"/>
      <c r="M90" s="423"/>
      <c r="N90" s="425"/>
      <c r="O90" s="425"/>
      <c r="P90" s="425"/>
      <c r="Q90" s="425"/>
      <c r="R90" s="103"/>
      <c r="S90" s="592"/>
      <c r="T90" s="573"/>
    </row>
    <row r="91" spans="12:20" x14ac:dyDescent="0.2">
      <c r="L91" s="423"/>
      <c r="M91" s="423"/>
      <c r="N91" s="425"/>
      <c r="O91" s="425"/>
      <c r="P91" s="425"/>
      <c r="Q91" s="425"/>
      <c r="R91" s="103"/>
      <c r="S91" s="592"/>
      <c r="T91" s="573"/>
    </row>
    <row r="92" spans="12:20" x14ac:dyDescent="0.2">
      <c r="L92" s="423"/>
      <c r="M92" s="423"/>
      <c r="N92" s="425"/>
      <c r="O92" s="425"/>
      <c r="P92" s="425"/>
      <c r="Q92" s="425"/>
      <c r="R92" s="103"/>
      <c r="S92" s="592"/>
      <c r="T92" s="573"/>
    </row>
    <row r="93" spans="12:20" x14ac:dyDescent="0.2">
      <c r="L93" s="423"/>
      <c r="M93" s="423"/>
      <c r="N93" s="425"/>
      <c r="O93" s="425"/>
      <c r="P93" s="425"/>
      <c r="Q93" s="425"/>
      <c r="R93" s="103"/>
      <c r="S93" s="592"/>
      <c r="T93" s="573"/>
    </row>
    <row r="94" spans="12:20" x14ac:dyDescent="0.2">
      <c r="L94" s="423"/>
      <c r="M94" s="423"/>
      <c r="N94" s="425"/>
      <c r="O94" s="425"/>
      <c r="P94" s="425"/>
      <c r="Q94" s="425"/>
      <c r="R94" s="103"/>
      <c r="S94" s="592"/>
      <c r="T94" s="573"/>
    </row>
    <row r="95" spans="12:20" x14ac:dyDescent="0.2">
      <c r="L95" s="423"/>
      <c r="M95" s="423"/>
      <c r="N95" s="425"/>
      <c r="O95" s="425"/>
      <c r="P95" s="425"/>
      <c r="Q95" s="425"/>
      <c r="R95" s="103"/>
      <c r="S95" s="592"/>
      <c r="T95" s="573"/>
    </row>
    <row r="96" spans="12:20" x14ac:dyDescent="0.2">
      <c r="L96" s="423"/>
      <c r="M96" s="423"/>
      <c r="N96" s="425"/>
      <c r="O96" s="425"/>
      <c r="P96" s="425"/>
      <c r="Q96" s="425"/>
      <c r="R96" s="103"/>
      <c r="S96" s="592"/>
      <c r="T96" s="573"/>
    </row>
    <row r="97" spans="12:20" x14ac:dyDescent="0.2">
      <c r="L97" s="423"/>
      <c r="M97" s="423"/>
      <c r="N97" s="425"/>
      <c r="O97" s="425"/>
      <c r="P97" s="425"/>
      <c r="Q97" s="425"/>
      <c r="R97" s="103"/>
      <c r="S97" s="592"/>
      <c r="T97" s="573"/>
    </row>
    <row r="98" spans="12:20" x14ac:dyDescent="0.2">
      <c r="L98" s="423"/>
      <c r="M98" s="423"/>
      <c r="N98" s="425"/>
      <c r="O98" s="425"/>
      <c r="P98" s="425"/>
      <c r="Q98" s="425"/>
      <c r="R98" s="103"/>
      <c r="S98" s="592"/>
      <c r="T98" s="573"/>
    </row>
    <row r="99" spans="12:20" x14ac:dyDescent="0.2">
      <c r="L99" s="423"/>
      <c r="M99" s="423"/>
      <c r="N99" s="425"/>
      <c r="O99" s="425"/>
      <c r="P99" s="425"/>
      <c r="Q99" s="425"/>
      <c r="R99" s="103"/>
      <c r="S99" s="592"/>
      <c r="T99" s="573"/>
    </row>
    <row r="100" spans="12:20" x14ac:dyDescent="0.2">
      <c r="L100" s="423"/>
      <c r="M100" s="423"/>
      <c r="N100" s="425"/>
      <c r="O100" s="425"/>
      <c r="P100" s="425"/>
      <c r="Q100" s="425"/>
      <c r="R100" s="103"/>
      <c r="S100" s="592"/>
      <c r="T100" s="573"/>
    </row>
    <row r="101" spans="12:20" x14ac:dyDescent="0.2">
      <c r="L101" s="423"/>
      <c r="M101" s="423"/>
      <c r="N101" s="425"/>
      <c r="O101" s="425"/>
      <c r="P101" s="425"/>
      <c r="Q101" s="425"/>
      <c r="R101" s="103"/>
      <c r="S101" s="592"/>
      <c r="T101" s="573"/>
    </row>
    <row r="102" spans="12:20" x14ac:dyDescent="0.2">
      <c r="L102" s="423"/>
      <c r="M102" s="423"/>
      <c r="N102" s="425"/>
      <c r="O102" s="425"/>
      <c r="P102" s="425"/>
      <c r="Q102" s="425"/>
      <c r="R102" s="103"/>
      <c r="S102" s="592"/>
      <c r="T102" s="573"/>
    </row>
    <row r="103" spans="12:20" x14ac:dyDescent="0.2">
      <c r="L103" s="423"/>
      <c r="M103" s="423"/>
      <c r="N103" s="425"/>
      <c r="O103" s="425"/>
      <c r="P103" s="425"/>
      <c r="Q103" s="425"/>
      <c r="R103" s="103"/>
      <c r="S103" s="592"/>
      <c r="T103" s="573"/>
    </row>
    <row r="104" spans="12:20" x14ac:dyDescent="0.2">
      <c r="L104" s="423"/>
      <c r="M104" s="423"/>
      <c r="N104" s="425"/>
      <c r="O104" s="425"/>
      <c r="P104" s="425"/>
      <c r="Q104" s="425"/>
      <c r="R104" s="103"/>
      <c r="S104" s="592"/>
      <c r="T104" s="573"/>
    </row>
    <row r="105" spans="12:20" x14ac:dyDescent="0.2">
      <c r="L105" s="423"/>
      <c r="M105" s="423"/>
      <c r="N105" s="425"/>
      <c r="O105" s="425"/>
      <c r="P105" s="425"/>
      <c r="Q105" s="425"/>
      <c r="R105" s="103"/>
      <c r="S105" s="592"/>
      <c r="T105" s="573"/>
    </row>
    <row r="106" spans="12:20" x14ac:dyDescent="0.2">
      <c r="L106" s="423"/>
      <c r="M106" s="423"/>
      <c r="N106" s="425"/>
      <c r="O106" s="425"/>
      <c r="P106" s="425"/>
      <c r="Q106" s="425"/>
      <c r="R106" s="103"/>
      <c r="S106" s="592"/>
      <c r="T106" s="573"/>
    </row>
    <row r="107" spans="12:20" x14ac:dyDescent="0.2">
      <c r="L107" s="423"/>
      <c r="M107" s="423"/>
      <c r="N107" s="425"/>
      <c r="O107" s="425"/>
      <c r="P107" s="425"/>
      <c r="Q107" s="425"/>
      <c r="R107" s="103"/>
      <c r="S107" s="592"/>
      <c r="T107" s="573"/>
    </row>
    <row r="108" spans="12:20" x14ac:dyDescent="0.2">
      <c r="L108" s="423"/>
      <c r="M108" s="423"/>
      <c r="N108" s="425"/>
      <c r="O108" s="425"/>
      <c r="P108" s="425"/>
      <c r="Q108" s="425"/>
      <c r="R108" s="103"/>
      <c r="S108" s="592"/>
      <c r="T108" s="573"/>
    </row>
    <row r="109" spans="12:20" x14ac:dyDescent="0.2">
      <c r="L109" s="423"/>
      <c r="M109" s="423"/>
      <c r="N109" s="425"/>
      <c r="O109" s="425"/>
      <c r="P109" s="425"/>
      <c r="Q109" s="425"/>
      <c r="R109" s="103"/>
      <c r="S109" s="592"/>
      <c r="T109" s="573"/>
    </row>
    <row r="110" spans="12:20" x14ac:dyDescent="0.2">
      <c r="L110" s="423"/>
      <c r="M110" s="423"/>
      <c r="N110" s="425"/>
      <c r="O110" s="425"/>
      <c r="P110" s="425"/>
      <c r="Q110" s="425"/>
      <c r="R110" s="103"/>
      <c r="S110" s="592"/>
      <c r="T110" s="573"/>
    </row>
    <row r="111" spans="12:20" x14ac:dyDescent="0.2">
      <c r="L111" s="423"/>
      <c r="M111" s="423"/>
      <c r="N111" s="425"/>
      <c r="O111" s="425"/>
      <c r="P111" s="425"/>
      <c r="Q111" s="425"/>
      <c r="R111" s="103"/>
      <c r="S111" s="592"/>
      <c r="T111" s="573"/>
    </row>
    <row r="112" spans="12:20" x14ac:dyDescent="0.2">
      <c r="L112" s="423"/>
      <c r="M112" s="423"/>
      <c r="N112" s="425"/>
      <c r="O112" s="425"/>
      <c r="P112" s="425"/>
      <c r="Q112" s="425"/>
      <c r="R112" s="103"/>
      <c r="S112" s="592"/>
      <c r="T112" s="573"/>
    </row>
    <row r="113" spans="12:20" x14ac:dyDescent="0.2">
      <c r="L113" s="423"/>
      <c r="M113" s="423"/>
      <c r="N113" s="425"/>
      <c r="O113" s="425"/>
      <c r="P113" s="425"/>
      <c r="Q113" s="425"/>
      <c r="R113" s="103"/>
      <c r="S113" s="592"/>
      <c r="T113" s="573"/>
    </row>
    <row r="114" spans="12:20" x14ac:dyDescent="0.2">
      <c r="L114" s="423"/>
      <c r="M114" s="423"/>
      <c r="N114" s="425"/>
      <c r="O114" s="425"/>
      <c r="P114" s="425"/>
      <c r="Q114" s="425"/>
      <c r="R114" s="103"/>
      <c r="S114" s="592"/>
      <c r="T114" s="573"/>
    </row>
    <row r="115" spans="12:20" x14ac:dyDescent="0.2">
      <c r="L115" s="423"/>
      <c r="M115" s="423"/>
      <c r="N115" s="425"/>
      <c r="O115" s="425"/>
      <c r="P115" s="425"/>
      <c r="Q115" s="425"/>
      <c r="R115" s="103"/>
      <c r="S115" s="592"/>
      <c r="T115" s="573"/>
    </row>
    <row r="116" spans="12:20" x14ac:dyDescent="0.2">
      <c r="L116" s="423"/>
      <c r="M116" s="423"/>
      <c r="N116" s="425"/>
      <c r="O116" s="425"/>
      <c r="P116" s="425"/>
      <c r="Q116" s="425"/>
      <c r="R116" s="103"/>
      <c r="S116" s="592"/>
      <c r="T116" s="573"/>
    </row>
    <row r="117" spans="12:20" x14ac:dyDescent="0.2">
      <c r="L117" s="423"/>
      <c r="M117" s="423"/>
      <c r="N117" s="425"/>
      <c r="O117" s="425"/>
      <c r="P117" s="425"/>
      <c r="Q117" s="425"/>
      <c r="R117" s="103"/>
      <c r="S117" s="592"/>
      <c r="T117" s="573"/>
    </row>
    <row r="118" spans="12:20" x14ac:dyDescent="0.2">
      <c r="L118" s="423"/>
      <c r="M118" s="423"/>
      <c r="N118" s="425"/>
      <c r="O118" s="425"/>
      <c r="P118" s="425"/>
      <c r="Q118" s="425"/>
      <c r="R118" s="103"/>
      <c r="S118" s="592"/>
      <c r="T118" s="573"/>
    </row>
    <row r="119" spans="12:20" x14ac:dyDescent="0.2">
      <c r="L119" s="423"/>
      <c r="M119" s="423"/>
      <c r="N119" s="425"/>
      <c r="O119" s="425"/>
      <c r="P119" s="425"/>
      <c r="Q119" s="425"/>
      <c r="R119" s="103"/>
      <c r="S119" s="592"/>
      <c r="T119" s="573"/>
    </row>
    <row r="120" spans="12:20" x14ac:dyDescent="0.2">
      <c r="L120" s="423"/>
      <c r="M120" s="423"/>
      <c r="N120" s="425"/>
      <c r="O120" s="425"/>
      <c r="P120" s="425"/>
      <c r="Q120" s="425"/>
      <c r="R120" s="103"/>
      <c r="S120" s="592"/>
      <c r="T120" s="573"/>
    </row>
    <row r="121" spans="12:20" x14ac:dyDescent="0.2">
      <c r="L121" s="423"/>
      <c r="M121" s="423"/>
      <c r="N121" s="425"/>
      <c r="O121" s="425"/>
      <c r="P121" s="425"/>
      <c r="Q121" s="425"/>
      <c r="R121" s="103"/>
      <c r="S121" s="592"/>
      <c r="T121" s="573"/>
    </row>
    <row r="122" spans="12:20" x14ac:dyDescent="0.2">
      <c r="L122" s="423"/>
      <c r="M122" s="423"/>
      <c r="N122" s="425"/>
      <c r="O122" s="425"/>
      <c r="P122" s="425"/>
      <c r="Q122" s="425"/>
      <c r="R122" s="103"/>
      <c r="S122" s="592"/>
      <c r="T122" s="573"/>
    </row>
    <row r="123" spans="12:20" x14ac:dyDescent="0.2">
      <c r="L123" s="423"/>
      <c r="M123" s="423"/>
      <c r="N123" s="425"/>
      <c r="O123" s="425"/>
      <c r="P123" s="425"/>
      <c r="Q123" s="425"/>
      <c r="R123" s="103"/>
      <c r="S123" s="592"/>
      <c r="T123" s="573"/>
    </row>
    <row r="124" spans="12:20" x14ac:dyDescent="0.2">
      <c r="L124" s="423"/>
      <c r="M124" s="423"/>
      <c r="N124" s="425"/>
      <c r="O124" s="425"/>
      <c r="P124" s="425"/>
      <c r="Q124" s="425"/>
      <c r="R124" s="103"/>
      <c r="S124" s="592"/>
      <c r="T124" s="573"/>
    </row>
    <row r="125" spans="12:20" x14ac:dyDescent="0.2">
      <c r="L125" s="423"/>
      <c r="M125" s="423"/>
      <c r="N125" s="425"/>
      <c r="O125" s="425"/>
      <c r="P125" s="425"/>
      <c r="Q125" s="425"/>
      <c r="R125" s="103"/>
      <c r="S125" s="592"/>
      <c r="T125" s="573"/>
    </row>
    <row r="126" spans="12:20" x14ac:dyDescent="0.2">
      <c r="L126" s="423"/>
      <c r="M126" s="423"/>
      <c r="N126" s="425"/>
      <c r="O126" s="425"/>
      <c r="P126" s="425"/>
      <c r="Q126" s="425"/>
      <c r="R126" s="103"/>
      <c r="S126" s="592"/>
      <c r="T126" s="573"/>
    </row>
    <row r="127" spans="12:20" x14ac:dyDescent="0.2">
      <c r="L127" s="423"/>
      <c r="M127" s="423"/>
      <c r="N127" s="425"/>
      <c r="O127" s="425"/>
      <c r="P127" s="425"/>
      <c r="Q127" s="425"/>
      <c r="R127" s="103"/>
      <c r="S127" s="592"/>
      <c r="T127" s="573"/>
    </row>
    <row r="128" spans="12:20" x14ac:dyDescent="0.2">
      <c r="L128" s="423"/>
      <c r="M128" s="423"/>
      <c r="N128" s="425"/>
      <c r="O128" s="425"/>
      <c r="P128" s="425"/>
      <c r="Q128" s="425"/>
      <c r="R128" s="103"/>
      <c r="S128" s="592"/>
      <c r="T128" s="573"/>
    </row>
    <row r="129" spans="12:20" x14ac:dyDescent="0.2">
      <c r="L129" s="423"/>
      <c r="M129" s="423"/>
      <c r="N129" s="425"/>
      <c r="O129" s="425"/>
      <c r="P129" s="425"/>
      <c r="Q129" s="425"/>
      <c r="R129" s="103"/>
      <c r="S129" s="592"/>
      <c r="T129" s="573"/>
    </row>
    <row r="130" spans="12:20" x14ac:dyDescent="0.2">
      <c r="L130" s="423"/>
      <c r="M130" s="423"/>
      <c r="N130" s="425"/>
      <c r="O130" s="425"/>
      <c r="P130" s="425"/>
      <c r="Q130" s="425"/>
      <c r="R130" s="103"/>
      <c r="S130" s="592"/>
      <c r="T130" s="573"/>
    </row>
    <row r="131" spans="12:20" x14ac:dyDescent="0.2">
      <c r="L131" s="423"/>
      <c r="M131" s="423"/>
      <c r="N131" s="425"/>
      <c r="O131" s="425"/>
      <c r="P131" s="425"/>
      <c r="Q131" s="425"/>
      <c r="R131" s="103"/>
      <c r="S131" s="592"/>
      <c r="T131" s="573"/>
    </row>
    <row r="132" spans="12:20" x14ac:dyDescent="0.2">
      <c r="L132" s="423"/>
      <c r="M132" s="423"/>
      <c r="N132" s="425"/>
      <c r="O132" s="425"/>
      <c r="P132" s="425"/>
      <c r="Q132" s="425"/>
      <c r="R132" s="103"/>
      <c r="S132" s="592"/>
      <c r="T132" s="573"/>
    </row>
    <row r="133" spans="12:20" x14ac:dyDescent="0.2">
      <c r="L133" s="423"/>
      <c r="M133" s="423"/>
      <c r="N133" s="425"/>
      <c r="O133" s="425"/>
      <c r="P133" s="425"/>
      <c r="Q133" s="425"/>
      <c r="R133" s="103"/>
      <c r="S133" s="592"/>
      <c r="T133" s="573"/>
    </row>
    <row r="134" spans="12:20" x14ac:dyDescent="0.2">
      <c r="L134" s="423"/>
      <c r="M134" s="423"/>
      <c r="N134" s="425"/>
      <c r="O134" s="425"/>
      <c r="P134" s="425"/>
      <c r="Q134" s="425"/>
      <c r="R134" s="103"/>
      <c r="S134" s="592"/>
      <c r="T134" s="573"/>
    </row>
    <row r="135" spans="12:20" x14ac:dyDescent="0.2">
      <c r="L135" s="423"/>
      <c r="M135" s="423"/>
      <c r="N135" s="425"/>
      <c r="O135" s="425"/>
      <c r="P135" s="425"/>
      <c r="Q135" s="425"/>
      <c r="R135" s="103"/>
      <c r="S135" s="592"/>
      <c r="T135" s="573"/>
    </row>
    <row r="136" spans="12:20" x14ac:dyDescent="0.2">
      <c r="L136" s="423"/>
      <c r="M136" s="423"/>
      <c r="N136" s="425"/>
      <c r="O136" s="425"/>
      <c r="P136" s="425"/>
      <c r="Q136" s="425"/>
      <c r="R136" s="103"/>
      <c r="S136" s="592"/>
      <c r="T136" s="573"/>
    </row>
    <row r="137" spans="12:20" x14ac:dyDescent="0.2">
      <c r="L137" s="423"/>
      <c r="M137" s="423"/>
      <c r="N137" s="425"/>
      <c r="O137" s="425"/>
      <c r="P137" s="425"/>
      <c r="Q137" s="425"/>
      <c r="R137" s="103"/>
      <c r="S137" s="592"/>
      <c r="T137" s="573"/>
    </row>
    <row r="138" spans="12:20" x14ac:dyDescent="0.2">
      <c r="L138" s="423"/>
      <c r="M138" s="423"/>
      <c r="N138" s="425"/>
      <c r="O138" s="425"/>
      <c r="P138" s="425"/>
      <c r="Q138" s="425"/>
      <c r="R138" s="103"/>
      <c r="S138" s="592"/>
      <c r="T138" s="573"/>
    </row>
    <row r="139" spans="12:20" x14ac:dyDescent="0.2">
      <c r="L139" s="423"/>
      <c r="M139" s="423"/>
      <c r="N139" s="425"/>
      <c r="O139" s="425"/>
      <c r="P139" s="425"/>
      <c r="Q139" s="425"/>
      <c r="R139" s="103"/>
      <c r="S139" s="592"/>
      <c r="T139" s="573"/>
    </row>
    <row r="140" spans="12:20" x14ac:dyDescent="0.2">
      <c r="L140" s="423"/>
      <c r="M140" s="423"/>
      <c r="N140" s="425"/>
      <c r="O140" s="425"/>
      <c r="P140" s="425"/>
      <c r="Q140" s="425"/>
      <c r="R140" s="103"/>
      <c r="S140" s="592"/>
      <c r="T140" s="573"/>
    </row>
    <row r="141" spans="12:20" x14ac:dyDescent="0.2">
      <c r="L141" s="423"/>
      <c r="M141" s="423"/>
      <c r="N141" s="425"/>
      <c r="O141" s="425"/>
      <c r="P141" s="425"/>
      <c r="Q141" s="425"/>
      <c r="R141" s="103"/>
      <c r="S141" s="592"/>
      <c r="T141" s="573"/>
    </row>
    <row r="142" spans="12:20" x14ac:dyDescent="0.2">
      <c r="L142" s="423"/>
      <c r="M142" s="423"/>
      <c r="N142" s="425"/>
      <c r="O142" s="425"/>
      <c r="P142" s="425"/>
      <c r="Q142" s="425"/>
      <c r="R142" s="103"/>
      <c r="S142" s="592"/>
      <c r="T142" s="573"/>
    </row>
    <row r="143" spans="12:20" x14ac:dyDescent="0.2">
      <c r="L143" s="423"/>
      <c r="M143" s="423"/>
      <c r="N143" s="425"/>
      <c r="O143" s="425"/>
      <c r="P143" s="425"/>
      <c r="Q143" s="425"/>
      <c r="R143" s="103"/>
      <c r="S143" s="592"/>
      <c r="T143" s="573"/>
    </row>
    <row r="144" spans="12:20" x14ac:dyDescent="0.2">
      <c r="L144" s="423"/>
      <c r="M144" s="423"/>
      <c r="N144" s="425"/>
      <c r="O144" s="425"/>
      <c r="P144" s="425"/>
      <c r="Q144" s="425"/>
      <c r="R144" s="103"/>
      <c r="S144" s="592"/>
      <c r="T144" s="573"/>
    </row>
    <row r="145" spans="12:20" x14ac:dyDescent="0.2">
      <c r="L145" s="423"/>
      <c r="M145" s="423"/>
      <c r="N145" s="425"/>
      <c r="O145" s="425"/>
      <c r="P145" s="425"/>
      <c r="Q145" s="425"/>
      <c r="R145" s="103"/>
      <c r="S145" s="592"/>
      <c r="T145" s="573"/>
    </row>
    <row r="146" spans="12:20" x14ac:dyDescent="0.2">
      <c r="L146" s="423"/>
      <c r="M146" s="423"/>
      <c r="N146" s="425"/>
      <c r="O146" s="425"/>
      <c r="P146" s="425"/>
      <c r="Q146" s="425"/>
      <c r="R146" s="103"/>
      <c r="S146" s="592"/>
      <c r="T146" s="573"/>
    </row>
    <row r="147" spans="12:20" x14ac:dyDescent="0.2">
      <c r="L147" s="423"/>
      <c r="M147" s="423"/>
      <c r="N147" s="425"/>
      <c r="O147" s="425"/>
      <c r="P147" s="425"/>
      <c r="Q147" s="425"/>
      <c r="R147" s="103"/>
      <c r="S147" s="592"/>
      <c r="T147" s="573"/>
    </row>
    <row r="148" spans="12:20" x14ac:dyDescent="0.2">
      <c r="L148" s="423"/>
      <c r="M148" s="423"/>
      <c r="N148" s="425"/>
      <c r="O148" s="425"/>
      <c r="P148" s="425"/>
      <c r="Q148" s="425"/>
      <c r="R148" s="103"/>
      <c r="S148" s="592"/>
      <c r="T148" s="573"/>
    </row>
    <row r="149" spans="12:20" x14ac:dyDescent="0.2">
      <c r="L149" s="423"/>
      <c r="M149" s="423"/>
      <c r="N149" s="425"/>
      <c r="O149" s="425"/>
      <c r="P149" s="425"/>
      <c r="Q149" s="425"/>
      <c r="R149" s="103"/>
      <c r="S149" s="592"/>
      <c r="T149" s="573"/>
    </row>
    <row r="150" spans="12:20" x14ac:dyDescent="0.2">
      <c r="L150" s="423"/>
      <c r="M150" s="423"/>
      <c r="N150" s="425"/>
      <c r="O150" s="425"/>
      <c r="P150" s="425"/>
      <c r="Q150" s="425"/>
      <c r="R150" s="103"/>
      <c r="S150" s="592"/>
      <c r="T150" s="573"/>
    </row>
    <row r="151" spans="12:20" x14ac:dyDescent="0.2">
      <c r="L151" s="423"/>
      <c r="M151" s="423"/>
      <c r="N151" s="425"/>
      <c r="O151" s="425"/>
      <c r="P151" s="425"/>
      <c r="Q151" s="425"/>
      <c r="R151" s="103"/>
      <c r="S151" s="592"/>
      <c r="T151" s="573"/>
    </row>
    <row r="152" spans="12:20" x14ac:dyDescent="0.2">
      <c r="L152" s="423"/>
      <c r="M152" s="423"/>
      <c r="N152" s="425"/>
      <c r="O152" s="425"/>
      <c r="P152" s="425"/>
      <c r="Q152" s="425"/>
      <c r="R152" s="103"/>
      <c r="S152" s="592"/>
      <c r="T152" s="573"/>
    </row>
    <row r="153" spans="12:20" x14ac:dyDescent="0.2">
      <c r="L153" s="423"/>
      <c r="M153" s="423"/>
      <c r="N153" s="425"/>
      <c r="O153" s="425"/>
      <c r="P153" s="425"/>
      <c r="Q153" s="425"/>
      <c r="R153" s="103"/>
      <c r="S153" s="592"/>
      <c r="T153" s="573"/>
    </row>
    <row r="154" spans="12:20" x14ac:dyDescent="0.2">
      <c r="L154" s="423"/>
      <c r="M154" s="423"/>
      <c r="N154" s="425"/>
      <c r="O154" s="425"/>
      <c r="P154" s="425"/>
      <c r="Q154" s="425"/>
      <c r="R154" s="103"/>
      <c r="S154" s="592"/>
      <c r="T154" s="573"/>
    </row>
    <row r="155" spans="12:20" x14ac:dyDescent="0.2">
      <c r="L155" s="423"/>
      <c r="M155" s="423"/>
      <c r="N155" s="425"/>
      <c r="O155" s="425"/>
      <c r="P155" s="425"/>
      <c r="Q155" s="425"/>
      <c r="R155" s="103"/>
      <c r="S155" s="592"/>
      <c r="T155" s="573"/>
    </row>
    <row r="156" spans="12:20" x14ac:dyDescent="0.2">
      <c r="L156" s="423"/>
      <c r="M156" s="423"/>
      <c r="N156" s="425"/>
      <c r="O156" s="425"/>
      <c r="P156" s="425"/>
      <c r="Q156" s="425"/>
      <c r="R156" s="103"/>
      <c r="S156" s="592"/>
      <c r="T156" s="573"/>
    </row>
    <row r="157" spans="12:20" x14ac:dyDescent="0.2">
      <c r="L157" s="423"/>
      <c r="M157" s="423"/>
      <c r="N157" s="425"/>
      <c r="O157" s="425"/>
      <c r="P157" s="425"/>
      <c r="Q157" s="425"/>
      <c r="R157" s="103"/>
      <c r="S157" s="592"/>
      <c r="T157" s="573"/>
    </row>
    <row r="158" spans="12:20" x14ac:dyDescent="0.2">
      <c r="L158" s="423"/>
      <c r="M158" s="423"/>
      <c r="N158" s="425"/>
      <c r="O158" s="425"/>
      <c r="P158" s="425"/>
      <c r="Q158" s="425"/>
      <c r="R158" s="103"/>
      <c r="S158" s="592"/>
      <c r="T158" s="573"/>
    </row>
    <row r="159" spans="12:20" x14ac:dyDescent="0.2">
      <c r="L159" s="423"/>
      <c r="M159" s="423"/>
      <c r="N159" s="425"/>
      <c r="O159" s="425"/>
      <c r="P159" s="425"/>
      <c r="Q159" s="425"/>
      <c r="R159" s="103"/>
      <c r="S159" s="592"/>
      <c r="T159" s="573"/>
    </row>
    <row r="160" spans="12:20" x14ac:dyDescent="0.2">
      <c r="L160" s="423"/>
      <c r="M160" s="423"/>
      <c r="N160" s="425"/>
      <c r="O160" s="425"/>
      <c r="P160" s="425"/>
      <c r="Q160" s="425"/>
      <c r="R160" s="103"/>
      <c r="S160" s="592"/>
      <c r="T160" s="573"/>
    </row>
    <row r="161" spans="12:20" x14ac:dyDescent="0.2">
      <c r="L161" s="423"/>
      <c r="M161" s="423"/>
      <c r="N161" s="425"/>
      <c r="O161" s="425"/>
      <c r="P161" s="425"/>
      <c r="Q161" s="425"/>
      <c r="R161" s="103"/>
      <c r="S161" s="592"/>
      <c r="T161" s="573"/>
    </row>
    <row r="162" spans="12:20" x14ac:dyDescent="0.2">
      <c r="L162" s="423"/>
      <c r="M162" s="423"/>
      <c r="N162" s="425"/>
      <c r="O162" s="425"/>
      <c r="P162" s="425"/>
      <c r="Q162" s="425"/>
      <c r="R162" s="103"/>
      <c r="S162" s="592"/>
      <c r="T162" s="573"/>
    </row>
    <row r="163" spans="12:20" x14ac:dyDescent="0.2">
      <c r="L163" s="423"/>
      <c r="M163" s="423"/>
      <c r="N163" s="425"/>
      <c r="O163" s="425"/>
      <c r="P163" s="425"/>
      <c r="Q163" s="425"/>
      <c r="R163" s="103"/>
      <c r="S163" s="592"/>
      <c r="T163" s="573"/>
    </row>
    <row r="164" spans="12:20" x14ac:dyDescent="0.2">
      <c r="L164" s="423"/>
      <c r="M164" s="423"/>
      <c r="N164" s="425"/>
      <c r="O164" s="425"/>
      <c r="P164" s="425"/>
      <c r="Q164" s="425"/>
      <c r="R164" s="103"/>
      <c r="S164" s="592"/>
      <c r="T164" s="573"/>
    </row>
    <row r="165" spans="12:20" x14ac:dyDescent="0.2">
      <c r="L165" s="423"/>
      <c r="M165" s="423"/>
      <c r="N165" s="425"/>
      <c r="O165" s="425"/>
      <c r="P165" s="425"/>
      <c r="Q165" s="425"/>
      <c r="R165" s="103"/>
      <c r="S165" s="592"/>
      <c r="T165" s="573"/>
    </row>
    <row r="166" spans="12:20" x14ac:dyDescent="0.2">
      <c r="L166" s="423"/>
      <c r="M166" s="423"/>
      <c r="N166" s="425"/>
      <c r="O166" s="425"/>
      <c r="P166" s="425"/>
      <c r="Q166" s="425"/>
      <c r="R166" s="103"/>
      <c r="S166" s="592"/>
      <c r="T166" s="573"/>
    </row>
    <row r="167" spans="12:20" x14ac:dyDescent="0.2">
      <c r="L167" s="423"/>
      <c r="M167" s="423"/>
      <c r="N167" s="425"/>
      <c r="O167" s="425"/>
      <c r="P167" s="425"/>
      <c r="Q167" s="425"/>
      <c r="R167" s="103"/>
      <c r="S167" s="592"/>
      <c r="T167" s="573"/>
    </row>
    <row r="168" spans="12:20" x14ac:dyDescent="0.2">
      <c r="L168" s="423"/>
      <c r="M168" s="423"/>
      <c r="N168" s="425"/>
      <c r="O168" s="425"/>
      <c r="P168" s="425"/>
      <c r="Q168" s="425"/>
      <c r="R168" s="103"/>
      <c r="S168" s="592"/>
      <c r="T168" s="573"/>
    </row>
    <row r="169" spans="12:20" x14ac:dyDescent="0.2">
      <c r="L169" s="423"/>
      <c r="M169" s="423"/>
      <c r="N169" s="425"/>
      <c r="O169" s="425"/>
      <c r="P169" s="425"/>
      <c r="Q169" s="425"/>
      <c r="R169" s="103"/>
      <c r="S169" s="592"/>
      <c r="T169" s="573"/>
    </row>
  </sheetData>
  <sheetProtection sheet="1" objects="1" scenarios="1"/>
  <customSheetViews>
    <customSheetView guid="{C3481001-D93C-11D1-B18A-444553540000}" showPageBreaks="1" showRuler="0">
      <pageMargins left="0.78740157499999996" right="0.78740157499999996" top="0.984251969" bottom="0.984251969" header="0.4921259845" footer="0.4921259845"/>
      <pageSetup paperSize="9" orientation="portrait" horizontalDpi="300" verticalDpi="300" r:id="rId1"/>
      <headerFooter alignWithMargins="0"/>
    </customSheetView>
    <customSheetView guid="{C3481005-D93C-11D1-B18A-444553540000}" showPageBreaks="1" showRuler="0">
      <pageMargins left="0.78740157499999996" right="0.78740157499999996" top="0.984251969" bottom="0.984251969" header="0.4921259845" footer="0.4921259845"/>
      <pageSetup paperSize="9" orientation="portrait" horizontalDpi="300" verticalDpi="300" r:id="rId2"/>
      <headerFooter alignWithMargins="0"/>
    </customSheetView>
    <customSheetView guid="{B63A9C9F-CFE4-40C9-8381-5421B247D702}" showGridLines="0" showRowCol="0" outlineSymbols="0" hiddenColumns="1" showRuler="0">
      <pageMargins left="0" right="0" top="0.59055118110236227" bottom="0.59055118110236227" header="0" footer="0"/>
      <printOptions horizontalCentered="1"/>
      <pageSetup paperSize="9" orientation="portrait" horizontalDpi="300" verticalDpi="300" r:id="rId3"/>
      <headerFooter alignWithMargins="0"/>
    </customSheetView>
  </customSheetViews>
  <mergeCells count="5">
    <mergeCell ref="B1:S1"/>
    <mergeCell ref="C3:H3"/>
    <mergeCell ref="L3:R3"/>
    <mergeCell ref="H6:I6"/>
    <mergeCell ref="R6:S6"/>
  </mergeCells>
  <phoneticPr fontId="0" type="noConversion"/>
  <printOptions horizontalCentered="1"/>
  <pageMargins left="0" right="0" top="0.59055118110236227" bottom="0.39370078740157483" header="0.19685039370078741" footer="0.19685039370078741"/>
  <pageSetup paperSize="9" scale="98" orientation="portrait" horizontalDpi="300" verticalDpi="300" r:id="rId4"/>
  <headerFooter alignWithMargins="0">
    <oddHeader>&amp;CProgram pro zpracování výsledků: POŽÁRNÍ SPORT</oddHeader>
    <oddFooter>&amp;LAutor: Ing. Milan Hoffmann&amp;C&amp;P&amp;ROprávněný uživatel: SH ČMS</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autoPageBreaks="0"/>
  </sheetPr>
  <dimension ref="A1:T169"/>
  <sheetViews>
    <sheetView showGridLines="0" showRowColHeaders="0" showOutlineSymbols="0" zoomScaleNormal="100" workbookViewId="0"/>
  </sheetViews>
  <sheetFormatPr defaultRowHeight="12.75" x14ac:dyDescent="0.2"/>
  <cols>
    <col min="1" max="1" width="1.42578125" style="377" customWidth="1"/>
    <col min="2" max="2" width="3.28515625" style="6" customWidth="1"/>
    <col min="3" max="3" width="17.7109375" style="6" customWidth="1"/>
    <col min="4" max="6" width="6.7109375" style="459" customWidth="1"/>
    <col min="7" max="7" width="6.7109375" style="459" hidden="1" customWidth="1"/>
    <col min="8" max="8" width="6.7109375" style="459" customWidth="1"/>
    <col min="9" max="9" width="2.28515625" style="542" customWidth="1"/>
    <col min="10" max="10" width="7.7109375" style="575" hidden="1" customWidth="1"/>
    <col min="11" max="11" width="1.42578125" style="377" customWidth="1"/>
    <col min="12" max="12" width="3.28515625" style="6" customWidth="1"/>
    <col min="13" max="13" width="17.7109375" style="6" customWidth="1"/>
    <col min="14" max="16" width="6.7109375" style="459" customWidth="1"/>
    <col min="17" max="17" width="6.7109375" style="459" hidden="1" customWidth="1"/>
    <col min="18" max="18" width="6.7109375" style="551" customWidth="1"/>
    <col min="19" max="19" width="2.28515625" style="616" customWidth="1"/>
    <col min="20" max="20" width="1.7109375" style="377" customWidth="1"/>
    <col min="21" max="16384" width="9.140625" style="377"/>
  </cols>
  <sheetData>
    <row r="1" spans="1:20" ht="26.25" x14ac:dyDescent="0.2">
      <c r="B1" s="793" t="s">
        <v>10</v>
      </c>
      <c r="C1" s="793"/>
      <c r="D1" s="793"/>
      <c r="E1" s="793"/>
      <c r="F1" s="793"/>
      <c r="G1" s="793"/>
      <c r="H1" s="793"/>
      <c r="I1" s="793"/>
      <c r="J1" s="793"/>
      <c r="K1" s="793"/>
      <c r="L1" s="793"/>
      <c r="M1" s="793"/>
      <c r="N1" s="793"/>
      <c r="O1" s="793"/>
      <c r="P1" s="793"/>
      <c r="Q1" s="793"/>
      <c r="R1" s="793"/>
      <c r="S1" s="793"/>
    </row>
    <row r="2" spans="1:20" s="538" customFormat="1" ht="5.0999999999999996" customHeight="1" x14ac:dyDescent="0.2">
      <c r="B2" s="177"/>
      <c r="C2" s="177"/>
      <c r="D2" s="539"/>
      <c r="E2" s="539"/>
      <c r="F2" s="539"/>
      <c r="G2" s="539"/>
      <c r="H2" s="539"/>
      <c r="I2" s="539"/>
      <c r="J2" s="554"/>
      <c r="K2" s="177"/>
      <c r="L2" s="177"/>
      <c r="M2" s="177"/>
      <c r="N2" s="539"/>
      <c r="O2" s="539"/>
      <c r="P2" s="539"/>
      <c r="Q2" s="539"/>
      <c r="R2" s="539"/>
      <c r="S2" s="590"/>
    </row>
    <row r="3" spans="1:20" s="177" customFormat="1" ht="18" x14ac:dyDescent="0.2">
      <c r="C3" s="745" t="str">
        <f>Start!B2</f>
        <v>Krajské kolo v PS</v>
      </c>
      <c r="D3" s="745"/>
      <c r="E3" s="745"/>
      <c r="F3" s="745"/>
      <c r="G3" s="745"/>
      <c r="H3" s="745"/>
      <c r="I3" s="572"/>
      <c r="J3" s="580"/>
      <c r="K3" s="490"/>
      <c r="L3" s="745" t="str">
        <f>Start!B3</f>
        <v>30.7. 2016 Pardubice - Polabiny</v>
      </c>
      <c r="M3" s="745"/>
      <c r="N3" s="745"/>
      <c r="O3" s="745"/>
      <c r="P3" s="745"/>
      <c r="Q3" s="745"/>
      <c r="R3" s="745"/>
      <c r="S3" s="591"/>
    </row>
    <row r="4" spans="1:20" s="514" customFormat="1" ht="5.0999999999999996" customHeight="1" thickBot="1" x14ac:dyDescent="0.25">
      <c r="B4" s="376"/>
      <c r="C4" s="376"/>
      <c r="D4" s="540"/>
      <c r="E4" s="540"/>
      <c r="F4" s="540"/>
      <c r="G4" s="540"/>
      <c r="H4" s="540"/>
      <c r="I4" s="540"/>
      <c r="J4" s="574"/>
      <c r="K4" s="376"/>
      <c r="L4" s="376"/>
      <c r="M4" s="541"/>
      <c r="N4" s="542"/>
      <c r="O4" s="542"/>
      <c r="P4" s="542"/>
      <c r="Q4" s="542"/>
      <c r="R4" s="54"/>
      <c r="S4" s="611"/>
    </row>
    <row r="5" spans="1:20" ht="15" customHeight="1" thickBot="1" x14ac:dyDescent="0.25">
      <c r="C5" s="7" t="str">
        <f>Start!$C$5</f>
        <v>MUŽI</v>
      </c>
      <c r="L5" s="423"/>
      <c r="M5" s="424"/>
      <c r="N5" s="425"/>
      <c r="O5" s="425"/>
      <c r="P5" s="425"/>
      <c r="Q5" s="425"/>
      <c r="R5" s="543"/>
      <c r="S5" s="612"/>
    </row>
    <row r="6" spans="1:20" s="544" customFormat="1" ht="71.099999999999994" customHeight="1" thickBot="1" x14ac:dyDescent="0.25">
      <c r="B6" s="545" t="s">
        <v>8</v>
      </c>
      <c r="C6" s="546" t="s">
        <v>0</v>
      </c>
      <c r="D6" s="547" t="s">
        <v>39</v>
      </c>
      <c r="E6" s="548" t="s">
        <v>40</v>
      </c>
      <c r="F6" s="548" t="s">
        <v>27</v>
      </c>
      <c r="G6" s="602"/>
      <c r="H6" s="794" t="s">
        <v>78</v>
      </c>
      <c r="I6" s="795"/>
      <c r="J6" s="576"/>
      <c r="L6" s="549" t="s">
        <v>61</v>
      </c>
      <c r="M6" s="546" t="s">
        <v>0</v>
      </c>
      <c r="N6" s="547" t="s">
        <v>39</v>
      </c>
      <c r="O6" s="548" t="s">
        <v>40</v>
      </c>
      <c r="P6" s="548" t="s">
        <v>27</v>
      </c>
      <c r="Q6" s="602"/>
      <c r="R6" s="794" t="s">
        <v>78</v>
      </c>
      <c r="S6" s="795"/>
    </row>
    <row r="7" spans="1:20" ht="12.75" customHeight="1" x14ac:dyDescent="0.2">
      <c r="B7" s="64">
        <f>Start!B7</f>
        <v>1</v>
      </c>
      <c r="C7" s="562" t="str">
        <f>IF(Start!C7="","",Start!C7)</f>
        <v>Voděrady</v>
      </c>
      <c r="D7" s="661">
        <f>IF(C7="","",PÚ!$N5)</f>
        <v>6</v>
      </c>
      <c r="E7" s="662">
        <f>IF(C7="","",'4x100m'!$N5)</f>
        <v>6</v>
      </c>
      <c r="F7" s="662">
        <f>IF(C7="","",'PJ-C'!$Q5)</f>
        <v>6</v>
      </c>
      <c r="G7" s="663"/>
      <c r="H7" s="664">
        <f>IF(C7="","",SUM(D7:G7))</f>
        <v>18</v>
      </c>
      <c r="I7" s="604" t="str">
        <f>IF(C7="","",IF(OR(COUNTIF(D7:G7,"NP")&gt;0,COUNTIF(D7:G7,"DNF")&gt;0),"X",""))</f>
        <v/>
      </c>
      <c r="J7" s="573"/>
      <c r="L7" s="183">
        <v>1</v>
      </c>
      <c r="M7" s="571" t="s">
        <v>113</v>
      </c>
      <c r="N7" s="691">
        <v>1</v>
      </c>
      <c r="O7" s="692">
        <v>1</v>
      </c>
      <c r="P7" s="692">
        <v>2</v>
      </c>
      <c r="Q7" s="693"/>
      <c r="R7" s="694">
        <v>4</v>
      </c>
      <c r="S7" s="613"/>
      <c r="T7" s="703"/>
    </row>
    <row r="8" spans="1:20" ht="12.75" customHeight="1" x14ac:dyDescent="0.2">
      <c r="B8" s="74">
        <f>Start!B8</f>
        <v>2</v>
      </c>
      <c r="C8" s="563" t="str">
        <f>IF(Start!C8="","",Start!C8)</f>
        <v>Široký Důl</v>
      </c>
      <c r="D8" s="665">
        <f>IF(C8="","",PÚ!$N6)</f>
        <v>3</v>
      </c>
      <c r="E8" s="666">
        <f>IF(C8="","",'4x100m'!$N6)</f>
        <v>2</v>
      </c>
      <c r="F8" s="666">
        <f>IF(C8="","",'PJ-C'!$Q8)</f>
        <v>1</v>
      </c>
      <c r="G8" s="667"/>
      <c r="H8" s="668">
        <f t="shared" ref="H8:H56" si="0">IF(C8="","",SUM(D8:G8))</f>
        <v>6</v>
      </c>
      <c r="I8" s="606" t="str">
        <f t="shared" ref="I8:I56" si="1">IF(C8="","",IF(OR(COUNTIF(D8:G8,"NP")&gt;0,COUNTIF(D8:G8,"DNF")&gt;0),"X",""))</f>
        <v/>
      </c>
      <c r="J8" s="573"/>
      <c r="L8" s="179">
        <v>2</v>
      </c>
      <c r="M8" s="563" t="s">
        <v>109</v>
      </c>
      <c r="N8" s="665">
        <v>3</v>
      </c>
      <c r="O8" s="666">
        <v>2</v>
      </c>
      <c r="P8" s="666">
        <v>1</v>
      </c>
      <c r="Q8" s="667"/>
      <c r="R8" s="668">
        <v>6</v>
      </c>
      <c r="S8" s="614"/>
      <c r="T8" s="703"/>
    </row>
    <row r="9" spans="1:20" ht="12.75" customHeight="1" x14ac:dyDescent="0.2">
      <c r="A9" s="8"/>
      <c r="B9" s="63">
        <f>Start!B9</f>
        <v>3</v>
      </c>
      <c r="C9" s="564" t="str">
        <f>IF(Start!C9="","",Start!C9)</f>
        <v xml:space="preserve">Desná </v>
      </c>
      <c r="D9" s="669">
        <f>IF(C9="","",PÚ!$N7)</f>
        <v>5</v>
      </c>
      <c r="E9" s="670">
        <f>IF(C9="","",'4x100m'!$N7)</f>
        <v>5</v>
      </c>
      <c r="F9" s="670">
        <f>IF(C9="","",'PJ-C'!$Q11)</f>
        <v>5</v>
      </c>
      <c r="G9" s="671"/>
      <c r="H9" s="664">
        <f t="shared" si="0"/>
        <v>15</v>
      </c>
      <c r="I9" s="604" t="str">
        <f t="shared" si="1"/>
        <v/>
      </c>
      <c r="J9" s="573"/>
      <c r="L9" s="184">
        <v>3</v>
      </c>
      <c r="M9" s="569" t="s">
        <v>112</v>
      </c>
      <c r="N9" s="684">
        <v>2</v>
      </c>
      <c r="O9" s="685">
        <v>3</v>
      </c>
      <c r="P9" s="685">
        <v>4</v>
      </c>
      <c r="Q9" s="686"/>
      <c r="R9" s="694">
        <v>9</v>
      </c>
      <c r="S9" s="613"/>
      <c r="T9" s="703"/>
    </row>
    <row r="10" spans="1:20" ht="12.75" customHeight="1" x14ac:dyDescent="0.2">
      <c r="B10" s="74">
        <f>Start!B10</f>
        <v>4</v>
      </c>
      <c r="C10" s="563" t="str">
        <f>IF(Start!C10="","",Start!C10)</f>
        <v>Lukavice</v>
      </c>
      <c r="D10" s="665">
        <f>IF(C10="","",PÚ!$N8)</f>
        <v>2</v>
      </c>
      <c r="E10" s="666">
        <f>IF(C10="","",'4x100m'!$N8)</f>
        <v>3</v>
      </c>
      <c r="F10" s="666">
        <f>IF(C10="","",'PJ-C'!$Q14)</f>
        <v>4</v>
      </c>
      <c r="G10" s="667"/>
      <c r="H10" s="668">
        <f t="shared" si="0"/>
        <v>9</v>
      </c>
      <c r="I10" s="606" t="str">
        <f t="shared" si="1"/>
        <v/>
      </c>
      <c r="J10" s="573"/>
      <c r="L10" s="179">
        <v>4</v>
      </c>
      <c r="M10" s="563" t="s">
        <v>101</v>
      </c>
      <c r="N10" s="665">
        <v>4</v>
      </c>
      <c r="O10" s="666">
        <v>4</v>
      </c>
      <c r="P10" s="666">
        <v>3</v>
      </c>
      <c r="Q10" s="667"/>
      <c r="R10" s="668">
        <v>11</v>
      </c>
      <c r="S10" s="614"/>
      <c r="T10" s="703"/>
    </row>
    <row r="11" spans="1:20" ht="12.75" customHeight="1" x14ac:dyDescent="0.2">
      <c r="B11" s="63">
        <f>Start!B11</f>
        <v>5</v>
      </c>
      <c r="C11" s="564" t="str">
        <f>IF(Start!C11="","",Start!C11)</f>
        <v>Zbožnov</v>
      </c>
      <c r="D11" s="669">
        <f>IF(C11="","",PÚ!$N9)</f>
        <v>1</v>
      </c>
      <c r="E11" s="670">
        <f>IF(C11="","",'4x100m'!$N9)</f>
        <v>1</v>
      </c>
      <c r="F11" s="670">
        <f>IF(C11="","",'PJ-C'!$Q17)</f>
        <v>2</v>
      </c>
      <c r="G11" s="671"/>
      <c r="H11" s="664">
        <f t="shared" si="0"/>
        <v>4</v>
      </c>
      <c r="I11" s="604" t="str">
        <f t="shared" si="1"/>
        <v/>
      </c>
      <c r="J11" s="573"/>
      <c r="L11" s="184">
        <v>5</v>
      </c>
      <c r="M11" s="569" t="s">
        <v>111</v>
      </c>
      <c r="N11" s="684">
        <v>5</v>
      </c>
      <c r="O11" s="685">
        <v>5</v>
      </c>
      <c r="P11" s="685">
        <v>5</v>
      </c>
      <c r="Q11" s="686"/>
      <c r="R11" s="694">
        <v>15</v>
      </c>
      <c r="S11" s="613"/>
      <c r="T11" s="703"/>
    </row>
    <row r="12" spans="1:20" ht="12.75" customHeight="1" x14ac:dyDescent="0.2">
      <c r="B12" s="74">
        <f>Start!B12</f>
        <v>6</v>
      </c>
      <c r="C12" s="563" t="str">
        <f>IF(Start!C12="","",Start!C12)</f>
        <v>Čeperka</v>
      </c>
      <c r="D12" s="665">
        <f>IF(C12="","",PÚ!$N10)</f>
        <v>4</v>
      </c>
      <c r="E12" s="666">
        <f>IF(C12="","",'4x100m'!$N10)</f>
        <v>4</v>
      </c>
      <c r="F12" s="666">
        <f>IF(C12="","",'PJ-C'!$Q20)</f>
        <v>3</v>
      </c>
      <c r="G12" s="667"/>
      <c r="H12" s="668">
        <f t="shared" si="0"/>
        <v>11</v>
      </c>
      <c r="I12" s="606" t="str">
        <f t="shared" si="1"/>
        <v/>
      </c>
      <c r="J12" s="573"/>
      <c r="L12" s="179">
        <v>6</v>
      </c>
      <c r="M12" s="563" t="s">
        <v>107</v>
      </c>
      <c r="N12" s="665">
        <v>6</v>
      </c>
      <c r="O12" s="666">
        <v>6</v>
      </c>
      <c r="P12" s="666">
        <v>6</v>
      </c>
      <c r="Q12" s="667"/>
      <c r="R12" s="668">
        <v>18</v>
      </c>
      <c r="S12" s="614"/>
      <c r="T12" s="703"/>
    </row>
    <row r="13" spans="1:20" ht="12.75" customHeight="1" x14ac:dyDescent="0.2">
      <c r="B13" s="63">
        <f>Start!B13</f>
        <v>7</v>
      </c>
      <c r="C13" s="564" t="str">
        <f>IF(Start!C13="","",Start!C13)</f>
        <v/>
      </c>
      <c r="D13" s="669" t="str">
        <f>IF(C13="","",PÚ!$N11)</f>
        <v/>
      </c>
      <c r="E13" s="670" t="str">
        <f>IF(C13="","",'4x100m'!$N11)</f>
        <v/>
      </c>
      <c r="F13" s="670" t="str">
        <f>IF(C13="","",'PJ-C'!$Q23)</f>
        <v/>
      </c>
      <c r="G13" s="671"/>
      <c r="H13" s="664" t="str">
        <f t="shared" si="0"/>
        <v/>
      </c>
      <c r="I13" s="604" t="str">
        <f t="shared" si="1"/>
        <v/>
      </c>
      <c r="J13" s="573"/>
      <c r="L13" s="184"/>
      <c r="M13" s="569"/>
      <c r="N13" s="684"/>
      <c r="O13" s="685"/>
      <c r="P13" s="685"/>
      <c r="Q13" s="686"/>
      <c r="R13" s="694"/>
      <c r="S13" s="613"/>
      <c r="T13" s="703"/>
    </row>
    <row r="14" spans="1:20" ht="12.75" customHeight="1" x14ac:dyDescent="0.2">
      <c r="B14" s="74">
        <f>Start!B14</f>
        <v>8</v>
      </c>
      <c r="C14" s="563" t="str">
        <f>IF(Start!C14="","",Start!C14)</f>
        <v/>
      </c>
      <c r="D14" s="665" t="str">
        <f>IF(C14="","",PÚ!$N12)</f>
        <v/>
      </c>
      <c r="E14" s="666" t="str">
        <f>IF(C14="","",'4x100m'!$N12)</f>
        <v/>
      </c>
      <c r="F14" s="666" t="str">
        <f>IF(C14="","",'PJ-C'!$Q26)</f>
        <v/>
      </c>
      <c r="G14" s="667"/>
      <c r="H14" s="668" t="str">
        <f t="shared" si="0"/>
        <v/>
      </c>
      <c r="I14" s="606" t="str">
        <f t="shared" si="1"/>
        <v/>
      </c>
      <c r="J14" s="573"/>
      <c r="L14" s="179"/>
      <c r="M14" s="563"/>
      <c r="N14" s="665"/>
      <c r="O14" s="666"/>
      <c r="P14" s="666"/>
      <c r="Q14" s="667"/>
      <c r="R14" s="668"/>
      <c r="S14" s="614"/>
      <c r="T14" s="703"/>
    </row>
    <row r="15" spans="1:20" ht="12.75" customHeight="1" x14ac:dyDescent="0.2">
      <c r="B15" s="63">
        <f>Start!B15</f>
        <v>9</v>
      </c>
      <c r="C15" s="564" t="str">
        <f>IF(Start!C15="","",Start!C15)</f>
        <v/>
      </c>
      <c r="D15" s="669" t="str">
        <f>IF(C15="","",PÚ!$N13)</f>
        <v/>
      </c>
      <c r="E15" s="670" t="str">
        <f>IF(C15="","",'4x100m'!$N13)</f>
        <v/>
      </c>
      <c r="F15" s="670" t="str">
        <f>IF(C15="","",'PJ-C'!$Q29)</f>
        <v/>
      </c>
      <c r="G15" s="671"/>
      <c r="H15" s="664" t="str">
        <f t="shared" si="0"/>
        <v/>
      </c>
      <c r="I15" s="604" t="str">
        <f t="shared" si="1"/>
        <v/>
      </c>
      <c r="J15" s="573"/>
      <c r="L15" s="184"/>
      <c r="M15" s="569"/>
      <c r="N15" s="684"/>
      <c r="O15" s="685"/>
      <c r="P15" s="685"/>
      <c r="Q15" s="686"/>
      <c r="R15" s="694"/>
      <c r="S15" s="613"/>
      <c r="T15" s="703"/>
    </row>
    <row r="16" spans="1:20" ht="12.75" customHeight="1" x14ac:dyDescent="0.2">
      <c r="B16" s="162">
        <f>Start!B16</f>
        <v>10</v>
      </c>
      <c r="C16" s="565" t="str">
        <f>IF(Start!C16="","",Start!C16)</f>
        <v/>
      </c>
      <c r="D16" s="672" t="str">
        <f>IF(C16="","",PÚ!$N14)</f>
        <v/>
      </c>
      <c r="E16" s="673" t="str">
        <f>IF(C16="","",'4x100m'!$N14)</f>
        <v/>
      </c>
      <c r="F16" s="673" t="str">
        <f>IF(C16="","",'PJ-C'!$Q32)</f>
        <v/>
      </c>
      <c r="G16" s="674"/>
      <c r="H16" s="668" t="str">
        <f t="shared" si="0"/>
        <v/>
      </c>
      <c r="I16" s="606" t="str">
        <f t="shared" si="1"/>
        <v/>
      </c>
      <c r="J16" s="573"/>
      <c r="L16" s="180"/>
      <c r="M16" s="565"/>
      <c r="N16" s="672"/>
      <c r="O16" s="673"/>
      <c r="P16" s="673"/>
      <c r="Q16" s="674"/>
      <c r="R16" s="668"/>
      <c r="S16" s="614"/>
      <c r="T16" s="703"/>
    </row>
    <row r="17" spans="2:20" ht="12.75" customHeight="1" x14ac:dyDescent="0.2">
      <c r="B17" s="164">
        <f>Start!B17</f>
        <v>11</v>
      </c>
      <c r="C17" s="566" t="str">
        <f>IF(Start!C17="","",Start!C17)</f>
        <v/>
      </c>
      <c r="D17" s="675" t="str">
        <f>IF(C17="","",PÚ!$N15)</f>
        <v/>
      </c>
      <c r="E17" s="676" t="str">
        <f>IF(C17="","",'4x100m'!$N15)</f>
        <v/>
      </c>
      <c r="F17" s="676" t="str">
        <f>IF(C17="","",'PJ-C'!$Q39)</f>
        <v/>
      </c>
      <c r="G17" s="677"/>
      <c r="H17" s="664" t="str">
        <f t="shared" si="0"/>
        <v/>
      </c>
      <c r="I17" s="604" t="str">
        <f t="shared" si="1"/>
        <v/>
      </c>
      <c r="J17" s="573"/>
      <c r="L17" s="182"/>
      <c r="M17" s="568"/>
      <c r="N17" s="681"/>
      <c r="O17" s="682"/>
      <c r="P17" s="682"/>
      <c r="Q17" s="683"/>
      <c r="R17" s="694"/>
      <c r="S17" s="613"/>
      <c r="T17" s="703"/>
    </row>
    <row r="18" spans="2:20" ht="12.75" customHeight="1" x14ac:dyDescent="0.2">
      <c r="B18" s="162">
        <f>Start!B18</f>
        <v>12</v>
      </c>
      <c r="C18" s="565" t="str">
        <f>IF(Start!C18="","",Start!C18)</f>
        <v/>
      </c>
      <c r="D18" s="672" t="str">
        <f>IF(C18="","",PÚ!$N16)</f>
        <v/>
      </c>
      <c r="E18" s="673" t="str">
        <f>IF(C18="","",'4x100m'!$N16)</f>
        <v/>
      </c>
      <c r="F18" s="673" t="str">
        <f>IF(C18="","",'PJ-C'!$Q42)</f>
        <v/>
      </c>
      <c r="G18" s="674"/>
      <c r="H18" s="668" t="str">
        <f t="shared" si="0"/>
        <v/>
      </c>
      <c r="I18" s="606" t="str">
        <f t="shared" si="1"/>
        <v/>
      </c>
      <c r="J18" s="573"/>
      <c r="L18" s="180"/>
      <c r="M18" s="565"/>
      <c r="N18" s="672"/>
      <c r="O18" s="673"/>
      <c r="P18" s="673"/>
      <c r="Q18" s="674"/>
      <c r="R18" s="668"/>
      <c r="S18" s="614"/>
      <c r="T18" s="703"/>
    </row>
    <row r="19" spans="2:20" ht="12.75" customHeight="1" x14ac:dyDescent="0.2">
      <c r="B19" s="164">
        <f>Start!B19</f>
        <v>13</v>
      </c>
      <c r="C19" s="566" t="str">
        <f>IF(Start!C19="","",Start!C19)</f>
        <v/>
      </c>
      <c r="D19" s="675" t="str">
        <f>IF(C19="","",PÚ!$N17)</f>
        <v/>
      </c>
      <c r="E19" s="676" t="str">
        <f>IF(C19="","",'4x100m'!$N17)</f>
        <v/>
      </c>
      <c r="F19" s="676" t="str">
        <f>IF(C19="","",'PJ-C'!$Q45)</f>
        <v/>
      </c>
      <c r="G19" s="677"/>
      <c r="H19" s="664" t="str">
        <f t="shared" si="0"/>
        <v/>
      </c>
      <c r="I19" s="604" t="str">
        <f t="shared" si="1"/>
        <v/>
      </c>
      <c r="J19" s="573"/>
      <c r="L19" s="182"/>
      <c r="M19" s="568"/>
      <c r="N19" s="681"/>
      <c r="O19" s="682"/>
      <c r="P19" s="682"/>
      <c r="Q19" s="683"/>
      <c r="R19" s="694"/>
      <c r="S19" s="613"/>
      <c r="T19" s="703"/>
    </row>
    <row r="20" spans="2:20" ht="12.75" customHeight="1" x14ac:dyDescent="0.2">
      <c r="B20" s="162">
        <f>Start!B20</f>
        <v>14</v>
      </c>
      <c r="C20" s="565" t="str">
        <f>IF(Start!C20="","",Start!C20)</f>
        <v/>
      </c>
      <c r="D20" s="672" t="str">
        <f>IF(C20="","",PÚ!$N18)</f>
        <v/>
      </c>
      <c r="E20" s="673" t="str">
        <f>IF(C20="","",'4x100m'!$N18)</f>
        <v/>
      </c>
      <c r="F20" s="673" t="str">
        <f>IF(C20="","",'PJ-C'!$Q48)</f>
        <v/>
      </c>
      <c r="G20" s="674"/>
      <c r="H20" s="668" t="str">
        <f t="shared" si="0"/>
        <v/>
      </c>
      <c r="I20" s="606" t="str">
        <f t="shared" si="1"/>
        <v/>
      </c>
      <c r="J20" s="573"/>
      <c r="L20" s="180"/>
      <c r="M20" s="565"/>
      <c r="N20" s="672"/>
      <c r="O20" s="673"/>
      <c r="P20" s="673"/>
      <c r="Q20" s="674"/>
      <c r="R20" s="668"/>
      <c r="S20" s="614"/>
      <c r="T20" s="703"/>
    </row>
    <row r="21" spans="2:20" ht="12.75" customHeight="1" x14ac:dyDescent="0.2">
      <c r="B21" s="63">
        <f>Start!B21</f>
        <v>15</v>
      </c>
      <c r="C21" s="564" t="str">
        <f>IF(Start!C21="","",Start!C21)</f>
        <v/>
      </c>
      <c r="D21" s="669" t="str">
        <f>IF(C21="","",PÚ!$N19)</f>
        <v/>
      </c>
      <c r="E21" s="670" t="str">
        <f>IF(C21="","",'4x100m'!$N19)</f>
        <v/>
      </c>
      <c r="F21" s="670" t="str">
        <f>IF(C21="","",'PJ-C'!$Q51)</f>
        <v/>
      </c>
      <c r="G21" s="671"/>
      <c r="H21" s="664" t="str">
        <f t="shared" si="0"/>
        <v/>
      </c>
      <c r="I21" s="604" t="str">
        <f t="shared" si="1"/>
        <v/>
      </c>
      <c r="J21" s="573"/>
      <c r="L21" s="184"/>
      <c r="M21" s="569"/>
      <c r="N21" s="684"/>
      <c r="O21" s="685"/>
      <c r="P21" s="685"/>
      <c r="Q21" s="686"/>
      <c r="R21" s="694"/>
      <c r="S21" s="613"/>
      <c r="T21" s="703"/>
    </row>
    <row r="22" spans="2:20" ht="12.75" customHeight="1" x14ac:dyDescent="0.2">
      <c r="B22" s="163">
        <f>Start!B22</f>
        <v>16</v>
      </c>
      <c r="C22" s="567" t="str">
        <f>IF(Start!C22="","",Start!C22)</f>
        <v/>
      </c>
      <c r="D22" s="678" t="str">
        <f>IF(C22="","",PÚ!$N20)</f>
        <v/>
      </c>
      <c r="E22" s="679" t="str">
        <f>IF(C22="","",'4x100m'!$N20)</f>
        <v/>
      </c>
      <c r="F22" s="679" t="str">
        <f>IF(C22="","",'PJ-C'!$Q54)</f>
        <v/>
      </c>
      <c r="G22" s="680"/>
      <c r="H22" s="668" t="str">
        <f t="shared" si="0"/>
        <v/>
      </c>
      <c r="I22" s="606" t="str">
        <f t="shared" si="1"/>
        <v/>
      </c>
      <c r="J22" s="573"/>
      <c r="L22" s="181"/>
      <c r="M22" s="567"/>
      <c r="N22" s="678"/>
      <c r="O22" s="679"/>
      <c r="P22" s="679"/>
      <c r="Q22" s="680"/>
      <c r="R22" s="668"/>
      <c r="S22" s="614"/>
      <c r="T22" s="703"/>
    </row>
    <row r="23" spans="2:20" ht="12.75" customHeight="1" x14ac:dyDescent="0.2">
      <c r="B23" s="63">
        <f>Start!B23</f>
        <v>17</v>
      </c>
      <c r="C23" s="564" t="str">
        <f>IF(Start!C23="","",Start!C23)</f>
        <v/>
      </c>
      <c r="D23" s="669" t="str">
        <f>IF(C23="","",PÚ!$N21)</f>
        <v/>
      </c>
      <c r="E23" s="670" t="str">
        <f>IF(C23="","",'4x100m'!$N21)</f>
        <v/>
      </c>
      <c r="F23" s="670" t="str">
        <f>IF(C23="","",'PJ-C'!$Q57)</f>
        <v/>
      </c>
      <c r="G23" s="671"/>
      <c r="H23" s="664" t="str">
        <f t="shared" si="0"/>
        <v/>
      </c>
      <c r="I23" s="604" t="str">
        <f t="shared" si="1"/>
        <v/>
      </c>
      <c r="J23" s="573"/>
      <c r="L23" s="184"/>
      <c r="M23" s="569"/>
      <c r="N23" s="684"/>
      <c r="O23" s="685"/>
      <c r="P23" s="685"/>
      <c r="Q23" s="686"/>
      <c r="R23" s="694"/>
      <c r="S23" s="613"/>
      <c r="T23" s="703"/>
    </row>
    <row r="24" spans="2:20" ht="12.75" customHeight="1" x14ac:dyDescent="0.2">
      <c r="B24" s="74">
        <f>Start!B24</f>
        <v>18</v>
      </c>
      <c r="C24" s="563" t="str">
        <f>IF(Start!C24="","",Start!C24)</f>
        <v/>
      </c>
      <c r="D24" s="665" t="str">
        <f>IF(C24="","",PÚ!$N22)</f>
        <v/>
      </c>
      <c r="E24" s="666" t="str">
        <f>IF(C24="","",'4x100m'!$N22)</f>
        <v/>
      </c>
      <c r="F24" s="666" t="str">
        <f>IF(C24="","",'PJ-C'!$Q60)</f>
        <v/>
      </c>
      <c r="G24" s="667"/>
      <c r="H24" s="668" t="str">
        <f t="shared" si="0"/>
        <v/>
      </c>
      <c r="I24" s="606" t="str">
        <f t="shared" si="1"/>
        <v/>
      </c>
      <c r="J24" s="573"/>
      <c r="L24" s="179"/>
      <c r="M24" s="563"/>
      <c r="N24" s="665"/>
      <c r="O24" s="666"/>
      <c r="P24" s="666"/>
      <c r="Q24" s="667"/>
      <c r="R24" s="668"/>
      <c r="S24" s="614"/>
      <c r="T24" s="703"/>
    </row>
    <row r="25" spans="2:20" ht="12.75" customHeight="1" x14ac:dyDescent="0.2">
      <c r="B25" s="63">
        <f>Start!B25</f>
        <v>19</v>
      </c>
      <c r="C25" s="564" t="str">
        <f>IF(Start!C25="","",Start!C25)</f>
        <v/>
      </c>
      <c r="D25" s="669" t="str">
        <f>IF(C25="","",PÚ!$N23)</f>
        <v/>
      </c>
      <c r="E25" s="670" t="str">
        <f>IF(C25="","",'4x100m'!$N23)</f>
        <v/>
      </c>
      <c r="F25" s="670" t="str">
        <f>IF(C25="","",'PJ-C'!$Q63)</f>
        <v/>
      </c>
      <c r="G25" s="671"/>
      <c r="H25" s="664" t="str">
        <f t="shared" si="0"/>
        <v/>
      </c>
      <c r="I25" s="604" t="str">
        <f t="shared" si="1"/>
        <v/>
      </c>
      <c r="J25" s="573"/>
      <c r="L25" s="184"/>
      <c r="M25" s="569"/>
      <c r="N25" s="684"/>
      <c r="O25" s="685"/>
      <c r="P25" s="685"/>
      <c r="Q25" s="686"/>
      <c r="R25" s="694"/>
      <c r="S25" s="613"/>
      <c r="T25" s="703"/>
    </row>
    <row r="26" spans="2:20" ht="12.75" customHeight="1" x14ac:dyDescent="0.2">
      <c r="B26" s="162">
        <f>Start!B26</f>
        <v>20</v>
      </c>
      <c r="C26" s="565" t="str">
        <f>IF(Start!C26="","",Start!C26)</f>
        <v/>
      </c>
      <c r="D26" s="672" t="str">
        <f>IF(C26="","",PÚ!$N24)</f>
        <v/>
      </c>
      <c r="E26" s="673" t="str">
        <f>IF(C26="","",'4x100m'!$N24)</f>
        <v/>
      </c>
      <c r="F26" s="673" t="str">
        <f>IF(C26="","",'PJ-C'!$Q66)</f>
        <v/>
      </c>
      <c r="G26" s="674"/>
      <c r="H26" s="668" t="str">
        <f t="shared" si="0"/>
        <v/>
      </c>
      <c r="I26" s="606" t="str">
        <f t="shared" si="1"/>
        <v/>
      </c>
      <c r="J26" s="573"/>
      <c r="L26" s="180"/>
      <c r="M26" s="565"/>
      <c r="N26" s="672"/>
      <c r="O26" s="673"/>
      <c r="P26" s="673"/>
      <c r="Q26" s="674"/>
      <c r="R26" s="668"/>
      <c r="S26" s="614"/>
      <c r="T26" s="703"/>
    </row>
    <row r="27" spans="2:20" ht="12.75" customHeight="1" x14ac:dyDescent="0.2">
      <c r="B27" s="178">
        <f>Start!B27</f>
        <v>21</v>
      </c>
      <c r="C27" s="568" t="str">
        <f>IF(Start!C27="","",Start!C27)</f>
        <v/>
      </c>
      <c r="D27" s="681" t="str">
        <f>IF(C27="","",PÚ!$N25)</f>
        <v/>
      </c>
      <c r="E27" s="682" t="str">
        <f>IF(C27="","",'4x100m'!$N25)</f>
        <v/>
      </c>
      <c r="F27" s="682" t="str">
        <f>IF(C27="","",'PJ-C'!$Q73)</f>
        <v/>
      </c>
      <c r="G27" s="683"/>
      <c r="H27" s="664" t="str">
        <f t="shared" si="0"/>
        <v/>
      </c>
      <c r="I27" s="604" t="str">
        <f t="shared" si="1"/>
        <v/>
      </c>
      <c r="J27" s="573"/>
      <c r="L27" s="182"/>
      <c r="M27" s="568"/>
      <c r="N27" s="681"/>
      <c r="O27" s="682"/>
      <c r="P27" s="682"/>
      <c r="Q27" s="683"/>
      <c r="R27" s="694"/>
      <c r="S27" s="613"/>
      <c r="T27" s="703"/>
    </row>
    <row r="28" spans="2:20" ht="12.75" customHeight="1" x14ac:dyDescent="0.2">
      <c r="B28" s="162">
        <f>Start!B28</f>
        <v>22</v>
      </c>
      <c r="C28" s="565" t="str">
        <f>IF(Start!C28="","",Start!C28)</f>
        <v/>
      </c>
      <c r="D28" s="672" t="str">
        <f>IF(C28="","",PÚ!$N26)</f>
        <v/>
      </c>
      <c r="E28" s="673" t="str">
        <f>IF(C28="","",'4x100m'!$N26)</f>
        <v/>
      </c>
      <c r="F28" s="673" t="str">
        <f>IF(C28="","",'PJ-C'!$Q76)</f>
        <v/>
      </c>
      <c r="G28" s="674"/>
      <c r="H28" s="668" t="str">
        <f t="shared" si="0"/>
        <v/>
      </c>
      <c r="I28" s="606" t="str">
        <f t="shared" si="1"/>
        <v/>
      </c>
      <c r="J28" s="573"/>
      <c r="L28" s="180"/>
      <c r="M28" s="565"/>
      <c r="N28" s="672"/>
      <c r="O28" s="673"/>
      <c r="P28" s="673"/>
      <c r="Q28" s="674"/>
      <c r="R28" s="668"/>
      <c r="S28" s="614"/>
      <c r="T28" s="703"/>
    </row>
    <row r="29" spans="2:20" ht="12.75" customHeight="1" x14ac:dyDescent="0.2">
      <c r="B29" s="178">
        <f>Start!B29</f>
        <v>23</v>
      </c>
      <c r="C29" s="568" t="str">
        <f>IF(Start!C29="","",Start!C29)</f>
        <v/>
      </c>
      <c r="D29" s="681" t="str">
        <f>IF(C29="","",PÚ!$N27)</f>
        <v/>
      </c>
      <c r="E29" s="682" t="str">
        <f>IF(C29="","",'4x100m'!$N27)</f>
        <v/>
      </c>
      <c r="F29" s="682" t="str">
        <f>IF(C29="","",'PJ-C'!$Q79)</f>
        <v/>
      </c>
      <c r="G29" s="683"/>
      <c r="H29" s="664" t="str">
        <f t="shared" si="0"/>
        <v/>
      </c>
      <c r="I29" s="604" t="str">
        <f t="shared" si="1"/>
        <v/>
      </c>
      <c r="J29" s="573"/>
      <c r="L29" s="182"/>
      <c r="M29" s="568"/>
      <c r="N29" s="681"/>
      <c r="O29" s="682"/>
      <c r="P29" s="682"/>
      <c r="Q29" s="683"/>
      <c r="R29" s="694"/>
      <c r="S29" s="613"/>
      <c r="T29" s="703"/>
    </row>
    <row r="30" spans="2:20" ht="12.75" customHeight="1" x14ac:dyDescent="0.2">
      <c r="B30" s="162">
        <f>Start!B30</f>
        <v>24</v>
      </c>
      <c r="C30" s="565" t="str">
        <f>IF(Start!C30="","",Start!C30)</f>
        <v/>
      </c>
      <c r="D30" s="672" t="str">
        <f>IF(C30="","",PÚ!$N28)</f>
        <v/>
      </c>
      <c r="E30" s="673" t="str">
        <f>IF(C30="","",'4x100m'!$N28)</f>
        <v/>
      </c>
      <c r="F30" s="673" t="str">
        <f>IF(C30="","",'PJ-C'!$Q82)</f>
        <v/>
      </c>
      <c r="G30" s="674"/>
      <c r="H30" s="668" t="str">
        <f t="shared" si="0"/>
        <v/>
      </c>
      <c r="I30" s="606" t="str">
        <f t="shared" si="1"/>
        <v/>
      </c>
      <c r="J30" s="573"/>
      <c r="L30" s="180"/>
      <c r="M30" s="565"/>
      <c r="N30" s="672"/>
      <c r="O30" s="673"/>
      <c r="P30" s="673"/>
      <c r="Q30" s="674"/>
      <c r="R30" s="668"/>
      <c r="S30" s="614"/>
      <c r="T30" s="703"/>
    </row>
    <row r="31" spans="2:20" ht="12.75" customHeight="1" x14ac:dyDescent="0.2">
      <c r="B31" s="241">
        <f>Start!B31</f>
        <v>25</v>
      </c>
      <c r="C31" s="569" t="str">
        <f>IF(Start!C31="","",Start!C31)</f>
        <v/>
      </c>
      <c r="D31" s="684" t="str">
        <f>IF(C31="","",PÚ!$N29)</f>
        <v/>
      </c>
      <c r="E31" s="685" t="str">
        <f>IF(C31="","",'4x100m'!$N29)</f>
        <v/>
      </c>
      <c r="F31" s="685" t="str">
        <f>IF(C31="","",'PJ-C'!$Q85)</f>
        <v/>
      </c>
      <c r="G31" s="686"/>
      <c r="H31" s="664" t="str">
        <f t="shared" si="0"/>
        <v/>
      </c>
      <c r="I31" s="604" t="str">
        <f t="shared" si="1"/>
        <v/>
      </c>
      <c r="J31" s="573"/>
      <c r="L31" s="184"/>
      <c r="M31" s="569"/>
      <c r="N31" s="684"/>
      <c r="O31" s="685"/>
      <c r="P31" s="685"/>
      <c r="Q31" s="686"/>
      <c r="R31" s="694"/>
      <c r="S31" s="613"/>
      <c r="T31" s="703"/>
    </row>
    <row r="32" spans="2:20" ht="12.75" customHeight="1" x14ac:dyDescent="0.2">
      <c r="B32" s="74">
        <f>Start!F7</f>
        <v>26</v>
      </c>
      <c r="C32" s="563" t="str">
        <f>IF(Start!G7="","",Start!G7)</f>
        <v/>
      </c>
      <c r="D32" s="665" t="str">
        <f>IF(C32="","",PÚ!$N30)</f>
        <v/>
      </c>
      <c r="E32" s="666" t="str">
        <f>IF(C32="","",'4x100m'!$N30)</f>
        <v/>
      </c>
      <c r="F32" s="666" t="str">
        <f>IF(C32="","",'PJ-C'!$Q88)</f>
        <v/>
      </c>
      <c r="G32" s="667"/>
      <c r="H32" s="668" t="str">
        <f t="shared" si="0"/>
        <v/>
      </c>
      <c r="I32" s="606" t="str">
        <f t="shared" si="1"/>
        <v/>
      </c>
      <c r="J32" s="573"/>
      <c r="L32" s="179"/>
      <c r="M32" s="563"/>
      <c r="N32" s="665"/>
      <c r="O32" s="666"/>
      <c r="P32" s="666"/>
      <c r="Q32" s="667"/>
      <c r="R32" s="668"/>
      <c r="S32" s="614"/>
      <c r="T32" s="703"/>
    </row>
    <row r="33" spans="1:20" ht="12.75" customHeight="1" x14ac:dyDescent="0.2">
      <c r="A33" s="8"/>
      <c r="B33" s="63">
        <f>Start!F8</f>
        <v>27</v>
      </c>
      <c r="C33" s="564" t="str">
        <f>IF(Start!G8="","",Start!G8)</f>
        <v/>
      </c>
      <c r="D33" s="669" t="str">
        <f>IF(C33="","",PÚ!$N31)</f>
        <v/>
      </c>
      <c r="E33" s="670" t="str">
        <f>IF(C33="","",'4x100m'!$N31)</f>
        <v/>
      </c>
      <c r="F33" s="670" t="str">
        <f>IF(C33="","",'PJ-C'!$Q91)</f>
        <v/>
      </c>
      <c r="G33" s="671"/>
      <c r="H33" s="664" t="str">
        <f t="shared" si="0"/>
        <v/>
      </c>
      <c r="I33" s="604" t="str">
        <f t="shared" si="1"/>
        <v/>
      </c>
      <c r="J33" s="573"/>
      <c r="L33" s="184"/>
      <c r="M33" s="569"/>
      <c r="N33" s="684"/>
      <c r="O33" s="685"/>
      <c r="P33" s="685"/>
      <c r="Q33" s="686"/>
      <c r="R33" s="694"/>
      <c r="S33" s="613"/>
      <c r="T33" s="703"/>
    </row>
    <row r="34" spans="1:20" ht="12.75" customHeight="1" x14ac:dyDescent="0.2">
      <c r="B34" s="74">
        <f>Start!F9</f>
        <v>28</v>
      </c>
      <c r="C34" s="563" t="str">
        <f>IF(Start!G9="","",Start!G9)</f>
        <v/>
      </c>
      <c r="D34" s="665" t="str">
        <f>IF(C34="","",PÚ!$N32)</f>
        <v/>
      </c>
      <c r="E34" s="666" t="str">
        <f>IF(C34="","",'4x100m'!$N32)</f>
        <v/>
      </c>
      <c r="F34" s="666" t="str">
        <f>IF(C34="","",'PJ-C'!$Q94)</f>
        <v/>
      </c>
      <c r="G34" s="667"/>
      <c r="H34" s="668" t="str">
        <f t="shared" si="0"/>
        <v/>
      </c>
      <c r="I34" s="606" t="str">
        <f t="shared" si="1"/>
        <v/>
      </c>
      <c r="J34" s="573"/>
      <c r="L34" s="179"/>
      <c r="M34" s="563"/>
      <c r="N34" s="665"/>
      <c r="O34" s="666"/>
      <c r="P34" s="666"/>
      <c r="Q34" s="667"/>
      <c r="R34" s="668"/>
      <c r="S34" s="614"/>
      <c r="T34" s="703"/>
    </row>
    <row r="35" spans="1:20" ht="12.75" customHeight="1" x14ac:dyDescent="0.2">
      <c r="B35" s="63">
        <f>Start!F10</f>
        <v>29</v>
      </c>
      <c r="C35" s="564" t="str">
        <f>IF(Start!G10="","",Start!G10)</f>
        <v/>
      </c>
      <c r="D35" s="669" t="str">
        <f>IF(C35="","",PÚ!$N33)</f>
        <v/>
      </c>
      <c r="E35" s="670" t="str">
        <f>IF(C35="","",'4x100m'!$N33)</f>
        <v/>
      </c>
      <c r="F35" s="670" t="str">
        <f>IF(C35="","",'PJ-C'!$Q97)</f>
        <v/>
      </c>
      <c r="G35" s="671"/>
      <c r="H35" s="664" t="str">
        <f t="shared" si="0"/>
        <v/>
      </c>
      <c r="I35" s="604" t="str">
        <f t="shared" si="1"/>
        <v/>
      </c>
      <c r="J35" s="573"/>
      <c r="L35" s="184"/>
      <c r="M35" s="569"/>
      <c r="N35" s="684"/>
      <c r="O35" s="685"/>
      <c r="P35" s="685"/>
      <c r="Q35" s="686"/>
      <c r="R35" s="694"/>
      <c r="S35" s="613"/>
      <c r="T35" s="703"/>
    </row>
    <row r="36" spans="1:20" ht="12.75" customHeight="1" x14ac:dyDescent="0.2">
      <c r="B36" s="74">
        <f>Start!F11</f>
        <v>30</v>
      </c>
      <c r="C36" s="563" t="str">
        <f>IF(Start!G11="","",Start!G11)</f>
        <v/>
      </c>
      <c r="D36" s="665" t="str">
        <f>IF(C36="","",PÚ!$N34)</f>
        <v/>
      </c>
      <c r="E36" s="666" t="str">
        <f>IF(C36="","",'4x100m'!$N34)</f>
        <v/>
      </c>
      <c r="F36" s="666" t="str">
        <f>IF(C36="","",'PJ-C'!$Q100)</f>
        <v/>
      </c>
      <c r="G36" s="667"/>
      <c r="H36" s="668" t="str">
        <f t="shared" si="0"/>
        <v/>
      </c>
      <c r="I36" s="606" t="str">
        <f t="shared" si="1"/>
        <v/>
      </c>
      <c r="J36" s="573"/>
      <c r="L36" s="179"/>
      <c r="M36" s="563"/>
      <c r="N36" s="665"/>
      <c r="O36" s="666"/>
      <c r="P36" s="666"/>
      <c r="Q36" s="667"/>
      <c r="R36" s="668"/>
      <c r="S36" s="614"/>
      <c r="T36" s="703"/>
    </row>
    <row r="37" spans="1:20" ht="12.75" customHeight="1" x14ac:dyDescent="0.2">
      <c r="B37" s="63">
        <f>Start!F12</f>
        <v>31</v>
      </c>
      <c r="C37" s="564" t="str">
        <f>IF(Start!G12="","",Start!G12)</f>
        <v/>
      </c>
      <c r="D37" s="669" t="str">
        <f>IF(C37="","",PÚ!$N35)</f>
        <v/>
      </c>
      <c r="E37" s="670" t="str">
        <f>IF(C37="","",'4x100m'!$N35)</f>
        <v/>
      </c>
      <c r="F37" s="670" t="str">
        <f>IF(C37="","",'PJ-C'!$Q107)</f>
        <v/>
      </c>
      <c r="G37" s="671"/>
      <c r="H37" s="664" t="str">
        <f t="shared" si="0"/>
        <v/>
      </c>
      <c r="I37" s="604" t="str">
        <f t="shared" si="1"/>
        <v/>
      </c>
      <c r="J37" s="573"/>
      <c r="L37" s="184"/>
      <c r="M37" s="569"/>
      <c r="N37" s="684"/>
      <c r="O37" s="685"/>
      <c r="P37" s="685"/>
      <c r="Q37" s="686"/>
      <c r="R37" s="694"/>
      <c r="S37" s="613"/>
      <c r="T37" s="703"/>
    </row>
    <row r="38" spans="1:20" ht="12.75" customHeight="1" x14ac:dyDescent="0.2">
      <c r="B38" s="74">
        <f>Start!F13</f>
        <v>32</v>
      </c>
      <c r="C38" s="563" t="str">
        <f>IF(Start!G13="","",Start!G13)</f>
        <v/>
      </c>
      <c r="D38" s="665" t="str">
        <f>IF(C38="","",PÚ!$N36)</f>
        <v/>
      </c>
      <c r="E38" s="666" t="str">
        <f>IF(C38="","",'4x100m'!$N36)</f>
        <v/>
      </c>
      <c r="F38" s="666" t="str">
        <f>IF(C38="","",'PJ-C'!$Q110)</f>
        <v/>
      </c>
      <c r="G38" s="667"/>
      <c r="H38" s="668" t="str">
        <f t="shared" si="0"/>
        <v/>
      </c>
      <c r="I38" s="606" t="str">
        <f t="shared" si="1"/>
        <v/>
      </c>
      <c r="J38" s="573"/>
      <c r="L38" s="179"/>
      <c r="M38" s="563"/>
      <c r="N38" s="665"/>
      <c r="O38" s="666"/>
      <c r="P38" s="666"/>
      <c r="Q38" s="667"/>
      <c r="R38" s="668"/>
      <c r="S38" s="614"/>
      <c r="T38" s="703"/>
    </row>
    <row r="39" spans="1:20" ht="12.75" customHeight="1" x14ac:dyDescent="0.2">
      <c r="B39" s="63">
        <f>Start!F14</f>
        <v>33</v>
      </c>
      <c r="C39" s="564" t="str">
        <f>IF(Start!G14="","",Start!G14)</f>
        <v/>
      </c>
      <c r="D39" s="669" t="str">
        <f>IF(C39="","",PÚ!$N37)</f>
        <v/>
      </c>
      <c r="E39" s="670" t="str">
        <f>IF(C39="","",'4x100m'!$N37)</f>
        <v/>
      </c>
      <c r="F39" s="670" t="str">
        <f>IF(C39="","",'PJ-C'!$Q113)</f>
        <v/>
      </c>
      <c r="G39" s="671"/>
      <c r="H39" s="664" t="str">
        <f t="shared" si="0"/>
        <v/>
      </c>
      <c r="I39" s="604" t="str">
        <f t="shared" si="1"/>
        <v/>
      </c>
      <c r="J39" s="573"/>
      <c r="L39" s="184"/>
      <c r="M39" s="569"/>
      <c r="N39" s="684"/>
      <c r="O39" s="685"/>
      <c r="P39" s="685"/>
      <c r="Q39" s="686"/>
      <c r="R39" s="694"/>
      <c r="S39" s="613"/>
      <c r="T39" s="703"/>
    </row>
    <row r="40" spans="1:20" ht="12.75" customHeight="1" x14ac:dyDescent="0.2">
      <c r="B40" s="162">
        <f>Start!F15</f>
        <v>34</v>
      </c>
      <c r="C40" s="565" t="str">
        <f>IF(Start!G15="","",Start!G15)</f>
        <v/>
      </c>
      <c r="D40" s="672" t="str">
        <f>IF(C40="","",PÚ!$N38)</f>
        <v/>
      </c>
      <c r="E40" s="673" t="str">
        <f>IF(C40="","",'4x100m'!$N38)</f>
        <v/>
      </c>
      <c r="F40" s="673" t="str">
        <f>IF(C40="","",'PJ-C'!$Q116)</f>
        <v/>
      </c>
      <c r="G40" s="674"/>
      <c r="H40" s="668" t="str">
        <f t="shared" si="0"/>
        <v/>
      </c>
      <c r="I40" s="606" t="str">
        <f t="shared" si="1"/>
        <v/>
      </c>
      <c r="J40" s="573"/>
      <c r="L40" s="180"/>
      <c r="M40" s="565"/>
      <c r="N40" s="672"/>
      <c r="O40" s="673"/>
      <c r="P40" s="673"/>
      <c r="Q40" s="674"/>
      <c r="R40" s="668"/>
      <c r="S40" s="614"/>
      <c r="T40" s="703"/>
    </row>
    <row r="41" spans="1:20" ht="12.75" customHeight="1" x14ac:dyDescent="0.2">
      <c r="B41" s="164">
        <f>Start!F16</f>
        <v>35</v>
      </c>
      <c r="C41" s="566" t="str">
        <f>IF(Start!G16="","",Start!G16)</f>
        <v/>
      </c>
      <c r="D41" s="675" t="str">
        <f>IF(C41="","",PÚ!$N39)</f>
        <v/>
      </c>
      <c r="E41" s="676" t="str">
        <f>IF(C41="","",'4x100m'!$N39)</f>
        <v/>
      </c>
      <c r="F41" s="676" t="str">
        <f>IF(C41="","",'PJ-C'!$Q119)</f>
        <v/>
      </c>
      <c r="G41" s="677"/>
      <c r="H41" s="664" t="str">
        <f t="shared" si="0"/>
        <v/>
      </c>
      <c r="I41" s="604" t="str">
        <f t="shared" si="1"/>
        <v/>
      </c>
      <c r="J41" s="573"/>
      <c r="L41" s="182"/>
      <c r="M41" s="568"/>
      <c r="N41" s="681"/>
      <c r="O41" s="682"/>
      <c r="P41" s="682"/>
      <c r="Q41" s="683"/>
      <c r="R41" s="694"/>
      <c r="S41" s="613"/>
      <c r="T41" s="703"/>
    </row>
    <row r="42" spans="1:20" ht="12.75" customHeight="1" x14ac:dyDescent="0.2">
      <c r="B42" s="162">
        <f>Start!F17</f>
        <v>36</v>
      </c>
      <c r="C42" s="565" t="str">
        <f>IF(Start!G17="","",Start!G17)</f>
        <v/>
      </c>
      <c r="D42" s="672" t="str">
        <f>IF(C42="","",PÚ!$N40)</f>
        <v/>
      </c>
      <c r="E42" s="673" t="str">
        <f>IF(C42="","",'4x100m'!$N40)</f>
        <v/>
      </c>
      <c r="F42" s="673" t="str">
        <f>IF(C42="","",'PJ-C'!$Q122)</f>
        <v/>
      </c>
      <c r="G42" s="674"/>
      <c r="H42" s="668" t="str">
        <f t="shared" si="0"/>
        <v/>
      </c>
      <c r="I42" s="606" t="str">
        <f t="shared" si="1"/>
        <v/>
      </c>
      <c r="J42" s="573"/>
      <c r="L42" s="180"/>
      <c r="M42" s="565"/>
      <c r="N42" s="672"/>
      <c r="O42" s="673"/>
      <c r="P42" s="673"/>
      <c r="Q42" s="674"/>
      <c r="R42" s="668"/>
      <c r="S42" s="614"/>
      <c r="T42" s="703"/>
    </row>
    <row r="43" spans="1:20" ht="12.75" customHeight="1" x14ac:dyDescent="0.2">
      <c r="B43" s="164">
        <f>Start!F18</f>
        <v>37</v>
      </c>
      <c r="C43" s="566" t="str">
        <f>IF(Start!G18="","",Start!G18)</f>
        <v/>
      </c>
      <c r="D43" s="675" t="str">
        <f>IF(C43="","",PÚ!$N41)</f>
        <v/>
      </c>
      <c r="E43" s="676" t="str">
        <f>IF(C43="","",'4x100m'!$N41)</f>
        <v/>
      </c>
      <c r="F43" s="676" t="str">
        <f>IF(C43="","",'PJ-C'!$Q125)</f>
        <v/>
      </c>
      <c r="G43" s="677"/>
      <c r="H43" s="664" t="str">
        <f t="shared" si="0"/>
        <v/>
      </c>
      <c r="I43" s="604" t="str">
        <f t="shared" si="1"/>
        <v/>
      </c>
      <c r="J43" s="573"/>
      <c r="L43" s="182"/>
      <c r="M43" s="568"/>
      <c r="N43" s="681"/>
      <c r="O43" s="682"/>
      <c r="P43" s="682"/>
      <c r="Q43" s="683"/>
      <c r="R43" s="694"/>
      <c r="S43" s="613"/>
      <c r="T43" s="703"/>
    </row>
    <row r="44" spans="1:20" ht="12.75" customHeight="1" x14ac:dyDescent="0.2">
      <c r="B44" s="162">
        <f>Start!F19</f>
        <v>38</v>
      </c>
      <c r="C44" s="565" t="str">
        <f>IF(Start!G19="","",Start!G19)</f>
        <v/>
      </c>
      <c r="D44" s="672" t="str">
        <f>IF(C44="","",PÚ!$N42)</f>
        <v/>
      </c>
      <c r="E44" s="673" t="str">
        <f>IF(C44="","",'4x100m'!$N42)</f>
        <v/>
      </c>
      <c r="F44" s="673" t="str">
        <f>IF(C44="","",'PJ-C'!$Q128)</f>
        <v/>
      </c>
      <c r="G44" s="674"/>
      <c r="H44" s="668" t="str">
        <f t="shared" si="0"/>
        <v/>
      </c>
      <c r="I44" s="606" t="str">
        <f t="shared" si="1"/>
        <v/>
      </c>
      <c r="J44" s="573"/>
      <c r="L44" s="180"/>
      <c r="M44" s="565"/>
      <c r="N44" s="672"/>
      <c r="O44" s="673"/>
      <c r="P44" s="673"/>
      <c r="Q44" s="674"/>
      <c r="R44" s="668"/>
      <c r="S44" s="614"/>
      <c r="T44" s="703"/>
    </row>
    <row r="45" spans="1:20" ht="12.75" customHeight="1" x14ac:dyDescent="0.2">
      <c r="B45" s="63">
        <f>Start!F20</f>
        <v>39</v>
      </c>
      <c r="C45" s="564" t="str">
        <f>IF(Start!G20="","",Start!G20)</f>
        <v/>
      </c>
      <c r="D45" s="669" t="str">
        <f>IF(C45="","",PÚ!$N43)</f>
        <v/>
      </c>
      <c r="E45" s="670" t="str">
        <f>IF(C45="","",'4x100m'!$N43)</f>
        <v/>
      </c>
      <c r="F45" s="670" t="str">
        <f>IF(C45="","",'PJ-C'!$Q131)</f>
        <v/>
      </c>
      <c r="G45" s="671"/>
      <c r="H45" s="664" t="str">
        <f t="shared" si="0"/>
        <v/>
      </c>
      <c r="I45" s="604" t="str">
        <f t="shared" si="1"/>
        <v/>
      </c>
      <c r="J45" s="573"/>
      <c r="L45" s="184"/>
      <c r="M45" s="569"/>
      <c r="N45" s="684"/>
      <c r="O45" s="685"/>
      <c r="P45" s="685"/>
      <c r="Q45" s="686"/>
      <c r="R45" s="694"/>
      <c r="S45" s="613"/>
      <c r="T45" s="703"/>
    </row>
    <row r="46" spans="1:20" ht="12.75" customHeight="1" x14ac:dyDescent="0.2">
      <c r="B46" s="163">
        <f>Start!F21</f>
        <v>40</v>
      </c>
      <c r="C46" s="567" t="str">
        <f>IF(Start!G21="","",Start!G21)</f>
        <v/>
      </c>
      <c r="D46" s="678" t="str">
        <f>IF(C46="","",PÚ!$N44)</f>
        <v/>
      </c>
      <c r="E46" s="679" t="str">
        <f>IF(C46="","",'4x100m'!$N44)</f>
        <v/>
      </c>
      <c r="F46" s="679" t="str">
        <f>IF(C46="","",'PJ-C'!$Q134)</f>
        <v/>
      </c>
      <c r="G46" s="680"/>
      <c r="H46" s="668" t="str">
        <f t="shared" si="0"/>
        <v/>
      </c>
      <c r="I46" s="606" t="str">
        <f t="shared" si="1"/>
        <v/>
      </c>
      <c r="J46" s="573"/>
      <c r="L46" s="181"/>
      <c r="M46" s="567"/>
      <c r="N46" s="678"/>
      <c r="O46" s="679"/>
      <c r="P46" s="679"/>
      <c r="Q46" s="680"/>
      <c r="R46" s="668"/>
      <c r="S46" s="614"/>
      <c r="T46" s="703"/>
    </row>
    <row r="47" spans="1:20" ht="12.75" customHeight="1" x14ac:dyDescent="0.2">
      <c r="B47" s="63">
        <f>Start!F22</f>
        <v>41</v>
      </c>
      <c r="C47" s="564" t="str">
        <f>IF(Start!G22="","",Start!G22)</f>
        <v/>
      </c>
      <c r="D47" s="669" t="str">
        <f>IF(C47="","",PÚ!$N45)</f>
        <v/>
      </c>
      <c r="E47" s="670" t="str">
        <f>IF(C47="","",'4x100m'!$N45)</f>
        <v/>
      </c>
      <c r="F47" s="670" t="str">
        <f>IF(C47="","",'PJ-C'!$Q141)</f>
        <v/>
      </c>
      <c r="G47" s="671"/>
      <c r="H47" s="664" t="str">
        <f t="shared" si="0"/>
        <v/>
      </c>
      <c r="I47" s="604" t="str">
        <f t="shared" si="1"/>
        <v/>
      </c>
      <c r="J47" s="573"/>
      <c r="L47" s="184"/>
      <c r="M47" s="569"/>
      <c r="N47" s="684"/>
      <c r="O47" s="685"/>
      <c r="P47" s="685"/>
      <c r="Q47" s="686"/>
      <c r="R47" s="694"/>
      <c r="S47" s="613"/>
      <c r="T47" s="703"/>
    </row>
    <row r="48" spans="1:20" ht="12.75" customHeight="1" x14ac:dyDescent="0.2">
      <c r="B48" s="74">
        <f>Start!F23</f>
        <v>42</v>
      </c>
      <c r="C48" s="563" t="str">
        <f>IF(Start!G23="","",Start!G23)</f>
        <v/>
      </c>
      <c r="D48" s="665" t="str">
        <f>IF(C48="","",PÚ!$N46)</f>
        <v/>
      </c>
      <c r="E48" s="666" t="str">
        <f>IF(C48="","",'4x100m'!$N46)</f>
        <v/>
      </c>
      <c r="F48" s="666" t="str">
        <f>IF(C48="","",'PJ-C'!$Q144)</f>
        <v/>
      </c>
      <c r="G48" s="667"/>
      <c r="H48" s="668" t="str">
        <f t="shared" si="0"/>
        <v/>
      </c>
      <c r="I48" s="606" t="str">
        <f t="shared" si="1"/>
        <v/>
      </c>
      <c r="J48" s="573"/>
      <c r="L48" s="179"/>
      <c r="M48" s="563"/>
      <c r="N48" s="665"/>
      <c r="O48" s="666"/>
      <c r="P48" s="666"/>
      <c r="Q48" s="667"/>
      <c r="R48" s="668"/>
      <c r="S48" s="614"/>
      <c r="T48" s="703"/>
    </row>
    <row r="49" spans="2:20" ht="12.75" customHeight="1" x14ac:dyDescent="0.2">
      <c r="B49" s="63">
        <f>Start!F24</f>
        <v>43</v>
      </c>
      <c r="C49" s="564" t="str">
        <f>IF(Start!G24="","",Start!G24)</f>
        <v/>
      </c>
      <c r="D49" s="669" t="str">
        <f>IF(C49="","",PÚ!$N47)</f>
        <v/>
      </c>
      <c r="E49" s="670" t="str">
        <f>IF(C49="","",'4x100m'!$N47)</f>
        <v/>
      </c>
      <c r="F49" s="670" t="str">
        <f>IF(C49="","",'PJ-C'!$Q147)</f>
        <v/>
      </c>
      <c r="G49" s="671"/>
      <c r="H49" s="664" t="str">
        <f t="shared" si="0"/>
        <v/>
      </c>
      <c r="I49" s="604" t="str">
        <f t="shared" si="1"/>
        <v/>
      </c>
      <c r="J49" s="573"/>
      <c r="L49" s="184"/>
      <c r="M49" s="569"/>
      <c r="N49" s="684"/>
      <c r="O49" s="685"/>
      <c r="P49" s="685"/>
      <c r="Q49" s="686"/>
      <c r="R49" s="694"/>
      <c r="S49" s="613"/>
      <c r="T49" s="703"/>
    </row>
    <row r="50" spans="2:20" ht="12.75" customHeight="1" x14ac:dyDescent="0.2">
      <c r="B50" s="162">
        <f>Start!F25</f>
        <v>44</v>
      </c>
      <c r="C50" s="565" t="str">
        <f>IF(Start!G25="","",Start!G25)</f>
        <v/>
      </c>
      <c r="D50" s="672" t="str">
        <f>IF(C50="","",PÚ!$N48)</f>
        <v/>
      </c>
      <c r="E50" s="673" t="str">
        <f>IF(C50="","",'4x100m'!$N48)</f>
        <v/>
      </c>
      <c r="F50" s="673" t="str">
        <f>IF(C50="","",'PJ-C'!$Q150)</f>
        <v/>
      </c>
      <c r="G50" s="674"/>
      <c r="H50" s="668" t="str">
        <f t="shared" si="0"/>
        <v/>
      </c>
      <c r="I50" s="606" t="str">
        <f t="shared" si="1"/>
        <v/>
      </c>
      <c r="J50" s="573"/>
      <c r="L50" s="180"/>
      <c r="M50" s="565"/>
      <c r="N50" s="672"/>
      <c r="O50" s="673"/>
      <c r="P50" s="673"/>
      <c r="Q50" s="674"/>
      <c r="R50" s="668"/>
      <c r="S50" s="614"/>
      <c r="T50" s="703"/>
    </row>
    <row r="51" spans="2:20" ht="12.75" customHeight="1" x14ac:dyDescent="0.2">
      <c r="B51" s="178">
        <f>Start!F26</f>
        <v>45</v>
      </c>
      <c r="C51" s="568" t="str">
        <f>IF(Start!G26="","",Start!G26)</f>
        <v/>
      </c>
      <c r="D51" s="681" t="str">
        <f>IF(C51="","",PÚ!$N49)</f>
        <v/>
      </c>
      <c r="E51" s="682" t="str">
        <f>IF(C51="","",'4x100m'!$N49)</f>
        <v/>
      </c>
      <c r="F51" s="682" t="str">
        <f>IF(C51="","",'PJ-C'!$Q153)</f>
        <v/>
      </c>
      <c r="G51" s="683"/>
      <c r="H51" s="664" t="str">
        <f t="shared" si="0"/>
        <v/>
      </c>
      <c r="I51" s="604" t="str">
        <f t="shared" si="1"/>
        <v/>
      </c>
      <c r="J51" s="573"/>
      <c r="L51" s="182"/>
      <c r="M51" s="568"/>
      <c r="N51" s="681"/>
      <c r="O51" s="682"/>
      <c r="P51" s="682"/>
      <c r="Q51" s="683"/>
      <c r="R51" s="694"/>
      <c r="S51" s="613"/>
      <c r="T51" s="703"/>
    </row>
    <row r="52" spans="2:20" ht="12.75" customHeight="1" x14ac:dyDescent="0.2">
      <c r="B52" s="162">
        <f>Start!F27</f>
        <v>46</v>
      </c>
      <c r="C52" s="565" t="str">
        <f>IF(Start!G27="","",Start!G27)</f>
        <v/>
      </c>
      <c r="D52" s="672" t="str">
        <f>IF(C52="","",PÚ!$N50)</f>
        <v/>
      </c>
      <c r="E52" s="673" t="str">
        <f>IF(C52="","",'4x100m'!$N50)</f>
        <v/>
      </c>
      <c r="F52" s="673" t="str">
        <f>IF(C52="","",'PJ-C'!$Q156)</f>
        <v/>
      </c>
      <c r="G52" s="674"/>
      <c r="H52" s="668" t="str">
        <f t="shared" si="0"/>
        <v/>
      </c>
      <c r="I52" s="606" t="str">
        <f t="shared" si="1"/>
        <v/>
      </c>
      <c r="J52" s="573"/>
      <c r="L52" s="180"/>
      <c r="M52" s="565"/>
      <c r="N52" s="672"/>
      <c r="O52" s="673"/>
      <c r="P52" s="673"/>
      <c r="Q52" s="674"/>
      <c r="R52" s="668"/>
      <c r="S52" s="614"/>
      <c r="T52" s="703"/>
    </row>
    <row r="53" spans="2:20" ht="12.75" customHeight="1" x14ac:dyDescent="0.2">
      <c r="B53" s="178">
        <f>Start!F28</f>
        <v>47</v>
      </c>
      <c r="C53" s="568" t="str">
        <f>IF(Start!G28="","",Start!G28)</f>
        <v/>
      </c>
      <c r="D53" s="681" t="str">
        <f>IF(C53="","",PÚ!$N51)</f>
        <v/>
      </c>
      <c r="E53" s="682" t="str">
        <f>IF(C53="","",'4x100m'!$N51)</f>
        <v/>
      </c>
      <c r="F53" s="682" t="str">
        <f>IF(C53="","",'PJ-C'!$Q159)</f>
        <v/>
      </c>
      <c r="G53" s="683"/>
      <c r="H53" s="664" t="str">
        <f t="shared" si="0"/>
        <v/>
      </c>
      <c r="I53" s="604" t="str">
        <f t="shared" si="1"/>
        <v/>
      </c>
      <c r="J53" s="573"/>
      <c r="L53" s="182"/>
      <c r="M53" s="568"/>
      <c r="N53" s="681"/>
      <c r="O53" s="682"/>
      <c r="P53" s="682"/>
      <c r="Q53" s="683"/>
      <c r="R53" s="694"/>
      <c r="S53" s="613"/>
      <c r="T53" s="703"/>
    </row>
    <row r="54" spans="2:20" ht="12.75" customHeight="1" x14ac:dyDescent="0.2">
      <c r="B54" s="162">
        <f>Start!F29</f>
        <v>48</v>
      </c>
      <c r="C54" s="565" t="str">
        <f>IF(Start!G29="","",Start!G29)</f>
        <v/>
      </c>
      <c r="D54" s="672" t="str">
        <f>IF(C54="","",PÚ!$N52)</f>
        <v/>
      </c>
      <c r="E54" s="673" t="str">
        <f>IF(C54="","",'4x100m'!$N52)</f>
        <v/>
      </c>
      <c r="F54" s="673" t="str">
        <f>IF(C54="","",'PJ-C'!$Q162)</f>
        <v/>
      </c>
      <c r="G54" s="674"/>
      <c r="H54" s="668" t="str">
        <f t="shared" si="0"/>
        <v/>
      </c>
      <c r="I54" s="606" t="str">
        <f t="shared" si="1"/>
        <v/>
      </c>
      <c r="J54" s="573"/>
      <c r="L54" s="180"/>
      <c r="M54" s="565"/>
      <c r="N54" s="672"/>
      <c r="O54" s="673"/>
      <c r="P54" s="673"/>
      <c r="Q54" s="674"/>
      <c r="R54" s="668"/>
      <c r="S54" s="614"/>
      <c r="T54" s="703"/>
    </row>
    <row r="55" spans="2:20" ht="12.75" customHeight="1" x14ac:dyDescent="0.2">
      <c r="B55" s="241">
        <f>Start!F30</f>
        <v>49</v>
      </c>
      <c r="C55" s="569" t="str">
        <f>IF(Start!G30="","",Start!G30)</f>
        <v/>
      </c>
      <c r="D55" s="684" t="str">
        <f>IF(C55="","",PÚ!$N53)</f>
        <v/>
      </c>
      <c r="E55" s="685" t="str">
        <f>IF(C55="","",'4x100m'!$N53)</f>
        <v/>
      </c>
      <c r="F55" s="685" t="str">
        <f>IF(C55="","",'PJ-C'!$Q165)</f>
        <v/>
      </c>
      <c r="G55" s="686"/>
      <c r="H55" s="664" t="str">
        <f t="shared" si="0"/>
        <v/>
      </c>
      <c r="I55" s="604" t="str">
        <f t="shared" si="1"/>
        <v/>
      </c>
      <c r="J55" s="573"/>
      <c r="L55" s="184"/>
      <c r="M55" s="569"/>
      <c r="N55" s="684"/>
      <c r="O55" s="685"/>
      <c r="P55" s="685"/>
      <c r="Q55" s="686"/>
      <c r="R55" s="694"/>
      <c r="S55" s="613"/>
      <c r="T55" s="703"/>
    </row>
    <row r="56" spans="2:20" ht="12.75" customHeight="1" thickBot="1" x14ac:dyDescent="0.25">
      <c r="B56" s="242">
        <f>Start!F31</f>
        <v>50</v>
      </c>
      <c r="C56" s="570" t="str">
        <f>IF(Start!G31="","",Start!G31)</f>
        <v/>
      </c>
      <c r="D56" s="687" t="str">
        <f>IF(C56="","",PÚ!$N54)</f>
        <v/>
      </c>
      <c r="E56" s="688" t="str">
        <f>IF(C56="","",'4x100m'!$N54)</f>
        <v/>
      </c>
      <c r="F56" s="688" t="str">
        <f>IF(C56="","",'PJ-C'!$Q168)</f>
        <v/>
      </c>
      <c r="G56" s="689"/>
      <c r="H56" s="690" t="str">
        <f t="shared" si="0"/>
        <v/>
      </c>
      <c r="I56" s="608" t="str">
        <f t="shared" si="1"/>
        <v/>
      </c>
      <c r="J56" s="573"/>
      <c r="L56" s="243"/>
      <c r="M56" s="570"/>
      <c r="N56" s="687"/>
      <c r="O56" s="688"/>
      <c r="P56" s="688"/>
      <c r="Q56" s="689"/>
      <c r="R56" s="690"/>
      <c r="S56" s="615"/>
      <c r="T56" s="703"/>
    </row>
    <row r="57" spans="2:20" ht="12.75" customHeight="1" x14ac:dyDescent="0.2">
      <c r="L57" s="423"/>
      <c r="M57" s="423"/>
      <c r="N57" s="425"/>
      <c r="O57" s="425"/>
      <c r="P57" s="425"/>
      <c r="Q57" s="425"/>
      <c r="R57" s="103"/>
      <c r="S57" s="592"/>
    </row>
    <row r="58" spans="2:20" ht="12.75" customHeight="1" x14ac:dyDescent="0.2">
      <c r="L58" s="423"/>
      <c r="M58" s="423"/>
      <c r="N58" s="425"/>
      <c r="O58" s="425"/>
      <c r="P58" s="425"/>
      <c r="Q58" s="425"/>
      <c r="R58" s="103"/>
      <c r="S58" s="592"/>
    </row>
    <row r="59" spans="2:20" ht="12.75" customHeight="1" x14ac:dyDescent="0.2">
      <c r="L59" s="423"/>
      <c r="M59" s="423"/>
      <c r="N59" s="425"/>
      <c r="O59" s="425"/>
      <c r="P59" s="425"/>
      <c r="Q59" s="425"/>
      <c r="R59" s="103"/>
      <c r="S59" s="592"/>
    </row>
    <row r="60" spans="2:20" ht="12.75" customHeight="1" x14ac:dyDescent="0.2">
      <c r="L60" s="423"/>
      <c r="M60" s="423"/>
      <c r="N60" s="425"/>
      <c r="O60" s="425"/>
      <c r="P60" s="425"/>
      <c r="Q60" s="425"/>
      <c r="R60" s="103"/>
      <c r="S60" s="592"/>
    </row>
    <row r="61" spans="2:20" ht="12.75" customHeight="1" x14ac:dyDescent="0.2">
      <c r="L61" s="423"/>
      <c r="M61" s="423"/>
      <c r="N61" s="425"/>
      <c r="O61" s="425"/>
      <c r="P61" s="425"/>
      <c r="Q61" s="425"/>
      <c r="R61" s="103"/>
      <c r="S61" s="592"/>
    </row>
    <row r="62" spans="2:20" ht="12.75" customHeight="1" x14ac:dyDescent="0.2">
      <c r="L62" s="423"/>
      <c r="M62" s="423"/>
      <c r="N62" s="425"/>
      <c r="O62" s="425"/>
      <c r="P62" s="425"/>
      <c r="Q62" s="425"/>
      <c r="R62" s="103"/>
      <c r="S62" s="592"/>
    </row>
    <row r="63" spans="2:20" ht="12.75" customHeight="1" x14ac:dyDescent="0.2">
      <c r="L63" s="423"/>
      <c r="M63" s="423"/>
      <c r="N63" s="425"/>
      <c r="O63" s="425"/>
      <c r="P63" s="425"/>
      <c r="Q63" s="425"/>
      <c r="R63" s="103"/>
      <c r="S63" s="592"/>
    </row>
    <row r="64" spans="2:20" ht="12.75" customHeight="1" x14ac:dyDescent="0.2">
      <c r="L64" s="423"/>
      <c r="M64" s="423"/>
      <c r="N64" s="425"/>
      <c r="O64" s="425"/>
      <c r="P64" s="425"/>
      <c r="Q64" s="425"/>
      <c r="R64" s="103"/>
      <c r="S64" s="592"/>
    </row>
    <row r="65" spans="12:19" ht="12.75" customHeight="1" x14ac:dyDescent="0.2">
      <c r="L65" s="423"/>
      <c r="M65" s="423"/>
      <c r="N65" s="425"/>
      <c r="O65" s="425"/>
      <c r="P65" s="425"/>
      <c r="Q65" s="425"/>
      <c r="R65" s="103"/>
      <c r="S65" s="592"/>
    </row>
    <row r="66" spans="12:19" ht="12.75" customHeight="1" x14ac:dyDescent="0.2">
      <c r="L66" s="423"/>
      <c r="M66" s="423"/>
      <c r="N66" s="425"/>
      <c r="O66" s="425"/>
      <c r="P66" s="425"/>
      <c r="Q66" s="425"/>
      <c r="R66" s="103"/>
      <c r="S66" s="592"/>
    </row>
    <row r="67" spans="12:19" ht="12.75" customHeight="1" x14ac:dyDescent="0.2">
      <c r="L67" s="423"/>
      <c r="M67" s="423"/>
      <c r="N67" s="425"/>
      <c r="O67" s="425"/>
      <c r="P67" s="425"/>
      <c r="Q67" s="425"/>
      <c r="R67" s="103"/>
      <c r="S67" s="592"/>
    </row>
    <row r="68" spans="12:19" ht="12.75" customHeight="1" x14ac:dyDescent="0.2">
      <c r="L68" s="423"/>
      <c r="M68" s="423"/>
      <c r="N68" s="425"/>
      <c r="O68" s="425"/>
      <c r="P68" s="425"/>
      <c r="Q68" s="425"/>
      <c r="R68" s="103"/>
      <c r="S68" s="592"/>
    </row>
    <row r="69" spans="12:19" x14ac:dyDescent="0.2">
      <c r="L69" s="423"/>
      <c r="M69" s="423"/>
      <c r="N69" s="425"/>
      <c r="O69" s="425"/>
      <c r="P69" s="425"/>
      <c r="Q69" s="425"/>
      <c r="R69" s="103"/>
      <c r="S69" s="592"/>
    </row>
    <row r="70" spans="12:19" x14ac:dyDescent="0.2">
      <c r="L70" s="423"/>
      <c r="M70" s="423"/>
      <c r="N70" s="425"/>
      <c r="O70" s="425"/>
      <c r="P70" s="425"/>
      <c r="Q70" s="425"/>
      <c r="R70" s="103"/>
      <c r="S70" s="592"/>
    </row>
    <row r="71" spans="12:19" x14ac:dyDescent="0.2">
      <c r="L71" s="423"/>
      <c r="M71" s="423"/>
      <c r="N71" s="425"/>
      <c r="O71" s="425"/>
      <c r="P71" s="425"/>
      <c r="Q71" s="425"/>
      <c r="R71" s="103"/>
      <c r="S71" s="592"/>
    </row>
    <row r="72" spans="12:19" x14ac:dyDescent="0.2">
      <c r="L72" s="423"/>
      <c r="M72" s="423"/>
      <c r="N72" s="425"/>
      <c r="O72" s="425"/>
      <c r="P72" s="425"/>
      <c r="Q72" s="425"/>
      <c r="R72" s="103"/>
      <c r="S72" s="592"/>
    </row>
    <row r="73" spans="12:19" x14ac:dyDescent="0.2">
      <c r="L73" s="423"/>
      <c r="M73" s="423"/>
      <c r="N73" s="425"/>
      <c r="O73" s="425"/>
      <c r="P73" s="425"/>
      <c r="Q73" s="425"/>
      <c r="R73" s="103"/>
      <c r="S73" s="592"/>
    </row>
    <row r="74" spans="12:19" x14ac:dyDescent="0.2">
      <c r="L74" s="423"/>
      <c r="M74" s="423"/>
      <c r="N74" s="425"/>
      <c r="O74" s="425"/>
      <c r="P74" s="425"/>
      <c r="Q74" s="425"/>
      <c r="R74" s="103"/>
      <c r="S74" s="592"/>
    </row>
    <row r="75" spans="12:19" x14ac:dyDescent="0.2">
      <c r="L75" s="423"/>
      <c r="M75" s="423"/>
      <c r="N75" s="425"/>
      <c r="O75" s="425"/>
      <c r="P75" s="425"/>
      <c r="Q75" s="425"/>
      <c r="R75" s="103"/>
      <c r="S75" s="592"/>
    </row>
    <row r="76" spans="12:19" x14ac:dyDescent="0.2">
      <c r="L76" s="423"/>
      <c r="M76" s="423"/>
      <c r="N76" s="425"/>
      <c r="O76" s="425"/>
      <c r="P76" s="425"/>
      <c r="Q76" s="425"/>
      <c r="R76" s="103"/>
      <c r="S76" s="592"/>
    </row>
    <row r="77" spans="12:19" x14ac:dyDescent="0.2">
      <c r="L77" s="423"/>
      <c r="M77" s="423"/>
      <c r="N77" s="425"/>
      <c r="O77" s="425"/>
      <c r="P77" s="425"/>
      <c r="Q77" s="425"/>
      <c r="R77" s="103"/>
      <c r="S77" s="592"/>
    </row>
    <row r="78" spans="12:19" x14ac:dyDescent="0.2">
      <c r="L78" s="423"/>
      <c r="M78" s="423"/>
      <c r="N78" s="425"/>
      <c r="O78" s="425"/>
      <c r="P78" s="425"/>
      <c r="Q78" s="425"/>
      <c r="R78" s="103"/>
      <c r="S78" s="592"/>
    </row>
    <row r="79" spans="12:19" x14ac:dyDescent="0.2">
      <c r="L79" s="423"/>
      <c r="M79" s="423"/>
      <c r="N79" s="425"/>
      <c r="O79" s="425"/>
      <c r="P79" s="425"/>
      <c r="Q79" s="425"/>
      <c r="R79" s="103"/>
      <c r="S79" s="592"/>
    </row>
    <row r="80" spans="12:19" x14ac:dyDescent="0.2">
      <c r="L80" s="423"/>
      <c r="M80" s="423"/>
      <c r="N80" s="425"/>
      <c r="O80" s="425"/>
      <c r="P80" s="425"/>
      <c r="Q80" s="425"/>
      <c r="R80" s="103"/>
      <c r="S80" s="592"/>
    </row>
    <row r="81" spans="12:19" x14ac:dyDescent="0.2">
      <c r="L81" s="423"/>
      <c r="M81" s="423"/>
      <c r="N81" s="425"/>
      <c r="O81" s="425"/>
      <c r="P81" s="425"/>
      <c r="Q81" s="425"/>
      <c r="R81" s="103"/>
      <c r="S81" s="592"/>
    </row>
    <row r="82" spans="12:19" x14ac:dyDescent="0.2">
      <c r="L82" s="423"/>
      <c r="M82" s="423"/>
      <c r="N82" s="425"/>
      <c r="O82" s="425"/>
      <c r="P82" s="425"/>
      <c r="Q82" s="425"/>
      <c r="R82" s="103"/>
      <c r="S82" s="592"/>
    </row>
    <row r="83" spans="12:19" x14ac:dyDescent="0.2">
      <c r="L83" s="423"/>
      <c r="M83" s="423"/>
      <c r="N83" s="425"/>
      <c r="O83" s="425"/>
      <c r="P83" s="425"/>
      <c r="Q83" s="425"/>
      <c r="R83" s="103"/>
      <c r="S83" s="592"/>
    </row>
    <row r="84" spans="12:19" x14ac:dyDescent="0.2">
      <c r="L84" s="423"/>
      <c r="M84" s="423"/>
      <c r="N84" s="425"/>
      <c r="O84" s="425"/>
      <c r="P84" s="425"/>
      <c r="Q84" s="425"/>
      <c r="R84" s="103"/>
      <c r="S84" s="592"/>
    </row>
    <row r="85" spans="12:19" x14ac:dyDescent="0.2">
      <c r="L85" s="423"/>
      <c r="M85" s="423"/>
      <c r="N85" s="425"/>
      <c r="O85" s="425"/>
      <c r="P85" s="425"/>
      <c r="Q85" s="425"/>
      <c r="R85" s="103"/>
      <c r="S85" s="592"/>
    </row>
    <row r="86" spans="12:19" x14ac:dyDescent="0.2">
      <c r="L86" s="423"/>
      <c r="M86" s="423"/>
      <c r="N86" s="425"/>
      <c r="O86" s="425"/>
      <c r="P86" s="425"/>
      <c r="Q86" s="425"/>
      <c r="R86" s="103"/>
      <c r="S86" s="592"/>
    </row>
    <row r="87" spans="12:19" x14ac:dyDescent="0.2">
      <c r="L87" s="423"/>
      <c r="M87" s="423"/>
      <c r="N87" s="425"/>
      <c r="O87" s="425"/>
      <c r="P87" s="425"/>
      <c r="Q87" s="425"/>
      <c r="R87" s="103"/>
      <c r="S87" s="592"/>
    </row>
    <row r="88" spans="12:19" x14ac:dyDescent="0.2">
      <c r="L88" s="423"/>
      <c r="M88" s="423"/>
      <c r="N88" s="425"/>
      <c r="O88" s="425"/>
      <c r="P88" s="425"/>
      <c r="Q88" s="425"/>
      <c r="R88" s="103"/>
      <c r="S88" s="592"/>
    </row>
    <row r="89" spans="12:19" x14ac:dyDescent="0.2">
      <c r="L89" s="423"/>
      <c r="M89" s="423"/>
      <c r="N89" s="425"/>
      <c r="O89" s="425"/>
      <c r="P89" s="425"/>
      <c r="Q89" s="425"/>
      <c r="R89" s="103"/>
      <c r="S89" s="592"/>
    </row>
    <row r="90" spans="12:19" x14ac:dyDescent="0.2">
      <c r="L90" s="423"/>
      <c r="M90" s="423"/>
      <c r="N90" s="425"/>
      <c r="O90" s="425"/>
      <c r="P90" s="425"/>
      <c r="Q90" s="425"/>
      <c r="R90" s="103"/>
      <c r="S90" s="592"/>
    </row>
    <row r="91" spans="12:19" x14ac:dyDescent="0.2">
      <c r="L91" s="423"/>
      <c r="M91" s="423"/>
      <c r="N91" s="425"/>
      <c r="O91" s="425"/>
      <c r="P91" s="425"/>
      <c r="Q91" s="425"/>
      <c r="R91" s="103"/>
      <c r="S91" s="592"/>
    </row>
    <row r="92" spans="12:19" x14ac:dyDescent="0.2">
      <c r="L92" s="423"/>
      <c r="M92" s="423"/>
      <c r="N92" s="425"/>
      <c r="O92" s="425"/>
      <c r="P92" s="425"/>
      <c r="Q92" s="425"/>
      <c r="R92" s="103"/>
      <c r="S92" s="592"/>
    </row>
    <row r="93" spans="12:19" x14ac:dyDescent="0.2">
      <c r="L93" s="423"/>
      <c r="M93" s="423"/>
      <c r="N93" s="425"/>
      <c r="O93" s="425"/>
      <c r="P93" s="425"/>
      <c r="Q93" s="425"/>
      <c r="R93" s="103"/>
      <c r="S93" s="592"/>
    </row>
    <row r="94" spans="12:19" x14ac:dyDescent="0.2">
      <c r="L94" s="423"/>
      <c r="M94" s="423"/>
      <c r="N94" s="425"/>
      <c r="O94" s="425"/>
      <c r="P94" s="425"/>
      <c r="Q94" s="425"/>
      <c r="R94" s="103"/>
      <c r="S94" s="592"/>
    </row>
    <row r="95" spans="12:19" x14ac:dyDescent="0.2">
      <c r="L95" s="423"/>
      <c r="M95" s="423"/>
      <c r="N95" s="425"/>
      <c r="O95" s="425"/>
      <c r="P95" s="425"/>
      <c r="Q95" s="425"/>
      <c r="R95" s="103"/>
      <c r="S95" s="592"/>
    </row>
    <row r="96" spans="12:19" x14ac:dyDescent="0.2">
      <c r="L96" s="423"/>
      <c r="M96" s="423"/>
      <c r="N96" s="425"/>
      <c r="O96" s="425"/>
      <c r="P96" s="425"/>
      <c r="Q96" s="425"/>
      <c r="R96" s="103"/>
      <c r="S96" s="592"/>
    </row>
    <row r="97" spans="12:19" x14ac:dyDescent="0.2">
      <c r="L97" s="423"/>
      <c r="M97" s="423"/>
      <c r="N97" s="425"/>
      <c r="O97" s="425"/>
      <c r="P97" s="425"/>
      <c r="Q97" s="425"/>
      <c r="R97" s="103"/>
      <c r="S97" s="592"/>
    </row>
    <row r="98" spans="12:19" x14ac:dyDescent="0.2">
      <c r="L98" s="423"/>
      <c r="M98" s="423"/>
      <c r="N98" s="425"/>
      <c r="O98" s="425"/>
      <c r="P98" s="425"/>
      <c r="Q98" s="425"/>
      <c r="R98" s="103"/>
      <c r="S98" s="592"/>
    </row>
    <row r="99" spans="12:19" x14ac:dyDescent="0.2">
      <c r="L99" s="423"/>
      <c r="M99" s="423"/>
      <c r="N99" s="425"/>
      <c r="O99" s="425"/>
      <c r="P99" s="425"/>
      <c r="Q99" s="425"/>
      <c r="R99" s="103"/>
      <c r="S99" s="592"/>
    </row>
    <row r="100" spans="12:19" x14ac:dyDescent="0.2">
      <c r="L100" s="423"/>
      <c r="M100" s="423"/>
      <c r="N100" s="425"/>
      <c r="O100" s="425"/>
      <c r="P100" s="425"/>
      <c r="Q100" s="425"/>
      <c r="R100" s="103"/>
      <c r="S100" s="592"/>
    </row>
    <row r="101" spans="12:19" x14ac:dyDescent="0.2">
      <c r="L101" s="423"/>
      <c r="M101" s="423"/>
      <c r="N101" s="425"/>
      <c r="O101" s="425"/>
      <c r="P101" s="425"/>
      <c r="Q101" s="425"/>
      <c r="R101" s="103"/>
      <c r="S101" s="592"/>
    </row>
    <row r="102" spans="12:19" x14ac:dyDescent="0.2">
      <c r="L102" s="423"/>
      <c r="M102" s="423"/>
      <c r="N102" s="425"/>
      <c r="O102" s="425"/>
      <c r="P102" s="425"/>
      <c r="Q102" s="425"/>
      <c r="R102" s="103"/>
      <c r="S102" s="592"/>
    </row>
    <row r="103" spans="12:19" x14ac:dyDescent="0.2">
      <c r="L103" s="423"/>
      <c r="M103" s="423"/>
      <c r="N103" s="425"/>
      <c r="O103" s="425"/>
      <c r="P103" s="425"/>
      <c r="Q103" s="425"/>
      <c r="R103" s="103"/>
      <c r="S103" s="592"/>
    </row>
    <row r="104" spans="12:19" x14ac:dyDescent="0.2">
      <c r="L104" s="423"/>
      <c r="M104" s="423"/>
      <c r="N104" s="425"/>
      <c r="O104" s="425"/>
      <c r="P104" s="425"/>
      <c r="Q104" s="425"/>
      <c r="R104" s="103"/>
      <c r="S104" s="592"/>
    </row>
    <row r="105" spans="12:19" x14ac:dyDescent="0.2">
      <c r="L105" s="423"/>
      <c r="M105" s="423"/>
      <c r="N105" s="425"/>
      <c r="O105" s="425"/>
      <c r="P105" s="425"/>
      <c r="Q105" s="425"/>
      <c r="R105" s="103"/>
      <c r="S105" s="592"/>
    </row>
    <row r="106" spans="12:19" x14ac:dyDescent="0.2">
      <c r="L106" s="423"/>
      <c r="M106" s="423"/>
      <c r="N106" s="425"/>
      <c r="O106" s="425"/>
      <c r="P106" s="425"/>
      <c r="Q106" s="425"/>
      <c r="R106" s="103"/>
      <c r="S106" s="592"/>
    </row>
    <row r="107" spans="12:19" x14ac:dyDescent="0.2">
      <c r="L107" s="423"/>
      <c r="M107" s="423"/>
      <c r="N107" s="425"/>
      <c r="O107" s="425"/>
      <c r="P107" s="425"/>
      <c r="Q107" s="425"/>
      <c r="R107" s="103"/>
      <c r="S107" s="592"/>
    </row>
    <row r="108" spans="12:19" x14ac:dyDescent="0.2">
      <c r="L108" s="423"/>
      <c r="M108" s="423"/>
      <c r="N108" s="425"/>
      <c r="O108" s="425"/>
      <c r="P108" s="425"/>
      <c r="Q108" s="425"/>
      <c r="R108" s="103"/>
      <c r="S108" s="592"/>
    </row>
    <row r="109" spans="12:19" x14ac:dyDescent="0.2">
      <c r="L109" s="423"/>
      <c r="M109" s="423"/>
      <c r="N109" s="425"/>
      <c r="O109" s="425"/>
      <c r="P109" s="425"/>
      <c r="Q109" s="425"/>
      <c r="R109" s="103"/>
      <c r="S109" s="592"/>
    </row>
    <row r="110" spans="12:19" x14ac:dyDescent="0.2">
      <c r="L110" s="423"/>
      <c r="M110" s="423"/>
      <c r="N110" s="425"/>
      <c r="O110" s="425"/>
      <c r="P110" s="425"/>
      <c r="Q110" s="425"/>
      <c r="R110" s="103"/>
      <c r="S110" s="592"/>
    </row>
    <row r="111" spans="12:19" x14ac:dyDescent="0.2">
      <c r="L111" s="423"/>
      <c r="M111" s="423"/>
      <c r="N111" s="425"/>
      <c r="O111" s="425"/>
      <c r="P111" s="425"/>
      <c r="Q111" s="425"/>
      <c r="R111" s="103"/>
      <c r="S111" s="592"/>
    </row>
    <row r="112" spans="12:19" x14ac:dyDescent="0.2">
      <c r="L112" s="423"/>
      <c r="M112" s="423"/>
      <c r="N112" s="425"/>
      <c r="O112" s="425"/>
      <c r="P112" s="425"/>
      <c r="Q112" s="425"/>
      <c r="R112" s="103"/>
      <c r="S112" s="592"/>
    </row>
    <row r="113" spans="12:19" x14ac:dyDescent="0.2">
      <c r="L113" s="423"/>
      <c r="M113" s="423"/>
      <c r="N113" s="425"/>
      <c r="O113" s="425"/>
      <c r="P113" s="425"/>
      <c r="Q113" s="425"/>
      <c r="R113" s="103"/>
      <c r="S113" s="592"/>
    </row>
    <row r="114" spans="12:19" x14ac:dyDescent="0.2">
      <c r="L114" s="423"/>
      <c r="M114" s="423"/>
      <c r="N114" s="425"/>
      <c r="O114" s="425"/>
      <c r="P114" s="425"/>
      <c r="Q114" s="425"/>
      <c r="R114" s="103"/>
      <c r="S114" s="592"/>
    </row>
    <row r="115" spans="12:19" x14ac:dyDescent="0.2">
      <c r="L115" s="423"/>
      <c r="M115" s="423"/>
      <c r="N115" s="425"/>
      <c r="O115" s="425"/>
      <c r="P115" s="425"/>
      <c r="Q115" s="425"/>
      <c r="R115" s="103"/>
      <c r="S115" s="592"/>
    </row>
    <row r="116" spans="12:19" x14ac:dyDescent="0.2">
      <c r="L116" s="423"/>
      <c r="M116" s="423"/>
      <c r="N116" s="425"/>
      <c r="O116" s="425"/>
      <c r="P116" s="425"/>
      <c r="Q116" s="425"/>
      <c r="R116" s="103"/>
      <c r="S116" s="592"/>
    </row>
    <row r="117" spans="12:19" x14ac:dyDescent="0.2">
      <c r="L117" s="423"/>
      <c r="M117" s="423"/>
      <c r="N117" s="425"/>
      <c r="O117" s="425"/>
      <c r="P117" s="425"/>
      <c r="Q117" s="425"/>
      <c r="R117" s="103"/>
      <c r="S117" s="592"/>
    </row>
    <row r="118" spans="12:19" x14ac:dyDescent="0.2">
      <c r="L118" s="423"/>
      <c r="M118" s="423"/>
      <c r="N118" s="425"/>
      <c r="O118" s="425"/>
      <c r="P118" s="425"/>
      <c r="Q118" s="425"/>
      <c r="R118" s="103"/>
      <c r="S118" s="592"/>
    </row>
    <row r="119" spans="12:19" x14ac:dyDescent="0.2">
      <c r="L119" s="423"/>
      <c r="M119" s="423"/>
      <c r="N119" s="425"/>
      <c r="O119" s="425"/>
      <c r="P119" s="425"/>
      <c r="Q119" s="425"/>
      <c r="R119" s="103"/>
      <c r="S119" s="592"/>
    </row>
    <row r="120" spans="12:19" x14ac:dyDescent="0.2">
      <c r="L120" s="423"/>
      <c r="M120" s="423"/>
      <c r="N120" s="425"/>
      <c r="O120" s="425"/>
      <c r="P120" s="425"/>
      <c r="Q120" s="425"/>
      <c r="R120" s="103"/>
      <c r="S120" s="592"/>
    </row>
    <row r="121" spans="12:19" x14ac:dyDescent="0.2">
      <c r="L121" s="423"/>
      <c r="M121" s="423"/>
      <c r="N121" s="425"/>
      <c r="O121" s="425"/>
      <c r="P121" s="425"/>
      <c r="Q121" s="425"/>
      <c r="R121" s="103"/>
      <c r="S121" s="592"/>
    </row>
    <row r="122" spans="12:19" x14ac:dyDescent="0.2">
      <c r="L122" s="423"/>
      <c r="M122" s="423"/>
      <c r="N122" s="425"/>
      <c r="O122" s="425"/>
      <c r="P122" s="425"/>
      <c r="Q122" s="425"/>
      <c r="R122" s="103"/>
      <c r="S122" s="592"/>
    </row>
    <row r="123" spans="12:19" x14ac:dyDescent="0.2">
      <c r="L123" s="423"/>
      <c r="M123" s="423"/>
      <c r="N123" s="425"/>
      <c r="O123" s="425"/>
      <c r="P123" s="425"/>
      <c r="Q123" s="425"/>
      <c r="R123" s="103"/>
      <c r="S123" s="592"/>
    </row>
    <row r="124" spans="12:19" x14ac:dyDescent="0.2">
      <c r="L124" s="423"/>
      <c r="M124" s="423"/>
      <c r="N124" s="425"/>
      <c r="O124" s="425"/>
      <c r="P124" s="425"/>
      <c r="Q124" s="425"/>
      <c r="R124" s="103"/>
      <c r="S124" s="592"/>
    </row>
    <row r="125" spans="12:19" x14ac:dyDescent="0.2">
      <c r="L125" s="423"/>
      <c r="M125" s="423"/>
      <c r="N125" s="425"/>
      <c r="O125" s="425"/>
      <c r="P125" s="425"/>
      <c r="Q125" s="425"/>
      <c r="R125" s="103"/>
      <c r="S125" s="592"/>
    </row>
    <row r="126" spans="12:19" x14ac:dyDescent="0.2">
      <c r="L126" s="423"/>
      <c r="M126" s="423"/>
      <c r="N126" s="425"/>
      <c r="O126" s="425"/>
      <c r="P126" s="425"/>
      <c r="Q126" s="425"/>
      <c r="R126" s="103"/>
      <c r="S126" s="592"/>
    </row>
    <row r="127" spans="12:19" x14ac:dyDescent="0.2">
      <c r="L127" s="423"/>
      <c r="M127" s="423"/>
      <c r="N127" s="425"/>
      <c r="O127" s="425"/>
      <c r="P127" s="425"/>
      <c r="Q127" s="425"/>
      <c r="R127" s="103"/>
      <c r="S127" s="592"/>
    </row>
    <row r="128" spans="12:19" x14ac:dyDescent="0.2">
      <c r="L128" s="423"/>
      <c r="M128" s="423"/>
      <c r="N128" s="425"/>
      <c r="O128" s="425"/>
      <c r="P128" s="425"/>
      <c r="Q128" s="425"/>
      <c r="R128" s="103"/>
      <c r="S128" s="592"/>
    </row>
    <row r="129" spans="12:19" x14ac:dyDescent="0.2">
      <c r="L129" s="423"/>
      <c r="M129" s="423"/>
      <c r="N129" s="425"/>
      <c r="O129" s="425"/>
      <c r="P129" s="425"/>
      <c r="Q129" s="425"/>
      <c r="R129" s="103"/>
      <c r="S129" s="592"/>
    </row>
    <row r="130" spans="12:19" x14ac:dyDescent="0.2">
      <c r="L130" s="423"/>
      <c r="M130" s="423"/>
      <c r="N130" s="425"/>
      <c r="O130" s="425"/>
      <c r="P130" s="425"/>
      <c r="Q130" s="425"/>
      <c r="R130" s="103"/>
      <c r="S130" s="592"/>
    </row>
    <row r="131" spans="12:19" x14ac:dyDescent="0.2">
      <c r="L131" s="423"/>
      <c r="M131" s="423"/>
      <c r="N131" s="425"/>
      <c r="O131" s="425"/>
      <c r="P131" s="425"/>
      <c r="Q131" s="425"/>
      <c r="R131" s="103"/>
      <c r="S131" s="592"/>
    </row>
    <row r="132" spans="12:19" x14ac:dyDescent="0.2">
      <c r="L132" s="423"/>
      <c r="M132" s="423"/>
      <c r="N132" s="425"/>
      <c r="O132" s="425"/>
      <c r="P132" s="425"/>
      <c r="Q132" s="425"/>
      <c r="R132" s="103"/>
      <c r="S132" s="592"/>
    </row>
    <row r="133" spans="12:19" x14ac:dyDescent="0.2">
      <c r="L133" s="423"/>
      <c r="M133" s="423"/>
      <c r="N133" s="425"/>
      <c r="O133" s="425"/>
      <c r="P133" s="425"/>
      <c r="Q133" s="425"/>
      <c r="R133" s="103"/>
      <c r="S133" s="592"/>
    </row>
    <row r="134" spans="12:19" x14ac:dyDescent="0.2">
      <c r="L134" s="423"/>
      <c r="M134" s="423"/>
      <c r="N134" s="425"/>
      <c r="O134" s="425"/>
      <c r="P134" s="425"/>
      <c r="Q134" s="425"/>
      <c r="R134" s="103"/>
      <c r="S134" s="592"/>
    </row>
    <row r="135" spans="12:19" x14ac:dyDescent="0.2">
      <c r="L135" s="423"/>
      <c r="M135" s="423"/>
      <c r="N135" s="425"/>
      <c r="O135" s="425"/>
      <c r="P135" s="425"/>
      <c r="Q135" s="425"/>
      <c r="R135" s="103"/>
      <c r="S135" s="592"/>
    </row>
    <row r="136" spans="12:19" x14ac:dyDescent="0.2">
      <c r="L136" s="423"/>
      <c r="M136" s="423"/>
      <c r="N136" s="425"/>
      <c r="O136" s="425"/>
      <c r="P136" s="425"/>
      <c r="Q136" s="425"/>
      <c r="R136" s="103"/>
      <c r="S136" s="592"/>
    </row>
    <row r="137" spans="12:19" x14ac:dyDescent="0.2">
      <c r="L137" s="423"/>
      <c r="M137" s="423"/>
      <c r="N137" s="425"/>
      <c r="O137" s="425"/>
      <c r="P137" s="425"/>
      <c r="Q137" s="425"/>
      <c r="R137" s="103"/>
      <c r="S137" s="592"/>
    </row>
    <row r="138" spans="12:19" x14ac:dyDescent="0.2">
      <c r="L138" s="423"/>
      <c r="M138" s="423"/>
      <c r="N138" s="425"/>
      <c r="O138" s="425"/>
      <c r="P138" s="425"/>
      <c r="Q138" s="425"/>
      <c r="R138" s="103"/>
      <c r="S138" s="592"/>
    </row>
    <row r="139" spans="12:19" x14ac:dyDescent="0.2">
      <c r="L139" s="423"/>
      <c r="M139" s="423"/>
      <c r="N139" s="425"/>
      <c r="O139" s="425"/>
      <c r="P139" s="425"/>
      <c r="Q139" s="425"/>
      <c r="R139" s="103"/>
      <c r="S139" s="592"/>
    </row>
    <row r="140" spans="12:19" x14ac:dyDescent="0.2">
      <c r="L140" s="423"/>
      <c r="M140" s="423"/>
      <c r="N140" s="425"/>
      <c r="O140" s="425"/>
      <c r="P140" s="425"/>
      <c r="Q140" s="425"/>
      <c r="R140" s="103"/>
      <c r="S140" s="592"/>
    </row>
    <row r="141" spans="12:19" x14ac:dyDescent="0.2">
      <c r="L141" s="423"/>
      <c r="M141" s="423"/>
      <c r="N141" s="425"/>
      <c r="O141" s="425"/>
      <c r="P141" s="425"/>
      <c r="Q141" s="425"/>
      <c r="R141" s="103"/>
      <c r="S141" s="592"/>
    </row>
    <row r="142" spans="12:19" x14ac:dyDescent="0.2">
      <c r="L142" s="423"/>
      <c r="M142" s="423"/>
      <c r="N142" s="425"/>
      <c r="O142" s="425"/>
      <c r="P142" s="425"/>
      <c r="Q142" s="425"/>
      <c r="R142" s="103"/>
      <c r="S142" s="592"/>
    </row>
    <row r="143" spans="12:19" x14ac:dyDescent="0.2">
      <c r="L143" s="423"/>
      <c r="M143" s="423"/>
      <c r="N143" s="425"/>
      <c r="O143" s="425"/>
      <c r="P143" s="425"/>
      <c r="Q143" s="425"/>
      <c r="R143" s="103"/>
      <c r="S143" s="592"/>
    </row>
    <row r="144" spans="12:19" x14ac:dyDescent="0.2">
      <c r="L144" s="423"/>
      <c r="M144" s="423"/>
      <c r="N144" s="425"/>
      <c r="O144" s="425"/>
      <c r="P144" s="425"/>
      <c r="Q144" s="425"/>
      <c r="R144" s="103"/>
      <c r="S144" s="592"/>
    </row>
    <row r="145" spans="12:19" x14ac:dyDescent="0.2">
      <c r="L145" s="423"/>
      <c r="M145" s="423"/>
      <c r="N145" s="425"/>
      <c r="O145" s="425"/>
      <c r="P145" s="425"/>
      <c r="Q145" s="425"/>
      <c r="R145" s="103"/>
      <c r="S145" s="592"/>
    </row>
    <row r="146" spans="12:19" x14ac:dyDescent="0.2">
      <c r="L146" s="423"/>
      <c r="M146" s="423"/>
      <c r="N146" s="425"/>
      <c r="O146" s="425"/>
      <c r="P146" s="425"/>
      <c r="Q146" s="425"/>
      <c r="R146" s="103"/>
      <c r="S146" s="592"/>
    </row>
    <row r="147" spans="12:19" x14ac:dyDescent="0.2">
      <c r="L147" s="423"/>
      <c r="M147" s="423"/>
      <c r="N147" s="425"/>
      <c r="O147" s="425"/>
      <c r="P147" s="425"/>
      <c r="Q147" s="425"/>
      <c r="R147" s="103"/>
      <c r="S147" s="592"/>
    </row>
    <row r="148" spans="12:19" x14ac:dyDescent="0.2">
      <c r="L148" s="423"/>
      <c r="M148" s="423"/>
      <c r="N148" s="425"/>
      <c r="O148" s="425"/>
      <c r="P148" s="425"/>
      <c r="Q148" s="425"/>
      <c r="R148" s="103"/>
      <c r="S148" s="592"/>
    </row>
    <row r="149" spans="12:19" x14ac:dyDescent="0.2">
      <c r="L149" s="423"/>
      <c r="M149" s="423"/>
      <c r="N149" s="425"/>
      <c r="O149" s="425"/>
      <c r="P149" s="425"/>
      <c r="Q149" s="425"/>
      <c r="R149" s="103"/>
      <c r="S149" s="592"/>
    </row>
    <row r="150" spans="12:19" x14ac:dyDescent="0.2">
      <c r="L150" s="423"/>
      <c r="M150" s="423"/>
      <c r="N150" s="425"/>
      <c r="O150" s="425"/>
      <c r="P150" s="425"/>
      <c r="Q150" s="425"/>
      <c r="R150" s="103"/>
      <c r="S150" s="592"/>
    </row>
    <row r="151" spans="12:19" x14ac:dyDescent="0.2">
      <c r="L151" s="423"/>
      <c r="M151" s="423"/>
      <c r="N151" s="425"/>
      <c r="O151" s="425"/>
      <c r="P151" s="425"/>
      <c r="Q151" s="425"/>
      <c r="R151" s="103"/>
      <c r="S151" s="592"/>
    </row>
    <row r="152" spans="12:19" x14ac:dyDescent="0.2">
      <c r="L152" s="423"/>
      <c r="M152" s="423"/>
      <c r="N152" s="425"/>
      <c r="O152" s="425"/>
      <c r="P152" s="425"/>
      <c r="Q152" s="425"/>
      <c r="R152" s="103"/>
      <c r="S152" s="592"/>
    </row>
    <row r="153" spans="12:19" x14ac:dyDescent="0.2">
      <c r="L153" s="423"/>
      <c r="M153" s="423"/>
      <c r="N153" s="425"/>
      <c r="O153" s="425"/>
      <c r="P153" s="425"/>
      <c r="Q153" s="425"/>
      <c r="R153" s="103"/>
      <c r="S153" s="592"/>
    </row>
    <row r="154" spans="12:19" x14ac:dyDescent="0.2">
      <c r="L154" s="423"/>
      <c r="M154" s="423"/>
      <c r="N154" s="425"/>
      <c r="O154" s="425"/>
      <c r="P154" s="425"/>
      <c r="Q154" s="425"/>
      <c r="R154" s="103"/>
      <c r="S154" s="592"/>
    </row>
    <row r="155" spans="12:19" x14ac:dyDescent="0.2">
      <c r="L155" s="423"/>
      <c r="M155" s="423"/>
      <c r="N155" s="425"/>
      <c r="O155" s="425"/>
      <c r="P155" s="425"/>
      <c r="Q155" s="425"/>
      <c r="R155" s="103"/>
      <c r="S155" s="592"/>
    </row>
    <row r="156" spans="12:19" x14ac:dyDescent="0.2">
      <c r="L156" s="423"/>
      <c r="M156" s="423"/>
      <c r="N156" s="425"/>
      <c r="O156" s="425"/>
      <c r="P156" s="425"/>
      <c r="Q156" s="425"/>
      <c r="R156" s="103"/>
      <c r="S156" s="592"/>
    </row>
    <row r="157" spans="12:19" x14ac:dyDescent="0.2">
      <c r="L157" s="423"/>
      <c r="M157" s="423"/>
      <c r="N157" s="425"/>
      <c r="O157" s="425"/>
      <c r="P157" s="425"/>
      <c r="Q157" s="425"/>
      <c r="R157" s="103"/>
      <c r="S157" s="592"/>
    </row>
    <row r="158" spans="12:19" x14ac:dyDescent="0.2">
      <c r="L158" s="423"/>
      <c r="M158" s="423"/>
      <c r="N158" s="425"/>
      <c r="O158" s="425"/>
      <c r="P158" s="425"/>
      <c r="Q158" s="425"/>
      <c r="R158" s="103"/>
      <c r="S158" s="592"/>
    </row>
    <row r="159" spans="12:19" x14ac:dyDescent="0.2">
      <c r="L159" s="423"/>
      <c r="M159" s="423"/>
      <c r="N159" s="425"/>
      <c r="O159" s="425"/>
      <c r="P159" s="425"/>
      <c r="Q159" s="425"/>
      <c r="R159" s="103"/>
      <c r="S159" s="592"/>
    </row>
    <row r="160" spans="12:19" x14ac:dyDescent="0.2">
      <c r="L160" s="423"/>
      <c r="M160" s="423"/>
      <c r="N160" s="425"/>
      <c r="O160" s="425"/>
      <c r="P160" s="425"/>
      <c r="Q160" s="425"/>
      <c r="R160" s="103"/>
      <c r="S160" s="592"/>
    </row>
    <row r="161" spans="12:19" x14ac:dyDescent="0.2">
      <c r="L161" s="423"/>
      <c r="M161" s="423"/>
      <c r="N161" s="425"/>
      <c r="O161" s="425"/>
      <c r="P161" s="425"/>
      <c r="Q161" s="425"/>
      <c r="R161" s="103"/>
      <c r="S161" s="592"/>
    </row>
    <row r="162" spans="12:19" x14ac:dyDescent="0.2">
      <c r="L162" s="423"/>
      <c r="M162" s="423"/>
      <c r="N162" s="425"/>
      <c r="O162" s="425"/>
      <c r="P162" s="425"/>
      <c r="Q162" s="425"/>
      <c r="R162" s="103"/>
      <c r="S162" s="592"/>
    </row>
    <row r="163" spans="12:19" x14ac:dyDescent="0.2">
      <c r="L163" s="423"/>
      <c r="M163" s="423"/>
      <c r="N163" s="425"/>
      <c r="O163" s="425"/>
      <c r="P163" s="425"/>
      <c r="Q163" s="425"/>
      <c r="R163" s="103"/>
      <c r="S163" s="592"/>
    </row>
    <row r="164" spans="12:19" x14ac:dyDescent="0.2">
      <c r="L164" s="423"/>
      <c r="M164" s="423"/>
      <c r="N164" s="425"/>
      <c r="O164" s="425"/>
      <c r="P164" s="425"/>
      <c r="Q164" s="425"/>
      <c r="R164" s="103"/>
      <c r="S164" s="592"/>
    </row>
    <row r="165" spans="12:19" x14ac:dyDescent="0.2">
      <c r="L165" s="423"/>
      <c r="M165" s="423"/>
      <c r="N165" s="425"/>
      <c r="O165" s="425"/>
      <c r="P165" s="425"/>
      <c r="Q165" s="425"/>
      <c r="R165" s="103"/>
      <c r="S165" s="592"/>
    </row>
    <row r="166" spans="12:19" x14ac:dyDescent="0.2">
      <c r="L166" s="423"/>
      <c r="M166" s="423"/>
      <c r="N166" s="425"/>
      <c r="O166" s="425"/>
      <c r="P166" s="425"/>
      <c r="Q166" s="425"/>
      <c r="R166" s="103"/>
      <c r="S166" s="592"/>
    </row>
    <row r="167" spans="12:19" x14ac:dyDescent="0.2">
      <c r="L167" s="423"/>
      <c r="M167" s="423"/>
      <c r="N167" s="425"/>
      <c r="O167" s="425"/>
      <c r="P167" s="425"/>
      <c r="Q167" s="425"/>
      <c r="R167" s="103"/>
      <c r="S167" s="592"/>
    </row>
    <row r="168" spans="12:19" x14ac:dyDescent="0.2">
      <c r="L168" s="423"/>
      <c r="M168" s="423"/>
      <c r="N168" s="425"/>
      <c r="O168" s="425"/>
      <c r="P168" s="425"/>
      <c r="Q168" s="425"/>
      <c r="R168" s="103"/>
      <c r="S168" s="592"/>
    </row>
    <row r="169" spans="12:19" x14ac:dyDescent="0.2">
      <c r="L169" s="423"/>
      <c r="M169" s="423"/>
      <c r="N169" s="425"/>
      <c r="O169" s="425"/>
      <c r="P169" s="425"/>
      <c r="Q169" s="425"/>
      <c r="R169" s="103"/>
      <c r="S169" s="592"/>
    </row>
  </sheetData>
  <sheetProtection sheet="1" objects="1" scenarios="1"/>
  <mergeCells count="5">
    <mergeCell ref="B1:S1"/>
    <mergeCell ref="C3:H3"/>
    <mergeCell ref="L3:R3"/>
    <mergeCell ref="H6:I6"/>
    <mergeCell ref="R6:S6"/>
  </mergeCells>
  <phoneticPr fontId="26" type="noConversion"/>
  <printOptions horizontalCentered="1"/>
  <pageMargins left="0" right="0" top="0.39370078740157483" bottom="0.39370078740157483" header="0.11811023622047245" footer="0.11811023622047245"/>
  <pageSetup paperSize="9" scale="97" orientation="portrait" horizontalDpi="300" verticalDpi="300" r:id="rId1"/>
  <headerFooter alignWithMargins="0">
    <oddHeader>&amp;CProgram pro zpracování výsledků: POŽÁRNÍ SPORT</oddHeader>
    <oddFooter>&amp;LAutor: Ing. Milan Hoffmann&amp;C&amp;P&amp;ROprávněný uživatel: SH ČMS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autoPageBreaks="0"/>
  </sheetPr>
  <dimension ref="B1:L169"/>
  <sheetViews>
    <sheetView showGridLines="0" showRowColHeaders="0" showOutlineSymbols="0" zoomScaleNormal="100" workbookViewId="0"/>
  </sheetViews>
  <sheetFormatPr defaultColWidth="5.7109375" defaultRowHeight="12.75" x14ac:dyDescent="0.2"/>
  <cols>
    <col min="1" max="1" width="1.140625" style="377" customWidth="1"/>
    <col min="2" max="2" width="5.7109375" style="377" customWidth="1"/>
    <col min="3" max="3" width="3.7109375" style="377" customWidth="1"/>
    <col min="4" max="4" width="5.7109375" style="6" customWidth="1"/>
    <col min="5" max="5" width="20.7109375" style="6" customWidth="1"/>
    <col min="6" max="7" width="7.28515625" style="6" customWidth="1"/>
    <col min="8" max="8" width="6.7109375" style="9" customWidth="1"/>
    <col min="9" max="9" width="1.140625" style="377" customWidth="1"/>
    <col min="10" max="11" width="5.7109375" style="377" customWidth="1"/>
    <col min="12" max="12" width="1.140625" style="377" customWidth="1"/>
    <col min="13" max="16384" width="5.7109375" style="377"/>
  </cols>
  <sheetData>
    <row r="1" spans="2:12" ht="26.25" x14ac:dyDescent="0.2">
      <c r="B1" s="793" t="s">
        <v>50</v>
      </c>
      <c r="C1" s="793"/>
      <c r="D1" s="793"/>
      <c r="E1" s="793"/>
      <c r="F1" s="793"/>
      <c r="G1" s="793"/>
      <c r="H1" s="793"/>
      <c r="I1" s="793"/>
      <c r="J1" s="793"/>
      <c r="K1" s="793"/>
      <c r="L1" s="376"/>
    </row>
    <row r="2" spans="2:12" s="514" customFormat="1" ht="13.7" customHeight="1" x14ac:dyDescent="0.2">
      <c r="C2" s="376"/>
      <c r="D2" s="376"/>
      <c r="E2" s="376"/>
      <c r="F2" s="376"/>
      <c r="G2" s="376"/>
      <c r="H2" s="376"/>
      <c r="I2" s="376"/>
      <c r="J2" s="376"/>
      <c r="K2" s="376"/>
      <c r="L2" s="376"/>
    </row>
    <row r="3" spans="2:12" s="515" customFormat="1" ht="20.25" x14ac:dyDescent="0.2">
      <c r="C3" s="725" t="str">
        <f>Start!$B$2</f>
        <v>Krajské kolo v PS</v>
      </c>
      <c r="D3" s="725"/>
      <c r="E3" s="725"/>
      <c r="F3" s="725"/>
      <c r="G3" s="725"/>
      <c r="H3" s="725"/>
      <c r="I3" s="725"/>
      <c r="J3" s="725"/>
      <c r="K3" s="516"/>
      <c r="L3" s="517"/>
    </row>
    <row r="4" spans="2:12" s="515" customFormat="1" ht="20.25" x14ac:dyDescent="0.2">
      <c r="B4" s="725" t="str">
        <f>"Kategorie: "&amp;Start!$C$5</f>
        <v>Kategorie: MUŽI</v>
      </c>
      <c r="C4" s="725"/>
      <c r="D4" s="725"/>
      <c r="E4" s="725"/>
      <c r="F4" s="725" t="str">
        <f>Start!B3</f>
        <v>30.7. 2016 Pardubice - Polabiny</v>
      </c>
      <c r="G4" s="725"/>
      <c r="H4" s="725"/>
      <c r="I4" s="725"/>
      <c r="J4" s="725"/>
      <c r="K4" s="725"/>
      <c r="L4" s="517"/>
    </row>
    <row r="5" spans="2:12" ht="13.5" thickBot="1" x14ac:dyDescent="0.25"/>
    <row r="6" spans="2:12" s="382" customFormat="1" ht="16.5" customHeight="1" thickBot="1" x14ac:dyDescent="0.25">
      <c r="C6" s="796" t="s">
        <v>9</v>
      </c>
      <c r="D6" s="381" t="s">
        <v>1</v>
      </c>
      <c r="E6" s="380" t="s">
        <v>2</v>
      </c>
      <c r="F6" s="518" t="s">
        <v>5</v>
      </c>
      <c r="G6" s="519" t="s">
        <v>6</v>
      </c>
      <c r="H6" s="31" t="s">
        <v>7</v>
      </c>
      <c r="J6" s="380" t="s">
        <v>4</v>
      </c>
    </row>
    <row r="7" spans="2:12" ht="13.15" customHeight="1" x14ac:dyDescent="0.2">
      <c r="C7" s="797"/>
      <c r="D7" s="520">
        <f>Start!$B$7</f>
        <v>1</v>
      </c>
      <c r="E7" s="375" t="str">
        <f>IF(Start!$C$7="","",Start!$C$7)</f>
        <v>Voděrady</v>
      </c>
      <c r="F7" s="429" t="str">
        <f>IF(E7="","",PÚ!$G5)</f>
        <v>NP</v>
      </c>
      <c r="G7" s="431">
        <f>IF(E7="","",PÚ!$K5)</f>
        <v>34.020000000000003</v>
      </c>
      <c r="H7" s="521">
        <f>IF(E7="","",PÚ!$L5)</f>
        <v>34.020000000000003</v>
      </c>
      <c r="I7" s="522"/>
      <c r="J7" s="523">
        <f>IF(E7="","",PÚ!$N5)</f>
        <v>6</v>
      </c>
      <c r="K7" s="382"/>
      <c r="L7" s="470"/>
    </row>
    <row r="8" spans="2:12" x14ac:dyDescent="0.2">
      <c r="C8" s="797"/>
      <c r="D8" s="524">
        <f>Start!$B$8</f>
        <v>2</v>
      </c>
      <c r="E8" s="240" t="str">
        <f>IF(Start!$C$8="","",Start!$C$8)</f>
        <v>Široký Důl</v>
      </c>
      <c r="F8" s="432">
        <f>IF(E8="","",PÚ!$G6)</f>
        <v>28.17</v>
      </c>
      <c r="G8" s="433" t="str">
        <f>IF(E8="","",PÚ!$K6)</f>
        <v>NP</v>
      </c>
      <c r="H8" s="525">
        <f>IF(E8="","",PÚ!$L6)</f>
        <v>28.17</v>
      </c>
      <c r="I8" s="522"/>
      <c r="J8" s="526">
        <f>IF(E8="","",PÚ!$N6)</f>
        <v>3</v>
      </c>
      <c r="K8" s="379"/>
      <c r="L8" s="470"/>
    </row>
    <row r="9" spans="2:12" x14ac:dyDescent="0.2">
      <c r="C9" s="797"/>
      <c r="D9" s="524">
        <f>Start!$B$9</f>
        <v>3</v>
      </c>
      <c r="E9" s="240" t="str">
        <f>IF(Start!$C$9="","",Start!$C$9)</f>
        <v xml:space="preserve">Desná </v>
      </c>
      <c r="F9" s="432">
        <f>IF(E9="","",PÚ!$G7)</f>
        <v>28.97</v>
      </c>
      <c r="G9" s="433" t="str">
        <f>IF(E9="","",PÚ!$K7)</f>
        <v>NP</v>
      </c>
      <c r="H9" s="525">
        <f>IF(E9="","",PÚ!$L7)</f>
        <v>28.97</v>
      </c>
      <c r="I9" s="522"/>
      <c r="J9" s="526">
        <f>IF(E9="","",PÚ!$N7)</f>
        <v>5</v>
      </c>
      <c r="K9" s="379"/>
      <c r="L9" s="470"/>
    </row>
    <row r="10" spans="2:12" x14ac:dyDescent="0.2">
      <c r="C10" s="797"/>
      <c r="D10" s="524">
        <f>Start!$B$10</f>
        <v>4</v>
      </c>
      <c r="E10" s="240" t="str">
        <f>IF(Start!$C$10="","",Start!$C$10)</f>
        <v>Lukavice</v>
      </c>
      <c r="F10" s="432">
        <f>IF(E10="","",PÚ!$G8)</f>
        <v>29.63</v>
      </c>
      <c r="G10" s="433">
        <f>IF(E10="","",PÚ!$K8)</f>
        <v>27.75</v>
      </c>
      <c r="H10" s="525">
        <f>IF(E10="","",PÚ!$L8)</f>
        <v>27.75</v>
      </c>
      <c r="I10" s="522"/>
      <c r="J10" s="526">
        <f>IF(E10="","",PÚ!$N8)</f>
        <v>2</v>
      </c>
      <c r="K10" s="379"/>
      <c r="L10" s="470"/>
    </row>
    <row r="11" spans="2:12" x14ac:dyDescent="0.2">
      <c r="C11" s="797"/>
      <c r="D11" s="524">
        <f>Start!$B$11</f>
        <v>5</v>
      </c>
      <c r="E11" s="240" t="str">
        <f>IF(Start!$C$11="","",Start!$C$11)</f>
        <v>Zbožnov</v>
      </c>
      <c r="F11" s="432">
        <f>IF(E11="","",PÚ!$G9)</f>
        <v>24.61</v>
      </c>
      <c r="G11" s="433">
        <f>IF(E11="","",PÚ!$K9)</f>
        <v>27.42</v>
      </c>
      <c r="H11" s="525">
        <f>IF(E11="","",PÚ!$L9)</f>
        <v>24.61</v>
      </c>
      <c r="I11" s="522"/>
      <c r="J11" s="526">
        <f>IF(E11="","",PÚ!$N9)</f>
        <v>1</v>
      </c>
      <c r="K11" s="379"/>
      <c r="L11" s="470"/>
    </row>
    <row r="12" spans="2:12" x14ac:dyDescent="0.2">
      <c r="C12" s="797"/>
      <c r="D12" s="524">
        <f>Start!$B$12</f>
        <v>6</v>
      </c>
      <c r="E12" s="240" t="str">
        <f>IF(Start!$C$12="","",Start!$C$12)</f>
        <v>Čeperka</v>
      </c>
      <c r="F12" s="432" t="str">
        <f>IF(E12="","",PÚ!$G10)</f>
        <v>NP</v>
      </c>
      <c r="G12" s="433">
        <f>IF(E12="","",PÚ!$K10)</f>
        <v>28.57</v>
      </c>
      <c r="H12" s="525">
        <f>IF(E12="","",PÚ!$L10)</f>
        <v>28.57</v>
      </c>
      <c r="I12" s="522"/>
      <c r="J12" s="526">
        <f>IF(E12="","",PÚ!$N10)</f>
        <v>4</v>
      </c>
      <c r="K12" s="379"/>
      <c r="L12" s="470"/>
    </row>
    <row r="13" spans="2:12" x14ac:dyDescent="0.2">
      <c r="C13" s="797"/>
      <c r="D13" s="524">
        <f>Start!$B$13</f>
        <v>7</v>
      </c>
      <c r="E13" s="240" t="str">
        <f>IF(Start!$C$13="","",Start!$C$13)</f>
        <v/>
      </c>
      <c r="F13" s="432" t="str">
        <f>IF(E13="","",PÚ!$G11)</f>
        <v/>
      </c>
      <c r="G13" s="433" t="str">
        <f>IF(E13="","",PÚ!$K11)</f>
        <v/>
      </c>
      <c r="H13" s="525" t="str">
        <f>IF(E13="","",PÚ!$L11)</f>
        <v/>
      </c>
      <c r="I13" s="522"/>
      <c r="J13" s="526" t="str">
        <f>IF(E13="","",PÚ!$N11)</f>
        <v/>
      </c>
      <c r="K13" s="379"/>
      <c r="L13" s="470"/>
    </row>
    <row r="14" spans="2:12" x14ac:dyDescent="0.2">
      <c r="C14" s="797"/>
      <c r="D14" s="524">
        <f>Start!$B$14</f>
        <v>8</v>
      </c>
      <c r="E14" s="240" t="str">
        <f>IF(Start!$C$14="","",Start!$C$14)</f>
        <v/>
      </c>
      <c r="F14" s="432" t="str">
        <f>IF(E14="","",PÚ!$G12)</f>
        <v/>
      </c>
      <c r="G14" s="433" t="str">
        <f>IF(E14="","",PÚ!$K12)</f>
        <v/>
      </c>
      <c r="H14" s="525" t="str">
        <f>IF(E14="","",PÚ!$L12)</f>
        <v/>
      </c>
      <c r="I14" s="522"/>
      <c r="J14" s="526" t="str">
        <f>IF(E14="","",PÚ!$N12)</f>
        <v/>
      </c>
      <c r="K14" s="379"/>
      <c r="L14" s="470"/>
    </row>
    <row r="15" spans="2:12" x14ac:dyDescent="0.2">
      <c r="C15" s="797"/>
      <c r="D15" s="524">
        <f>Start!$B$15</f>
        <v>9</v>
      </c>
      <c r="E15" s="240" t="str">
        <f>IF(Start!$C$15="","",Start!$C$15)</f>
        <v/>
      </c>
      <c r="F15" s="432" t="str">
        <f>IF(E15="","",PÚ!$G13)</f>
        <v/>
      </c>
      <c r="G15" s="433" t="str">
        <f>IF(E15="","",PÚ!$K13)</f>
        <v/>
      </c>
      <c r="H15" s="525" t="str">
        <f>IF(E15="","",PÚ!$L13)</f>
        <v/>
      </c>
      <c r="I15" s="522"/>
      <c r="J15" s="526" t="str">
        <f>IF(E15="","",PÚ!$N13)</f>
        <v/>
      </c>
      <c r="K15" s="379"/>
      <c r="L15" s="470"/>
    </row>
    <row r="16" spans="2:12" x14ac:dyDescent="0.2">
      <c r="C16" s="797"/>
      <c r="D16" s="527">
        <f>Start!$B$16</f>
        <v>10</v>
      </c>
      <c r="E16" s="237" t="str">
        <f>IF(Start!$C$16="","",Start!$C$16)</f>
        <v/>
      </c>
      <c r="F16" s="510" t="str">
        <f>IF(E16="","",PÚ!$G14)</f>
        <v/>
      </c>
      <c r="G16" s="511" t="str">
        <f>IF(E16="","",PÚ!$K14)</f>
        <v/>
      </c>
      <c r="H16" s="528" t="str">
        <f>IF(E16="","",PÚ!$L14)</f>
        <v/>
      </c>
      <c r="I16" s="522"/>
      <c r="J16" s="529" t="str">
        <f>IF(E16="","",PÚ!$N14)</f>
        <v/>
      </c>
      <c r="K16" s="379"/>
      <c r="L16" s="470"/>
    </row>
    <row r="17" spans="3:12" x14ac:dyDescent="0.2">
      <c r="C17" s="797"/>
      <c r="D17" s="527">
        <f>Start!$B$17</f>
        <v>11</v>
      </c>
      <c r="E17" s="237" t="str">
        <f>IF(Start!$C$17="","",Start!$C$17)</f>
        <v/>
      </c>
      <c r="F17" s="510" t="str">
        <f>IF(E17="","",PÚ!$G15)</f>
        <v/>
      </c>
      <c r="G17" s="511" t="str">
        <f>IF(E17="","",PÚ!$K15)</f>
        <v/>
      </c>
      <c r="H17" s="528" t="str">
        <f>IF(E17="","",PÚ!$L15)</f>
        <v/>
      </c>
      <c r="I17" s="522"/>
      <c r="J17" s="529" t="str">
        <f>IF(E17="","",PÚ!$N15)</f>
        <v/>
      </c>
      <c r="K17" s="379"/>
      <c r="L17" s="470"/>
    </row>
    <row r="18" spans="3:12" x14ac:dyDescent="0.2">
      <c r="C18" s="797"/>
      <c r="D18" s="527">
        <f>Start!$B$18</f>
        <v>12</v>
      </c>
      <c r="E18" s="237" t="str">
        <f>IF(Start!$C$18="","",Start!$C$18)</f>
        <v/>
      </c>
      <c r="F18" s="510" t="str">
        <f>IF(E18="","",PÚ!$G16)</f>
        <v/>
      </c>
      <c r="G18" s="511" t="str">
        <f>IF(E18="","",PÚ!$K16)</f>
        <v/>
      </c>
      <c r="H18" s="528" t="str">
        <f>IF(E18="","",PÚ!$L16)</f>
        <v/>
      </c>
      <c r="I18" s="522"/>
      <c r="J18" s="529" t="str">
        <f>IF(E18="","",PÚ!$N16)</f>
        <v/>
      </c>
      <c r="K18" s="379"/>
      <c r="L18" s="470"/>
    </row>
    <row r="19" spans="3:12" x14ac:dyDescent="0.2">
      <c r="C19" s="797"/>
      <c r="D19" s="527">
        <f>Start!$B$19</f>
        <v>13</v>
      </c>
      <c r="E19" s="237" t="str">
        <f>IF(Start!$C$19="","",Start!$C$19)</f>
        <v/>
      </c>
      <c r="F19" s="510" t="str">
        <f>IF(E19="","",PÚ!$G17)</f>
        <v/>
      </c>
      <c r="G19" s="511" t="str">
        <f>IF(E19="","",PÚ!$K17)</f>
        <v/>
      </c>
      <c r="H19" s="528" t="str">
        <f>IF(E19="","",PÚ!$L17)</f>
        <v/>
      </c>
      <c r="I19" s="522"/>
      <c r="J19" s="529" t="str">
        <f>IF(E19="","",PÚ!$N17)</f>
        <v/>
      </c>
      <c r="K19" s="379"/>
      <c r="L19" s="470"/>
    </row>
    <row r="20" spans="3:12" x14ac:dyDescent="0.2">
      <c r="C20" s="797"/>
      <c r="D20" s="527">
        <f>Start!$B$20</f>
        <v>14</v>
      </c>
      <c r="E20" s="237" t="str">
        <f>IF(Start!$C$20="","",Start!$C$20)</f>
        <v/>
      </c>
      <c r="F20" s="510" t="str">
        <f>IF(E20="","",PÚ!$G18)</f>
        <v/>
      </c>
      <c r="G20" s="511" t="str">
        <f>IF(E20="","",PÚ!$K18)</f>
        <v/>
      </c>
      <c r="H20" s="528" t="str">
        <f>IF(E20="","",PÚ!$L18)</f>
        <v/>
      </c>
      <c r="I20" s="522"/>
      <c r="J20" s="529" t="str">
        <f>IF(E20="","",PÚ!$N18)</f>
        <v/>
      </c>
      <c r="K20" s="379"/>
      <c r="L20" s="470"/>
    </row>
    <row r="21" spans="3:12" x14ac:dyDescent="0.2">
      <c r="C21" s="797"/>
      <c r="D21" s="524">
        <f>Start!$B$21</f>
        <v>15</v>
      </c>
      <c r="E21" s="240" t="str">
        <f>IF(Start!$C$21="","",Start!$C$21)</f>
        <v/>
      </c>
      <c r="F21" s="432" t="str">
        <f>IF(E21="","",PÚ!$G19)</f>
        <v/>
      </c>
      <c r="G21" s="433" t="str">
        <f>IF(E21="","",PÚ!$K19)</f>
        <v/>
      </c>
      <c r="H21" s="525" t="str">
        <f>IF(E21="","",PÚ!$L19)</f>
        <v/>
      </c>
      <c r="I21" s="522"/>
      <c r="J21" s="526" t="str">
        <f>IF(E21="","",PÚ!$N19)</f>
        <v/>
      </c>
      <c r="K21" s="379"/>
      <c r="L21" s="470"/>
    </row>
    <row r="22" spans="3:12" x14ac:dyDescent="0.2">
      <c r="C22" s="797"/>
      <c r="D22" s="520">
        <f>Start!$B$22</f>
        <v>16</v>
      </c>
      <c r="E22" s="375" t="str">
        <f>IF(Start!$C$22="","",Start!$C$22)</f>
        <v/>
      </c>
      <c r="F22" s="512" t="str">
        <f>IF(E22="","",PÚ!$G20)</f>
        <v/>
      </c>
      <c r="G22" s="513" t="str">
        <f>IF(E22="","",PÚ!$K20)</f>
        <v/>
      </c>
      <c r="H22" s="530" t="str">
        <f>IF(E22="","",PÚ!$L20)</f>
        <v/>
      </c>
      <c r="I22" s="522"/>
      <c r="J22" s="531" t="str">
        <f>IF(E22="","",PÚ!$N20)</f>
        <v/>
      </c>
      <c r="K22" s="379"/>
      <c r="L22" s="470"/>
    </row>
    <row r="23" spans="3:12" x14ac:dyDescent="0.2">
      <c r="C23" s="797"/>
      <c r="D23" s="524">
        <f>Start!$B$23</f>
        <v>17</v>
      </c>
      <c r="E23" s="240" t="str">
        <f>IF(Start!$C$23="","",Start!$C$23)</f>
        <v/>
      </c>
      <c r="F23" s="432" t="str">
        <f>IF(E23="","",PÚ!$G21)</f>
        <v/>
      </c>
      <c r="G23" s="433" t="str">
        <f>IF(E23="","",PÚ!$K21)</f>
        <v/>
      </c>
      <c r="H23" s="525" t="str">
        <f>IF(E23="","",PÚ!$L21)</f>
        <v/>
      </c>
      <c r="I23" s="522"/>
      <c r="J23" s="526" t="str">
        <f>IF(E23="","",PÚ!$N21)</f>
        <v/>
      </c>
      <c r="K23" s="379"/>
      <c r="L23" s="470"/>
    </row>
    <row r="24" spans="3:12" x14ac:dyDescent="0.2">
      <c r="C24" s="797"/>
      <c r="D24" s="524">
        <f>Start!$B$24</f>
        <v>18</v>
      </c>
      <c r="E24" s="240" t="str">
        <f>IF(Start!$C$24="","",Start!$C$24)</f>
        <v/>
      </c>
      <c r="F24" s="432" t="str">
        <f>IF(E24="","",PÚ!$G22)</f>
        <v/>
      </c>
      <c r="G24" s="433" t="str">
        <f>IF(E24="","",PÚ!$K22)</f>
        <v/>
      </c>
      <c r="H24" s="525" t="str">
        <f>IF(E24="","",PÚ!$L22)</f>
        <v/>
      </c>
      <c r="I24" s="522"/>
      <c r="J24" s="526" t="str">
        <f>IF(E24="","",PÚ!$N22)</f>
        <v/>
      </c>
      <c r="K24" s="379"/>
      <c r="L24" s="470"/>
    </row>
    <row r="25" spans="3:12" x14ac:dyDescent="0.2">
      <c r="C25" s="797"/>
      <c r="D25" s="524">
        <f>Start!$B$25</f>
        <v>19</v>
      </c>
      <c r="E25" s="240" t="str">
        <f>IF(Start!$C$25="","",Start!$C$25)</f>
        <v/>
      </c>
      <c r="F25" s="432" t="str">
        <f>IF(E25="","",PÚ!$G23)</f>
        <v/>
      </c>
      <c r="G25" s="433" t="str">
        <f>IF(E25="","",PÚ!$K23)</f>
        <v/>
      </c>
      <c r="H25" s="525" t="str">
        <f>IF(E25="","",PÚ!$L23)</f>
        <v/>
      </c>
      <c r="I25" s="522"/>
      <c r="J25" s="526" t="str">
        <f>IF(E25="","",PÚ!$N23)</f>
        <v/>
      </c>
      <c r="K25" s="379"/>
      <c r="L25" s="470"/>
    </row>
    <row r="26" spans="3:12" x14ac:dyDescent="0.2">
      <c r="C26" s="797"/>
      <c r="D26" s="524">
        <f>Start!$B$26</f>
        <v>20</v>
      </c>
      <c r="E26" s="240" t="str">
        <f>IF(Start!$C$26="","",Start!$C$26)</f>
        <v/>
      </c>
      <c r="F26" s="432" t="str">
        <f>IF(E26="","",PÚ!$G24)</f>
        <v/>
      </c>
      <c r="G26" s="433" t="str">
        <f>IF(E26="","",PÚ!$K24)</f>
        <v/>
      </c>
      <c r="H26" s="525" t="str">
        <f>IF(E26="","",PÚ!$L24)</f>
        <v/>
      </c>
      <c r="I26" s="522"/>
      <c r="J26" s="526" t="str">
        <f>IF(E26="","",PÚ!$N24)</f>
        <v/>
      </c>
      <c r="K26" s="379"/>
      <c r="L26" s="470"/>
    </row>
    <row r="27" spans="3:12" x14ac:dyDescent="0.2">
      <c r="C27" s="797"/>
      <c r="D27" s="527">
        <f>Start!$B$27</f>
        <v>21</v>
      </c>
      <c r="E27" s="237" t="str">
        <f>IF(Start!$C$27="","",Start!$C$27)</f>
        <v/>
      </c>
      <c r="F27" s="510" t="str">
        <f>IF(E27="","",PÚ!$G25)</f>
        <v/>
      </c>
      <c r="G27" s="511" t="str">
        <f>IF(E27="","",PÚ!$K25)</f>
        <v/>
      </c>
      <c r="H27" s="528" t="str">
        <f>IF(E27="","",PÚ!$L25)</f>
        <v/>
      </c>
      <c r="I27" s="522"/>
      <c r="J27" s="529" t="str">
        <f>IF(E27="","",PÚ!$N25)</f>
        <v/>
      </c>
      <c r="K27" s="379"/>
      <c r="L27" s="470"/>
    </row>
    <row r="28" spans="3:12" x14ac:dyDescent="0.2">
      <c r="C28" s="797"/>
      <c r="D28" s="527">
        <f>Start!$B$28</f>
        <v>22</v>
      </c>
      <c r="E28" s="237" t="str">
        <f>IF(Start!$C$28="","",Start!$C$28)</f>
        <v/>
      </c>
      <c r="F28" s="510" t="str">
        <f>IF(E28="","",PÚ!$G26)</f>
        <v/>
      </c>
      <c r="G28" s="511" t="str">
        <f>IF(E28="","",PÚ!$K26)</f>
        <v/>
      </c>
      <c r="H28" s="528" t="str">
        <f>IF(E28="","",PÚ!$L26)</f>
        <v/>
      </c>
      <c r="I28" s="522"/>
      <c r="J28" s="529" t="str">
        <f>IF(E28="","",PÚ!$N26)</f>
        <v/>
      </c>
      <c r="K28" s="379"/>
      <c r="L28" s="470"/>
    </row>
    <row r="29" spans="3:12" x14ac:dyDescent="0.2">
      <c r="C29" s="797"/>
      <c r="D29" s="527">
        <f>Start!$B$29</f>
        <v>23</v>
      </c>
      <c r="E29" s="237" t="str">
        <f>IF(Start!$C$29="","",Start!$C$29)</f>
        <v/>
      </c>
      <c r="F29" s="510" t="str">
        <f>IF(E29="","",PÚ!$G27)</f>
        <v/>
      </c>
      <c r="G29" s="511" t="str">
        <f>IF(E29="","",PÚ!$K27)</f>
        <v/>
      </c>
      <c r="H29" s="528" t="str">
        <f>IF(E29="","",PÚ!$L27)</f>
        <v/>
      </c>
      <c r="I29" s="522"/>
      <c r="J29" s="529" t="str">
        <f>IF(E29="","",PÚ!$N27)</f>
        <v/>
      </c>
      <c r="K29" s="379"/>
      <c r="L29" s="470"/>
    </row>
    <row r="30" spans="3:12" x14ac:dyDescent="0.2">
      <c r="C30" s="797"/>
      <c r="D30" s="527">
        <f>Start!$B$30</f>
        <v>24</v>
      </c>
      <c r="E30" s="237" t="str">
        <f>IF(Start!$C$30="","",Start!$C$30)</f>
        <v/>
      </c>
      <c r="F30" s="510" t="str">
        <f>IF(E30="","",PÚ!$G28)</f>
        <v/>
      </c>
      <c r="G30" s="511" t="str">
        <f>IF(E30="","",PÚ!$K28)</f>
        <v/>
      </c>
      <c r="H30" s="528" t="str">
        <f>IF(E30="","",PÚ!$L28)</f>
        <v/>
      </c>
      <c r="I30" s="522"/>
      <c r="J30" s="529" t="str">
        <f>IF(E30="","",PÚ!$N28)</f>
        <v/>
      </c>
      <c r="K30" s="379"/>
      <c r="L30" s="470"/>
    </row>
    <row r="31" spans="3:12" x14ac:dyDescent="0.2">
      <c r="C31" s="797"/>
      <c r="D31" s="527">
        <f>Start!$B$31</f>
        <v>25</v>
      </c>
      <c r="E31" s="237" t="str">
        <f>IF(Start!$C$31="","",Start!$C$31)</f>
        <v/>
      </c>
      <c r="F31" s="510" t="str">
        <f>IF(E31="","",PÚ!$G29)</f>
        <v/>
      </c>
      <c r="G31" s="511" t="str">
        <f>IF(E31="","",PÚ!$K29)</f>
        <v/>
      </c>
      <c r="H31" s="528" t="str">
        <f>IF(E31="","",PÚ!$L29)</f>
        <v/>
      </c>
      <c r="I31" s="522"/>
      <c r="J31" s="529" t="str">
        <f>IF(E31="","",PÚ!$N29)</f>
        <v/>
      </c>
      <c r="K31" s="379"/>
      <c r="L31" s="470"/>
    </row>
    <row r="32" spans="3:12" x14ac:dyDescent="0.2">
      <c r="C32" s="797"/>
      <c r="D32" s="527">
        <f>Start!$F$7</f>
        <v>26</v>
      </c>
      <c r="E32" s="237" t="str">
        <f>IF(Start!$G$7="","",Start!$G$7)</f>
        <v/>
      </c>
      <c r="F32" s="510" t="str">
        <f>IF(E32="","",PÚ!$G30)</f>
        <v/>
      </c>
      <c r="G32" s="511" t="str">
        <f>IF(E32="","",PÚ!$K30)</f>
        <v/>
      </c>
      <c r="H32" s="528" t="str">
        <f>IF(E32="","",PÚ!$L30)</f>
        <v/>
      </c>
      <c r="I32" s="522"/>
      <c r="J32" s="529" t="str">
        <f>IF(E32="","",PÚ!$N30)</f>
        <v/>
      </c>
      <c r="K32" s="379"/>
      <c r="L32" s="470"/>
    </row>
    <row r="33" spans="3:12" x14ac:dyDescent="0.2">
      <c r="C33" s="797"/>
      <c r="D33" s="527">
        <f>Start!$F$8</f>
        <v>27</v>
      </c>
      <c r="E33" s="237" t="str">
        <f>IF(Start!$G$8="","",Start!$G$8)</f>
        <v/>
      </c>
      <c r="F33" s="510" t="str">
        <f>IF(E33="","",PÚ!$G31)</f>
        <v/>
      </c>
      <c r="G33" s="511" t="str">
        <f>IF(E33="","",PÚ!$K31)</f>
        <v/>
      </c>
      <c r="H33" s="528" t="str">
        <f>IF(E33="","",PÚ!$L31)</f>
        <v/>
      </c>
      <c r="I33" s="522"/>
      <c r="J33" s="529" t="str">
        <f>IF(E33="","",PÚ!$N31)</f>
        <v/>
      </c>
      <c r="K33" s="379"/>
      <c r="L33" s="470"/>
    </row>
    <row r="34" spans="3:12" x14ac:dyDescent="0.2">
      <c r="C34" s="797"/>
      <c r="D34" s="527">
        <f>Start!$F$9</f>
        <v>28</v>
      </c>
      <c r="E34" s="237" t="str">
        <f>IF(Start!$G$9="","",Start!$G$9)</f>
        <v/>
      </c>
      <c r="F34" s="510" t="str">
        <f>IF(E34="","",PÚ!$G32)</f>
        <v/>
      </c>
      <c r="G34" s="511" t="str">
        <f>IF(E34="","",PÚ!$K32)</f>
        <v/>
      </c>
      <c r="H34" s="528" t="str">
        <f>IF(E34="","",PÚ!$L32)</f>
        <v/>
      </c>
      <c r="I34" s="522"/>
      <c r="J34" s="529" t="str">
        <f>IF(E34="","",PÚ!$N32)</f>
        <v/>
      </c>
      <c r="K34" s="379"/>
      <c r="L34" s="470"/>
    </row>
    <row r="35" spans="3:12" x14ac:dyDescent="0.2">
      <c r="C35" s="797"/>
      <c r="D35" s="527">
        <f>Start!$F$10</f>
        <v>29</v>
      </c>
      <c r="E35" s="237" t="str">
        <f>IF(Start!$G$10="","",Start!$G$10)</f>
        <v/>
      </c>
      <c r="F35" s="510" t="str">
        <f>IF(E35="","",PÚ!$G33)</f>
        <v/>
      </c>
      <c r="G35" s="511" t="str">
        <f>IF(E35="","",PÚ!$K33)</f>
        <v/>
      </c>
      <c r="H35" s="528" t="str">
        <f>IF(E35="","",PÚ!$L33)</f>
        <v/>
      </c>
      <c r="I35" s="522"/>
      <c r="J35" s="529" t="str">
        <f>IF(E35="","",PÚ!$N33)</f>
        <v/>
      </c>
      <c r="K35" s="379"/>
      <c r="L35" s="470"/>
    </row>
    <row r="36" spans="3:12" x14ac:dyDescent="0.2">
      <c r="C36" s="797"/>
      <c r="D36" s="527">
        <f>Start!$F$11</f>
        <v>30</v>
      </c>
      <c r="E36" s="237" t="str">
        <f>IF(Start!$G$11="","",Start!$G$11)</f>
        <v/>
      </c>
      <c r="F36" s="510" t="str">
        <f>IF(E36="","",PÚ!$G34)</f>
        <v/>
      </c>
      <c r="G36" s="511" t="str">
        <f>IF(E36="","",PÚ!$K34)</f>
        <v/>
      </c>
      <c r="H36" s="528" t="str">
        <f>IF(E36="","",PÚ!$L34)</f>
        <v/>
      </c>
      <c r="I36" s="522"/>
      <c r="J36" s="529" t="str">
        <f>IF(E36="","",PÚ!$N34)</f>
        <v/>
      </c>
      <c r="K36" s="379"/>
      <c r="L36" s="470"/>
    </row>
    <row r="37" spans="3:12" x14ac:dyDescent="0.2">
      <c r="C37" s="797"/>
      <c r="D37" s="527">
        <f>Start!$F$12</f>
        <v>31</v>
      </c>
      <c r="E37" s="237" t="str">
        <f>IF(Start!$G$12="","",Start!$G$12)</f>
        <v/>
      </c>
      <c r="F37" s="510" t="str">
        <f>IF(E37="","",PÚ!$G35)</f>
        <v/>
      </c>
      <c r="G37" s="511" t="str">
        <f>IF(E37="","",PÚ!$K35)</f>
        <v/>
      </c>
      <c r="H37" s="528" t="str">
        <f>IF(E37="","",PÚ!$L35)</f>
        <v/>
      </c>
      <c r="I37" s="522"/>
      <c r="J37" s="529" t="str">
        <f>IF(E37="","",PÚ!$N35)</f>
        <v/>
      </c>
      <c r="K37" s="379"/>
      <c r="L37" s="470"/>
    </row>
    <row r="38" spans="3:12" x14ac:dyDescent="0.2">
      <c r="C38" s="797"/>
      <c r="D38" s="527">
        <f>Start!$F$13</f>
        <v>32</v>
      </c>
      <c r="E38" s="237" t="str">
        <f>IF(Start!$G$13="","",Start!$G$13)</f>
        <v/>
      </c>
      <c r="F38" s="510" t="str">
        <f>IF(E38="","",PÚ!$G36)</f>
        <v/>
      </c>
      <c r="G38" s="511" t="str">
        <f>IF(E38="","",PÚ!$K36)</f>
        <v/>
      </c>
      <c r="H38" s="528" t="str">
        <f>IF(E38="","",PÚ!$L36)</f>
        <v/>
      </c>
      <c r="I38" s="522"/>
      <c r="J38" s="529" t="str">
        <f>IF(E38="","",PÚ!$N36)</f>
        <v/>
      </c>
      <c r="K38" s="379"/>
      <c r="L38" s="470"/>
    </row>
    <row r="39" spans="3:12" x14ac:dyDescent="0.2">
      <c r="C39" s="797"/>
      <c r="D39" s="527">
        <f>Start!$F$14</f>
        <v>33</v>
      </c>
      <c r="E39" s="237" t="str">
        <f>IF(Start!$G$14="","",Start!$G$14)</f>
        <v/>
      </c>
      <c r="F39" s="510" t="str">
        <f>IF(E39="","",PÚ!$G37)</f>
        <v/>
      </c>
      <c r="G39" s="511" t="str">
        <f>IF(E39="","",PÚ!$K37)</f>
        <v/>
      </c>
      <c r="H39" s="528" t="str">
        <f>IF(E39="","",PÚ!$L37)</f>
        <v/>
      </c>
      <c r="I39" s="522"/>
      <c r="J39" s="529" t="str">
        <f>IF(E39="","",PÚ!$N37)</f>
        <v/>
      </c>
      <c r="K39" s="379"/>
      <c r="L39" s="470"/>
    </row>
    <row r="40" spans="3:12" x14ac:dyDescent="0.2">
      <c r="C40" s="797"/>
      <c r="D40" s="527">
        <f>Start!$F$15</f>
        <v>34</v>
      </c>
      <c r="E40" s="237" t="str">
        <f>IF(Start!$G$15="","",Start!$G$15)</f>
        <v/>
      </c>
      <c r="F40" s="510" t="str">
        <f>IF(E40="","",PÚ!$G38)</f>
        <v/>
      </c>
      <c r="G40" s="511" t="str">
        <f>IF(E40="","",PÚ!$K38)</f>
        <v/>
      </c>
      <c r="H40" s="528" t="str">
        <f>IF(E40="","",PÚ!$L38)</f>
        <v/>
      </c>
      <c r="I40" s="522"/>
      <c r="J40" s="529" t="str">
        <f>IF(E40="","",PÚ!$N38)</f>
        <v/>
      </c>
      <c r="K40" s="379"/>
      <c r="L40" s="470"/>
    </row>
    <row r="41" spans="3:12" x14ac:dyDescent="0.2">
      <c r="C41" s="797"/>
      <c r="D41" s="527">
        <f>Start!$F$16</f>
        <v>35</v>
      </c>
      <c r="E41" s="237" t="str">
        <f>IF(Start!$G$16="","",Start!$G$16)</f>
        <v/>
      </c>
      <c r="F41" s="510" t="str">
        <f>IF(E41="","",PÚ!$G39)</f>
        <v/>
      </c>
      <c r="G41" s="511" t="str">
        <f>IF(E41="","",PÚ!$K39)</f>
        <v/>
      </c>
      <c r="H41" s="528" t="str">
        <f>IF(E41="","",PÚ!$L39)</f>
        <v/>
      </c>
      <c r="I41" s="522"/>
      <c r="J41" s="529" t="str">
        <f>IF(E41="","",PÚ!$N39)</f>
        <v/>
      </c>
      <c r="K41" s="379"/>
      <c r="L41" s="470"/>
    </row>
    <row r="42" spans="3:12" x14ac:dyDescent="0.2">
      <c r="C42" s="797"/>
      <c r="D42" s="527">
        <f>Start!$F$17</f>
        <v>36</v>
      </c>
      <c r="E42" s="237" t="str">
        <f>IF(Start!$G$17="","",Start!$G$17)</f>
        <v/>
      </c>
      <c r="F42" s="510" t="str">
        <f>IF(E42="","",PÚ!$G40)</f>
        <v/>
      </c>
      <c r="G42" s="511" t="str">
        <f>IF(E42="","",PÚ!$K40)</f>
        <v/>
      </c>
      <c r="H42" s="528" t="str">
        <f>IF(E42="","",PÚ!$L40)</f>
        <v/>
      </c>
      <c r="I42" s="522"/>
      <c r="J42" s="529" t="str">
        <f>IF(E42="","",PÚ!$N40)</f>
        <v/>
      </c>
      <c r="K42" s="379"/>
      <c r="L42" s="470"/>
    </row>
    <row r="43" spans="3:12" x14ac:dyDescent="0.2">
      <c r="C43" s="797"/>
      <c r="D43" s="527">
        <f>Start!$F$18</f>
        <v>37</v>
      </c>
      <c r="E43" s="237" t="str">
        <f>IF(Start!$G$18="","",Start!$G$18)</f>
        <v/>
      </c>
      <c r="F43" s="510" t="str">
        <f>IF(E43="","",PÚ!$G41)</f>
        <v/>
      </c>
      <c r="G43" s="511" t="str">
        <f>IF(E43="","",PÚ!$K41)</f>
        <v/>
      </c>
      <c r="H43" s="528" t="str">
        <f>IF(E43="","",PÚ!$L41)</f>
        <v/>
      </c>
      <c r="I43" s="522"/>
      <c r="J43" s="529" t="str">
        <f>IF(E43="","",PÚ!$N41)</f>
        <v/>
      </c>
      <c r="K43" s="379"/>
      <c r="L43" s="470"/>
    </row>
    <row r="44" spans="3:12" x14ac:dyDescent="0.2">
      <c r="C44" s="797"/>
      <c r="D44" s="527">
        <f>Start!$F$19</f>
        <v>38</v>
      </c>
      <c r="E44" s="237" t="str">
        <f>IF(Start!$G$19="","",Start!$G$19)</f>
        <v/>
      </c>
      <c r="F44" s="510" t="str">
        <f>IF(E44="","",PÚ!$G42)</f>
        <v/>
      </c>
      <c r="G44" s="511" t="str">
        <f>IF(E44="","",PÚ!$K42)</f>
        <v/>
      </c>
      <c r="H44" s="528" t="str">
        <f>IF(E44="","",PÚ!$L42)</f>
        <v/>
      </c>
      <c r="I44" s="522"/>
      <c r="J44" s="529" t="str">
        <f>IF(E44="","",PÚ!$N42)</f>
        <v/>
      </c>
      <c r="K44" s="379"/>
      <c r="L44" s="470"/>
    </row>
    <row r="45" spans="3:12" x14ac:dyDescent="0.2">
      <c r="C45" s="797"/>
      <c r="D45" s="527">
        <f>Start!$F$20</f>
        <v>39</v>
      </c>
      <c r="E45" s="237" t="str">
        <f>IF(Start!$G$20="","",Start!$G$20)</f>
        <v/>
      </c>
      <c r="F45" s="510" t="str">
        <f>IF(E45="","",PÚ!$G43)</f>
        <v/>
      </c>
      <c r="G45" s="511" t="str">
        <f>IF(E45="","",PÚ!$K43)</f>
        <v/>
      </c>
      <c r="H45" s="528" t="str">
        <f>IF(E45="","",PÚ!$L43)</f>
        <v/>
      </c>
      <c r="I45" s="522"/>
      <c r="J45" s="529" t="str">
        <f>IF(E45="","",PÚ!$N43)</f>
        <v/>
      </c>
      <c r="K45" s="379"/>
      <c r="L45" s="470"/>
    </row>
    <row r="46" spans="3:12" x14ac:dyDescent="0.2">
      <c r="C46" s="797"/>
      <c r="D46" s="527">
        <f>Start!$F$21</f>
        <v>40</v>
      </c>
      <c r="E46" s="237" t="str">
        <f>IF(Start!$G$21="","",Start!$G$21)</f>
        <v/>
      </c>
      <c r="F46" s="510" t="str">
        <f>IF(E46="","",PÚ!$G44)</f>
        <v/>
      </c>
      <c r="G46" s="511" t="str">
        <f>IF(E46="","",PÚ!$K44)</f>
        <v/>
      </c>
      <c r="H46" s="528" t="str">
        <f>IF(E46="","",PÚ!$L44)</f>
        <v/>
      </c>
      <c r="I46" s="522"/>
      <c r="J46" s="529" t="str">
        <f>IF(E46="","",PÚ!$N44)</f>
        <v/>
      </c>
      <c r="K46" s="379"/>
      <c r="L46" s="470"/>
    </row>
    <row r="47" spans="3:12" x14ac:dyDescent="0.2">
      <c r="C47" s="797"/>
      <c r="D47" s="527">
        <f>Start!$F$22</f>
        <v>41</v>
      </c>
      <c r="E47" s="237" t="str">
        <f>IF(Start!$G$22="","",Start!$G$22)</f>
        <v/>
      </c>
      <c r="F47" s="510" t="str">
        <f>IF(E47="","",PÚ!$G45)</f>
        <v/>
      </c>
      <c r="G47" s="511" t="str">
        <f>IF(E47="","",PÚ!$K45)</f>
        <v/>
      </c>
      <c r="H47" s="528" t="str">
        <f>IF(E47="","",PÚ!$L45)</f>
        <v/>
      </c>
      <c r="I47" s="522"/>
      <c r="J47" s="529" t="str">
        <f>IF(E47="","",PÚ!$N45)</f>
        <v/>
      </c>
      <c r="K47" s="379"/>
      <c r="L47" s="470"/>
    </row>
    <row r="48" spans="3:12" x14ac:dyDescent="0.2">
      <c r="C48" s="797"/>
      <c r="D48" s="527">
        <f>Start!$F$23</f>
        <v>42</v>
      </c>
      <c r="E48" s="237" t="str">
        <f>IF(Start!$G$23="","",Start!$G$23)</f>
        <v/>
      </c>
      <c r="F48" s="510" t="str">
        <f>IF(E48="","",PÚ!$G46)</f>
        <v/>
      </c>
      <c r="G48" s="511" t="str">
        <f>IF(E48="","",PÚ!$K46)</f>
        <v/>
      </c>
      <c r="H48" s="528" t="str">
        <f>IF(E48="","",PÚ!$L46)</f>
        <v/>
      </c>
      <c r="I48" s="522"/>
      <c r="J48" s="529" t="str">
        <f>IF(E48="","",PÚ!$N46)</f>
        <v/>
      </c>
      <c r="K48" s="379"/>
      <c r="L48" s="470"/>
    </row>
    <row r="49" spans="2:12" x14ac:dyDescent="0.2">
      <c r="C49" s="797"/>
      <c r="D49" s="527">
        <f>Start!$F$24</f>
        <v>43</v>
      </c>
      <c r="E49" s="237" t="str">
        <f>IF(Start!$G$24="","",Start!$G$24)</f>
        <v/>
      </c>
      <c r="F49" s="510" t="str">
        <f>IF(E49="","",PÚ!$G47)</f>
        <v/>
      </c>
      <c r="G49" s="511" t="str">
        <f>IF(E49="","",PÚ!$K47)</f>
        <v/>
      </c>
      <c r="H49" s="528" t="str">
        <f>IF(E49="","",PÚ!$L47)</f>
        <v/>
      </c>
      <c r="I49" s="522"/>
      <c r="J49" s="529" t="str">
        <f>IF(E49="","",PÚ!$N47)</f>
        <v/>
      </c>
      <c r="K49" s="379"/>
      <c r="L49" s="470"/>
    </row>
    <row r="50" spans="2:12" x14ac:dyDescent="0.2">
      <c r="C50" s="797"/>
      <c r="D50" s="527">
        <f>Start!$F$25</f>
        <v>44</v>
      </c>
      <c r="E50" s="237" t="str">
        <f>IF(Start!$G$25="","",Start!$G$25)</f>
        <v/>
      </c>
      <c r="F50" s="510" t="str">
        <f>IF(E50="","",PÚ!$G48)</f>
        <v/>
      </c>
      <c r="G50" s="511" t="str">
        <f>IF(E50="","",PÚ!$K48)</f>
        <v/>
      </c>
      <c r="H50" s="528" t="str">
        <f>IF(E50="","",PÚ!$L48)</f>
        <v/>
      </c>
      <c r="I50" s="522"/>
      <c r="J50" s="529" t="str">
        <f>IF(E50="","",PÚ!$N48)</f>
        <v/>
      </c>
      <c r="K50" s="379"/>
      <c r="L50" s="470"/>
    </row>
    <row r="51" spans="2:12" x14ac:dyDescent="0.2">
      <c r="C51" s="797"/>
      <c r="D51" s="527">
        <f>Start!$F$26</f>
        <v>45</v>
      </c>
      <c r="E51" s="237" t="str">
        <f>IF(Start!$G$26="","",Start!$G$26)</f>
        <v/>
      </c>
      <c r="F51" s="510" t="str">
        <f>IF(E51="","",PÚ!$G49)</f>
        <v/>
      </c>
      <c r="G51" s="511" t="str">
        <f>IF(E51="","",PÚ!$K49)</f>
        <v/>
      </c>
      <c r="H51" s="528" t="str">
        <f>IF(E51="","",PÚ!$L49)</f>
        <v/>
      </c>
      <c r="I51" s="522"/>
      <c r="J51" s="529" t="str">
        <f>IF(E51="","",PÚ!$N49)</f>
        <v/>
      </c>
      <c r="K51" s="379"/>
      <c r="L51" s="470"/>
    </row>
    <row r="52" spans="2:12" x14ac:dyDescent="0.2">
      <c r="C52" s="797"/>
      <c r="D52" s="527">
        <f>Start!$F$27</f>
        <v>46</v>
      </c>
      <c r="E52" s="237" t="str">
        <f>IF(Start!$G$27="","",Start!$G$27)</f>
        <v/>
      </c>
      <c r="F52" s="510" t="str">
        <f>IF(E52="","",PÚ!$G50)</f>
        <v/>
      </c>
      <c r="G52" s="511" t="str">
        <f>IF(E52="","",PÚ!$K50)</f>
        <v/>
      </c>
      <c r="H52" s="528" t="str">
        <f>IF(E52="","",PÚ!$L50)</f>
        <v/>
      </c>
      <c r="I52" s="522"/>
      <c r="J52" s="529" t="str">
        <f>IF(E52="","",PÚ!$N50)</f>
        <v/>
      </c>
      <c r="K52" s="379"/>
      <c r="L52" s="470"/>
    </row>
    <row r="53" spans="2:12" x14ac:dyDescent="0.2">
      <c r="C53" s="797"/>
      <c r="D53" s="527">
        <f>Start!$F$28</f>
        <v>47</v>
      </c>
      <c r="E53" s="237" t="str">
        <f>IF(Start!$G$28="","",Start!$G$28)</f>
        <v/>
      </c>
      <c r="F53" s="510" t="str">
        <f>IF(E53="","",PÚ!$G51)</f>
        <v/>
      </c>
      <c r="G53" s="511" t="str">
        <f>IF(E53="","",PÚ!$K51)</f>
        <v/>
      </c>
      <c r="H53" s="528" t="str">
        <f>IF(E53="","",PÚ!$L51)</f>
        <v/>
      </c>
      <c r="I53" s="522"/>
      <c r="J53" s="529" t="str">
        <f>IF(E53="","",PÚ!$N51)</f>
        <v/>
      </c>
      <c r="K53" s="379"/>
      <c r="L53" s="470"/>
    </row>
    <row r="54" spans="2:12" x14ac:dyDescent="0.2">
      <c r="C54" s="797"/>
      <c r="D54" s="527">
        <f>Start!$F$29</f>
        <v>48</v>
      </c>
      <c r="E54" s="237" t="str">
        <f>IF(Start!$G$29="","",Start!$G$29)</f>
        <v/>
      </c>
      <c r="F54" s="510" t="str">
        <f>IF(E54="","",PÚ!$G52)</f>
        <v/>
      </c>
      <c r="G54" s="511" t="str">
        <f>IF(E54="","",PÚ!$K52)</f>
        <v/>
      </c>
      <c r="H54" s="528" t="str">
        <f>IF(E54="","",PÚ!$L52)</f>
        <v/>
      </c>
      <c r="I54" s="522"/>
      <c r="J54" s="529" t="str">
        <f>IF(E54="","",PÚ!$N52)</f>
        <v/>
      </c>
      <c r="K54" s="379"/>
      <c r="L54" s="470"/>
    </row>
    <row r="55" spans="2:12" x14ac:dyDescent="0.2">
      <c r="C55" s="797"/>
      <c r="D55" s="527">
        <f>Start!$F$30</f>
        <v>49</v>
      </c>
      <c r="E55" s="237" t="str">
        <f>IF(Start!$G$30="","",Start!$G$30)</f>
        <v/>
      </c>
      <c r="F55" s="510" t="str">
        <f>IF(E55="","",PÚ!$G53)</f>
        <v/>
      </c>
      <c r="G55" s="511" t="str">
        <f>IF(E55="","",PÚ!$K53)</f>
        <v/>
      </c>
      <c r="H55" s="528" t="str">
        <f>IF(E55="","",PÚ!$L53)</f>
        <v/>
      </c>
      <c r="I55" s="522"/>
      <c r="J55" s="529" t="str">
        <f>IF(E55="","",PÚ!$N53)</f>
        <v/>
      </c>
      <c r="K55" s="379"/>
      <c r="L55" s="470"/>
    </row>
    <row r="56" spans="2:12" ht="13.5" thickBot="1" x14ac:dyDescent="0.25">
      <c r="C56" s="798"/>
      <c r="D56" s="532">
        <f>Start!$F$31</f>
        <v>50</v>
      </c>
      <c r="E56" s="416" t="str">
        <f>IF(Start!$G$31="","",Start!$G$31)</f>
        <v/>
      </c>
      <c r="F56" s="434" t="str">
        <f>IF(E56="","",PÚ!$G54)</f>
        <v/>
      </c>
      <c r="G56" s="436" t="str">
        <f>IF(E56="","",PÚ!$K54)</f>
        <v/>
      </c>
      <c r="H56" s="533" t="str">
        <f>IF(E56="","",PÚ!$L54)</f>
        <v/>
      </c>
      <c r="I56" s="522"/>
      <c r="J56" s="534" t="str">
        <f>IF(E56="","",PÚ!$N54)</f>
        <v/>
      </c>
      <c r="K56" s="379"/>
      <c r="L56" s="470"/>
    </row>
    <row r="57" spans="2:12" ht="26.25" x14ac:dyDescent="0.2">
      <c r="B57" s="724" t="s">
        <v>50</v>
      </c>
      <c r="C57" s="724"/>
      <c r="D57" s="724"/>
      <c r="E57" s="724"/>
      <c r="F57" s="724"/>
      <c r="G57" s="724"/>
      <c r="H57" s="724"/>
      <c r="I57" s="724"/>
      <c r="J57" s="724"/>
      <c r="K57" s="724"/>
      <c r="L57" s="376"/>
    </row>
    <row r="58" spans="2:12" s="514" customFormat="1" ht="13.7" customHeight="1" x14ac:dyDescent="0.2">
      <c r="C58" s="376"/>
      <c r="D58" s="376"/>
      <c r="E58" s="376"/>
      <c r="F58" s="376"/>
      <c r="G58" s="376"/>
      <c r="H58" s="376"/>
      <c r="I58" s="376"/>
      <c r="J58" s="376"/>
      <c r="K58" s="376"/>
      <c r="L58" s="376"/>
    </row>
    <row r="59" spans="2:12" s="515" customFormat="1" ht="20.25" x14ac:dyDescent="0.2">
      <c r="C59" s="799" t="str">
        <f>Start!$B$2</f>
        <v>Krajské kolo v PS</v>
      </c>
      <c r="D59" s="799"/>
      <c r="E59" s="799"/>
      <c r="F59" s="799"/>
      <c r="G59" s="799"/>
      <c r="H59" s="799"/>
      <c r="I59" s="799"/>
      <c r="J59" s="799"/>
      <c r="K59" s="516"/>
      <c r="L59" s="517"/>
    </row>
    <row r="60" spans="2:12" s="515" customFormat="1" ht="20.25" x14ac:dyDescent="0.2">
      <c r="B60" s="799" t="str">
        <f>"Kategorie: "&amp;Start!$C$5</f>
        <v>Kategorie: MUŽI</v>
      </c>
      <c r="C60" s="799"/>
      <c r="D60" s="799"/>
      <c r="E60" s="799"/>
      <c r="F60" s="799" t="str">
        <f>F$4</f>
        <v>30.7. 2016 Pardubice - Polabiny</v>
      </c>
      <c r="G60" s="799"/>
      <c r="H60" s="799"/>
      <c r="I60" s="799"/>
      <c r="J60" s="799"/>
      <c r="K60" s="799"/>
      <c r="L60" s="517"/>
    </row>
    <row r="61" spans="2:12" ht="13.5" thickBot="1" x14ac:dyDescent="0.25"/>
    <row r="62" spans="2:12" ht="16.5" customHeight="1" thickBot="1" x14ac:dyDescent="0.25">
      <c r="C62" s="796" t="s">
        <v>30</v>
      </c>
      <c r="D62" s="381" t="s">
        <v>1</v>
      </c>
      <c r="E62" s="380" t="s">
        <v>2</v>
      </c>
      <c r="F62" s="518" t="s">
        <v>5</v>
      </c>
      <c r="G62" s="519" t="s">
        <v>6</v>
      </c>
      <c r="H62" s="380" t="s">
        <v>7</v>
      </c>
      <c r="I62" s="382"/>
      <c r="J62" s="380" t="s">
        <v>4</v>
      </c>
      <c r="K62" s="535"/>
      <c r="L62" s="382"/>
    </row>
    <row r="63" spans="2:12" x14ac:dyDescent="0.2">
      <c r="C63" s="797"/>
      <c r="D63" s="520">
        <f>Start!$B$7</f>
        <v>1</v>
      </c>
      <c r="E63" s="375" t="str">
        <f>IF(Start!$C$7="","",Start!$C$7)</f>
        <v>Voděrady</v>
      </c>
      <c r="F63" s="512">
        <f>IF(E63="","",'4x100m'!$G$5)</f>
        <v>67.900000000000006</v>
      </c>
      <c r="G63" s="513">
        <f>IF(E63="","",'4x100m'!$K$5)</f>
        <v>72.89</v>
      </c>
      <c r="H63" s="521">
        <f>IF(E63="","",'4x100m'!$L$5)</f>
        <v>67.900000000000006</v>
      </c>
      <c r="I63" s="522"/>
      <c r="J63" s="523">
        <f>IF(E63="","",'4x100m'!N5)</f>
        <v>6</v>
      </c>
      <c r="K63" s="522"/>
    </row>
    <row r="64" spans="2:12" x14ac:dyDescent="0.2">
      <c r="C64" s="797"/>
      <c r="D64" s="524">
        <f>Start!$B$8</f>
        <v>2</v>
      </c>
      <c r="E64" s="240" t="str">
        <f>IF(Start!$C$8="","",Start!$C$8)</f>
        <v>Široký Důl</v>
      </c>
      <c r="F64" s="432">
        <f>IF(E64="","",'4x100m'!$G$6)</f>
        <v>61.47</v>
      </c>
      <c r="G64" s="433">
        <f>IF(E64="","",'4x100m'!$K$6)</f>
        <v>57.74</v>
      </c>
      <c r="H64" s="525">
        <f>IF(E64="","",'4x100m'!$L$6)</f>
        <v>57.74</v>
      </c>
      <c r="I64" s="522"/>
      <c r="J64" s="526">
        <f>IF(E64="","",'4x100m'!N6)</f>
        <v>2</v>
      </c>
      <c r="K64" s="522"/>
    </row>
    <row r="65" spans="3:11" x14ac:dyDescent="0.2">
      <c r="C65" s="797"/>
      <c r="D65" s="524">
        <f>Start!$B$9</f>
        <v>3</v>
      </c>
      <c r="E65" s="240" t="str">
        <f>IF(Start!$C$9="","",Start!$C$9)</f>
        <v xml:space="preserve">Desná </v>
      </c>
      <c r="F65" s="432">
        <f>IF(E65="","",'4x100m'!$G$7)</f>
        <v>67.150000000000006</v>
      </c>
      <c r="G65" s="433">
        <f>IF(E65="","",'4x100m'!$K$7)</f>
        <v>70.790000000000006</v>
      </c>
      <c r="H65" s="525">
        <f>IF(E65="","",'4x100m'!$L$7)</f>
        <v>67.150000000000006</v>
      </c>
      <c r="I65" s="522"/>
      <c r="J65" s="526">
        <f>IF(E65="","",'4x100m'!N7)</f>
        <v>5</v>
      </c>
      <c r="K65" s="522"/>
    </row>
    <row r="66" spans="3:11" x14ac:dyDescent="0.2">
      <c r="C66" s="797"/>
      <c r="D66" s="524">
        <f>Start!$B$10</f>
        <v>4</v>
      </c>
      <c r="E66" s="240" t="str">
        <f>IF(Start!$C$10="","",Start!$C$10)</f>
        <v>Lukavice</v>
      </c>
      <c r="F66" s="432">
        <f>IF(E66="","",'4x100m'!$G$8)</f>
        <v>73.319999999999993</v>
      </c>
      <c r="G66" s="433">
        <f>IF(E66="","",'4x100m'!$K$8)</f>
        <v>63.4</v>
      </c>
      <c r="H66" s="525">
        <f>IF(E66="","",'4x100m'!$L$8)</f>
        <v>63.4</v>
      </c>
      <c r="I66" s="522"/>
      <c r="J66" s="526">
        <f>IF(E66="","",'4x100m'!N8)</f>
        <v>3</v>
      </c>
      <c r="K66" s="522"/>
    </row>
    <row r="67" spans="3:11" x14ac:dyDescent="0.2">
      <c r="C67" s="797"/>
      <c r="D67" s="524">
        <f>Start!$B$11</f>
        <v>5</v>
      </c>
      <c r="E67" s="240" t="str">
        <f>IF(Start!$C$11="","",Start!$C$11)</f>
        <v>Zbožnov</v>
      </c>
      <c r="F67" s="432">
        <f>IF(E67="","",'4x100m'!$G$9)</f>
        <v>60.58</v>
      </c>
      <c r="G67" s="433">
        <f>IF(E67="","",'4x100m'!$K$9)</f>
        <v>56.78</v>
      </c>
      <c r="H67" s="525">
        <f>IF(E67="","",'4x100m'!$L$9)</f>
        <v>56.78</v>
      </c>
      <c r="I67" s="522"/>
      <c r="J67" s="526">
        <f>IF(E67="","",'4x100m'!N9)</f>
        <v>1</v>
      </c>
      <c r="K67" s="522"/>
    </row>
    <row r="68" spans="3:11" x14ac:dyDescent="0.2">
      <c r="C68" s="797"/>
      <c r="D68" s="524">
        <f>Start!$B$12</f>
        <v>6</v>
      </c>
      <c r="E68" s="240" t="str">
        <f>IF(Start!$C$12="","",Start!$C$12)</f>
        <v>Čeperka</v>
      </c>
      <c r="F68" s="432">
        <f>IF(E68="","",'4x100m'!$G$10)</f>
        <v>64.599999999999994</v>
      </c>
      <c r="G68" s="433">
        <f>IF(E68="","",'4x100m'!$K$10)</f>
        <v>71.12</v>
      </c>
      <c r="H68" s="525">
        <f>IF(E68="","",'4x100m'!$L$10)</f>
        <v>64.599999999999994</v>
      </c>
      <c r="I68" s="522"/>
      <c r="J68" s="526">
        <f>IF(E68="","",'4x100m'!N10)</f>
        <v>4</v>
      </c>
      <c r="K68" s="522"/>
    </row>
    <row r="69" spans="3:11" x14ac:dyDescent="0.2">
      <c r="C69" s="797"/>
      <c r="D69" s="524">
        <f>Start!$B$13</f>
        <v>7</v>
      </c>
      <c r="E69" s="240" t="str">
        <f>IF(Start!$C$13="","",Start!$C$13)</f>
        <v/>
      </c>
      <c r="F69" s="432" t="str">
        <f>IF(E69="","",'4x100m'!$G$11)</f>
        <v/>
      </c>
      <c r="G69" s="433" t="str">
        <f>IF(E69="","",'4x100m'!$K$11)</f>
        <v/>
      </c>
      <c r="H69" s="525" t="str">
        <f>IF(E69="","",'4x100m'!$L$11)</f>
        <v/>
      </c>
      <c r="I69" s="522"/>
      <c r="J69" s="526" t="str">
        <f>IF(E69="","",'4x100m'!N11)</f>
        <v/>
      </c>
      <c r="K69" s="522"/>
    </row>
    <row r="70" spans="3:11" x14ac:dyDescent="0.2">
      <c r="C70" s="797"/>
      <c r="D70" s="524">
        <f>Start!$B$14</f>
        <v>8</v>
      </c>
      <c r="E70" s="240" t="str">
        <f>IF(Start!$C$14="","",Start!$C$14)</f>
        <v/>
      </c>
      <c r="F70" s="432" t="str">
        <f>IF(E70="","",'4x100m'!$G$12)</f>
        <v/>
      </c>
      <c r="G70" s="433" t="str">
        <f>IF(E70="","",'4x100m'!$K$12)</f>
        <v/>
      </c>
      <c r="H70" s="525" t="str">
        <f>IF(E70="","",'4x100m'!$L$12)</f>
        <v/>
      </c>
      <c r="I70" s="522"/>
      <c r="J70" s="526" t="str">
        <f>IF(E70="","",'4x100m'!N12)</f>
        <v/>
      </c>
      <c r="K70" s="522"/>
    </row>
    <row r="71" spans="3:11" x14ac:dyDescent="0.2">
      <c r="C71" s="797"/>
      <c r="D71" s="524">
        <f>Start!$B$15</f>
        <v>9</v>
      </c>
      <c r="E71" s="240" t="str">
        <f>IF(Start!$C$15="","",Start!$C$15)</f>
        <v/>
      </c>
      <c r="F71" s="432" t="str">
        <f>IF(E71="","",'4x100m'!$G$13)</f>
        <v/>
      </c>
      <c r="G71" s="433" t="str">
        <f>IF(E71="","",'4x100m'!$K$13)</f>
        <v/>
      </c>
      <c r="H71" s="525" t="str">
        <f>IF(E71="","",'4x100m'!$L$13)</f>
        <v/>
      </c>
      <c r="I71" s="522"/>
      <c r="J71" s="526" t="str">
        <f>IF(E71="","",'4x100m'!N13)</f>
        <v/>
      </c>
      <c r="K71" s="522"/>
    </row>
    <row r="72" spans="3:11" x14ac:dyDescent="0.2">
      <c r="C72" s="797"/>
      <c r="D72" s="527">
        <f>Start!$B$16</f>
        <v>10</v>
      </c>
      <c r="E72" s="237" t="str">
        <f>IF(Start!$C$16="","",Start!$C$16)</f>
        <v/>
      </c>
      <c r="F72" s="510" t="str">
        <f>IF(E72="","",'4x100m'!$G$14)</f>
        <v/>
      </c>
      <c r="G72" s="511" t="str">
        <f>IF(E72="","",'4x100m'!$K$14)</f>
        <v/>
      </c>
      <c r="H72" s="528" t="str">
        <f>IF(E72="","",'4x100m'!$L$14)</f>
        <v/>
      </c>
      <c r="I72" s="522"/>
      <c r="J72" s="529" t="str">
        <f>IF(E72="","",'4x100m'!N14)</f>
        <v/>
      </c>
      <c r="K72" s="522"/>
    </row>
    <row r="73" spans="3:11" x14ac:dyDescent="0.2">
      <c r="C73" s="797"/>
      <c r="D73" s="527">
        <f>Start!$B$17</f>
        <v>11</v>
      </c>
      <c r="E73" s="237" t="str">
        <f>IF(Start!$C$17="","",Start!$C$17)</f>
        <v/>
      </c>
      <c r="F73" s="510" t="str">
        <f>IF(E73="","",'4x100m'!$G$15)</f>
        <v/>
      </c>
      <c r="G73" s="511" t="str">
        <f>IF(E73="","",'4x100m'!$K$15)</f>
        <v/>
      </c>
      <c r="H73" s="528" t="str">
        <f>IF(E73="","",'4x100m'!$L$15)</f>
        <v/>
      </c>
      <c r="I73" s="522"/>
      <c r="J73" s="529" t="str">
        <f>IF(E73="","",'4x100m'!N15)</f>
        <v/>
      </c>
      <c r="K73" s="522"/>
    </row>
    <row r="74" spans="3:11" x14ac:dyDescent="0.2">
      <c r="C74" s="797"/>
      <c r="D74" s="527">
        <f>Start!$B$18</f>
        <v>12</v>
      </c>
      <c r="E74" s="237" t="str">
        <f>IF(Start!$C$18="","",Start!$C$18)</f>
        <v/>
      </c>
      <c r="F74" s="510" t="str">
        <f>IF(E74="","",'4x100m'!$G$16)</f>
        <v/>
      </c>
      <c r="G74" s="511" t="str">
        <f>IF(E74="","",'4x100m'!$K$16)</f>
        <v/>
      </c>
      <c r="H74" s="528" t="str">
        <f>IF(E74="","",'4x100m'!$L$16)</f>
        <v/>
      </c>
      <c r="I74" s="522"/>
      <c r="J74" s="529" t="str">
        <f>IF(E74="","",'4x100m'!N16)</f>
        <v/>
      </c>
      <c r="K74" s="522"/>
    </row>
    <row r="75" spans="3:11" x14ac:dyDescent="0.2">
      <c r="C75" s="797"/>
      <c r="D75" s="527">
        <f>Start!$B$19</f>
        <v>13</v>
      </c>
      <c r="E75" s="237" t="str">
        <f>IF(Start!$C$19="","",Start!$C$19)</f>
        <v/>
      </c>
      <c r="F75" s="510" t="str">
        <f>IF(E75="","",'4x100m'!$G$17)</f>
        <v/>
      </c>
      <c r="G75" s="511" t="str">
        <f>IF(E75="","",'4x100m'!$K$17)</f>
        <v/>
      </c>
      <c r="H75" s="528" t="str">
        <f>IF(E75="","",'4x100m'!$L$17)</f>
        <v/>
      </c>
      <c r="I75" s="522"/>
      <c r="J75" s="529" t="str">
        <f>IF(E75="","",'4x100m'!N17)</f>
        <v/>
      </c>
      <c r="K75" s="522"/>
    </row>
    <row r="76" spans="3:11" x14ac:dyDescent="0.2">
      <c r="C76" s="797"/>
      <c r="D76" s="527">
        <f>Start!$B$20</f>
        <v>14</v>
      </c>
      <c r="E76" s="237" t="str">
        <f>IF(Start!$C$20="","",Start!$C$20)</f>
        <v/>
      </c>
      <c r="F76" s="510" t="str">
        <f>IF(E76="","",'4x100m'!$G$18)</f>
        <v/>
      </c>
      <c r="G76" s="511" t="str">
        <f>IF(E76="","",'4x100m'!$K$18)</f>
        <v/>
      </c>
      <c r="H76" s="528" t="str">
        <f>IF(E76="","",'4x100m'!$L$18)</f>
        <v/>
      </c>
      <c r="I76" s="522"/>
      <c r="J76" s="529" t="str">
        <f>IF(E76="","",'4x100m'!N18)</f>
        <v/>
      </c>
      <c r="K76" s="522"/>
    </row>
    <row r="77" spans="3:11" x14ac:dyDescent="0.2">
      <c r="C77" s="797"/>
      <c r="D77" s="524">
        <f>Start!$B$21</f>
        <v>15</v>
      </c>
      <c r="E77" s="240" t="str">
        <f>IF(Start!$C$21="","",Start!$C$21)</f>
        <v/>
      </c>
      <c r="F77" s="432" t="str">
        <f>IF(E77="","",'4x100m'!$G$19)</f>
        <v/>
      </c>
      <c r="G77" s="433" t="str">
        <f>IF(E77="","",'4x100m'!$K$19)</f>
        <v/>
      </c>
      <c r="H77" s="525" t="str">
        <f>IF(E77="","",'4x100m'!$L$19)</f>
        <v/>
      </c>
      <c r="I77" s="522"/>
      <c r="J77" s="526" t="str">
        <f>IF(E77="","",'4x100m'!N19)</f>
        <v/>
      </c>
      <c r="K77" s="522"/>
    </row>
    <row r="78" spans="3:11" x14ac:dyDescent="0.2">
      <c r="C78" s="797"/>
      <c r="D78" s="520">
        <f>Start!$B$22</f>
        <v>16</v>
      </c>
      <c r="E78" s="375" t="str">
        <f>IF(Start!$C$22="","",Start!$C$22)</f>
        <v/>
      </c>
      <c r="F78" s="512" t="str">
        <f>IF(E78="","",'4x100m'!$G$20)</f>
        <v/>
      </c>
      <c r="G78" s="513" t="str">
        <f>IF(E78="","",'4x100m'!$K$20)</f>
        <v/>
      </c>
      <c r="H78" s="530" t="str">
        <f>IF(E78="","",'4x100m'!$L$20)</f>
        <v/>
      </c>
      <c r="I78" s="522"/>
      <c r="J78" s="531" t="str">
        <f>IF(E78="","",'4x100m'!N20)</f>
        <v/>
      </c>
      <c r="K78" s="522"/>
    </row>
    <row r="79" spans="3:11" x14ac:dyDescent="0.2">
      <c r="C79" s="797"/>
      <c r="D79" s="524">
        <f>Start!$B$23</f>
        <v>17</v>
      </c>
      <c r="E79" s="240" t="str">
        <f>IF(Start!$C$23="","",Start!$C$23)</f>
        <v/>
      </c>
      <c r="F79" s="432" t="str">
        <f>IF(E79="","",'4x100m'!$G$21)</f>
        <v/>
      </c>
      <c r="G79" s="433" t="str">
        <f>IF(E79="","",'4x100m'!$K$21)</f>
        <v/>
      </c>
      <c r="H79" s="525" t="str">
        <f>IF(E79="","",'4x100m'!$L$21)</f>
        <v/>
      </c>
      <c r="I79" s="522"/>
      <c r="J79" s="526" t="str">
        <f>IF(E79="","",'4x100m'!N21)</f>
        <v/>
      </c>
      <c r="K79" s="522"/>
    </row>
    <row r="80" spans="3:11" x14ac:dyDescent="0.2">
      <c r="C80" s="797"/>
      <c r="D80" s="524">
        <f>Start!$B$24</f>
        <v>18</v>
      </c>
      <c r="E80" s="240" t="str">
        <f>IF(Start!$C$24="","",Start!$C$24)</f>
        <v/>
      </c>
      <c r="F80" s="432" t="str">
        <f>IF(E80="","",'4x100m'!$G$22)</f>
        <v/>
      </c>
      <c r="G80" s="433" t="str">
        <f>IF(E80="","",'4x100m'!$K$22)</f>
        <v/>
      </c>
      <c r="H80" s="525" t="str">
        <f>IF(E80="","",'4x100m'!$L$22)</f>
        <v/>
      </c>
      <c r="I80" s="522"/>
      <c r="J80" s="526" t="str">
        <f>IF(E80="","",'4x100m'!N22)</f>
        <v/>
      </c>
      <c r="K80" s="522"/>
    </row>
    <row r="81" spans="3:11" x14ac:dyDescent="0.2">
      <c r="C81" s="797"/>
      <c r="D81" s="524">
        <f>Start!$B$25</f>
        <v>19</v>
      </c>
      <c r="E81" s="240" t="str">
        <f>IF(Start!$C$25="","",Start!$C$25)</f>
        <v/>
      </c>
      <c r="F81" s="432" t="str">
        <f>IF(E81="","",'4x100m'!$G$23)</f>
        <v/>
      </c>
      <c r="G81" s="433" t="str">
        <f>IF(E81="","",'4x100m'!$K$23)</f>
        <v/>
      </c>
      <c r="H81" s="525" t="str">
        <f>IF(E81="","",'4x100m'!$L$23)</f>
        <v/>
      </c>
      <c r="I81" s="522"/>
      <c r="J81" s="526" t="str">
        <f>IF(E81="","",'4x100m'!N23)</f>
        <v/>
      </c>
      <c r="K81" s="522"/>
    </row>
    <row r="82" spans="3:11" x14ac:dyDescent="0.2">
      <c r="C82" s="797"/>
      <c r="D82" s="524">
        <f>Start!$B$26</f>
        <v>20</v>
      </c>
      <c r="E82" s="240" t="str">
        <f>IF(Start!$C$26="","",Start!$C$26)</f>
        <v/>
      </c>
      <c r="F82" s="432" t="str">
        <f>IF(E82="","",'4x100m'!$G$24)</f>
        <v/>
      </c>
      <c r="G82" s="433" t="str">
        <f>IF(E82="","",'4x100m'!$K$24)</f>
        <v/>
      </c>
      <c r="H82" s="525" t="str">
        <f>IF(E82="","",'4x100m'!$L$24)</f>
        <v/>
      </c>
      <c r="I82" s="522"/>
      <c r="J82" s="526" t="str">
        <f>IF(E82="","",'4x100m'!N24)</f>
        <v/>
      </c>
      <c r="K82" s="522"/>
    </row>
    <row r="83" spans="3:11" x14ac:dyDescent="0.2">
      <c r="C83" s="797"/>
      <c r="D83" s="527">
        <f>Start!$B$27</f>
        <v>21</v>
      </c>
      <c r="E83" s="237" t="str">
        <f>IF(Start!$C$27="","",Start!$C$27)</f>
        <v/>
      </c>
      <c r="F83" s="510" t="str">
        <f>IF(E83="","",'4x100m'!$G$25)</f>
        <v/>
      </c>
      <c r="G83" s="511" t="str">
        <f>IF(E83="","",'4x100m'!$K$25)</f>
        <v/>
      </c>
      <c r="H83" s="528" t="str">
        <f>IF(E83="","",'4x100m'!$L$25)</f>
        <v/>
      </c>
      <c r="I83" s="522"/>
      <c r="J83" s="529" t="str">
        <f>IF(E83="","",'4x100m'!N25)</f>
        <v/>
      </c>
      <c r="K83" s="522"/>
    </row>
    <row r="84" spans="3:11" x14ac:dyDescent="0.2">
      <c r="C84" s="797"/>
      <c r="D84" s="527">
        <f>Start!$B$28</f>
        <v>22</v>
      </c>
      <c r="E84" s="237" t="str">
        <f>IF(Start!$C$28="","",Start!$C$28)</f>
        <v/>
      </c>
      <c r="F84" s="510" t="str">
        <f>IF(E84="","",'4x100m'!$G$26)</f>
        <v/>
      </c>
      <c r="G84" s="511" t="str">
        <f>IF(E84="","",'4x100m'!$K$26)</f>
        <v/>
      </c>
      <c r="H84" s="528" t="str">
        <f>IF(E84="","",'4x100m'!$L$26)</f>
        <v/>
      </c>
      <c r="I84" s="522"/>
      <c r="J84" s="529" t="str">
        <f>IF(E84="","",'4x100m'!N26)</f>
        <v/>
      </c>
      <c r="K84" s="522"/>
    </row>
    <row r="85" spans="3:11" x14ac:dyDescent="0.2">
      <c r="C85" s="797"/>
      <c r="D85" s="527">
        <f>Start!$B$29</f>
        <v>23</v>
      </c>
      <c r="E85" s="237" t="str">
        <f>IF(Start!$C$29="","",Start!$C$29)</f>
        <v/>
      </c>
      <c r="F85" s="510" t="str">
        <f>IF(E85="","",'4x100m'!$G$27)</f>
        <v/>
      </c>
      <c r="G85" s="511" t="str">
        <f>IF(E85="","",'4x100m'!$K$27)</f>
        <v/>
      </c>
      <c r="H85" s="528" t="str">
        <f>IF(E85="","",'4x100m'!$L$27)</f>
        <v/>
      </c>
      <c r="I85" s="522"/>
      <c r="J85" s="529" t="str">
        <f>IF(E85="","",'4x100m'!N27)</f>
        <v/>
      </c>
      <c r="K85" s="522"/>
    </row>
    <row r="86" spans="3:11" x14ac:dyDescent="0.2">
      <c r="C86" s="797"/>
      <c r="D86" s="527">
        <f>Start!$B$30</f>
        <v>24</v>
      </c>
      <c r="E86" s="237" t="str">
        <f>IF(Start!$C$30="","",Start!$C$30)</f>
        <v/>
      </c>
      <c r="F86" s="510" t="str">
        <f>IF(E86="","",'4x100m'!$G$28)</f>
        <v/>
      </c>
      <c r="G86" s="511" t="str">
        <f>IF(E86="","",'4x100m'!$K$28)</f>
        <v/>
      </c>
      <c r="H86" s="528" t="str">
        <f>IF(E86="","",'4x100m'!$L$28)</f>
        <v/>
      </c>
      <c r="I86" s="522"/>
      <c r="J86" s="529" t="str">
        <f>IF(E86="","",'4x100m'!N28)</f>
        <v/>
      </c>
      <c r="K86" s="522"/>
    </row>
    <row r="87" spans="3:11" x14ac:dyDescent="0.2">
      <c r="C87" s="797"/>
      <c r="D87" s="527">
        <f>Start!$B$31</f>
        <v>25</v>
      </c>
      <c r="E87" s="237" t="str">
        <f>IF(Start!$C$31="","",Start!$C$31)</f>
        <v/>
      </c>
      <c r="F87" s="510" t="str">
        <f>IF(E87="","",'4x100m'!$G$29)</f>
        <v/>
      </c>
      <c r="G87" s="511" t="str">
        <f>IF(E87="","",'4x100m'!$K$29)</f>
        <v/>
      </c>
      <c r="H87" s="528" t="str">
        <f>IF(E87="","",'4x100m'!$L$29)</f>
        <v/>
      </c>
      <c r="I87" s="522"/>
      <c r="J87" s="529" t="str">
        <f>IF(E87="","",'4x100m'!N29)</f>
        <v/>
      </c>
      <c r="K87" s="522"/>
    </row>
    <row r="88" spans="3:11" x14ac:dyDescent="0.2">
      <c r="C88" s="797"/>
      <c r="D88" s="527">
        <f>Start!$F$7</f>
        <v>26</v>
      </c>
      <c r="E88" s="237" t="str">
        <f>IF(Start!$CF64="","",Start!$G$7)</f>
        <v/>
      </c>
      <c r="F88" s="510" t="str">
        <f>IF(E88="","",'4x100m'!$G$30)</f>
        <v/>
      </c>
      <c r="G88" s="511" t="str">
        <f>IF(E88="","",'4x100m'!$K$30)</f>
        <v/>
      </c>
      <c r="H88" s="528" t="str">
        <f>IF(E88="","",'4x100m'!$L$30)</f>
        <v/>
      </c>
      <c r="I88" s="522"/>
      <c r="J88" s="529" t="str">
        <f>IF(E88="","",'4x100m'!N30)</f>
        <v/>
      </c>
      <c r="K88" s="522"/>
    </row>
    <row r="89" spans="3:11" x14ac:dyDescent="0.2">
      <c r="C89" s="797"/>
      <c r="D89" s="527">
        <f>Start!$F$8</f>
        <v>27</v>
      </c>
      <c r="E89" s="237" t="str">
        <f>IF(Start!$CF65="","",Start!$G$8)</f>
        <v/>
      </c>
      <c r="F89" s="510" t="str">
        <f>IF(E89="","",'4x100m'!$G$31)</f>
        <v/>
      </c>
      <c r="G89" s="511" t="str">
        <f>IF(E89="","",'4x100m'!$K$31)</f>
        <v/>
      </c>
      <c r="H89" s="528" t="str">
        <f>IF(E89="","",'4x100m'!$L$31)</f>
        <v/>
      </c>
      <c r="I89" s="522"/>
      <c r="J89" s="529" t="str">
        <f>IF(E89="","",'4x100m'!N31)</f>
        <v/>
      </c>
      <c r="K89" s="522"/>
    </row>
    <row r="90" spans="3:11" x14ac:dyDescent="0.2">
      <c r="C90" s="797"/>
      <c r="D90" s="527">
        <f>Start!$F$9</f>
        <v>28</v>
      </c>
      <c r="E90" s="237" t="str">
        <f>IF(Start!$CF66="","",Start!$G$9)</f>
        <v/>
      </c>
      <c r="F90" s="510" t="str">
        <f>IF(E90="","",'4x100m'!$G$32)</f>
        <v/>
      </c>
      <c r="G90" s="511" t="str">
        <f>IF(E90="","",'4x100m'!$K$32)</f>
        <v/>
      </c>
      <c r="H90" s="528" t="str">
        <f>IF(E90="","",'4x100m'!$L$32)</f>
        <v/>
      </c>
      <c r="I90" s="522"/>
      <c r="J90" s="529" t="str">
        <f>IF(E90="","",'4x100m'!N32)</f>
        <v/>
      </c>
      <c r="K90" s="522"/>
    </row>
    <row r="91" spans="3:11" x14ac:dyDescent="0.2">
      <c r="C91" s="797"/>
      <c r="D91" s="527">
        <f>Start!$F$10</f>
        <v>29</v>
      </c>
      <c r="E91" s="237" t="str">
        <f>IF(Start!$CF67="","",Start!$G$10)</f>
        <v/>
      </c>
      <c r="F91" s="510" t="str">
        <f>IF(E91="","",'4x100m'!$G$33)</f>
        <v/>
      </c>
      <c r="G91" s="511" t="str">
        <f>IF(E91="","",'4x100m'!$K$33)</f>
        <v/>
      </c>
      <c r="H91" s="528" t="str">
        <f>IF(E91="","",'4x100m'!$L$33)</f>
        <v/>
      </c>
      <c r="I91" s="522"/>
      <c r="J91" s="529" t="str">
        <f>IF(E91="","",'4x100m'!N33)</f>
        <v/>
      </c>
      <c r="K91" s="522"/>
    </row>
    <row r="92" spans="3:11" x14ac:dyDescent="0.2">
      <c r="C92" s="797"/>
      <c r="D92" s="527">
        <f>Start!$F$11</f>
        <v>30</v>
      </c>
      <c r="E92" s="237" t="str">
        <f>IF(Start!$CF68="","",Start!$G$11)</f>
        <v/>
      </c>
      <c r="F92" s="510" t="str">
        <f>IF(E92="","",'4x100m'!$G$34)</f>
        <v/>
      </c>
      <c r="G92" s="511" t="str">
        <f>IF(E92="","",'4x100m'!$K$34)</f>
        <v/>
      </c>
      <c r="H92" s="528" t="str">
        <f>IF(E92="","",'4x100m'!$L$34)</f>
        <v/>
      </c>
      <c r="I92" s="522"/>
      <c r="J92" s="529" t="str">
        <f>IF(E92="","",'4x100m'!N34)</f>
        <v/>
      </c>
      <c r="K92" s="522"/>
    </row>
    <row r="93" spans="3:11" x14ac:dyDescent="0.2">
      <c r="C93" s="797"/>
      <c r="D93" s="527">
        <f>Start!$F$12</f>
        <v>31</v>
      </c>
      <c r="E93" s="237" t="str">
        <f>IF(Start!$CF69="","",Start!$G$12)</f>
        <v/>
      </c>
      <c r="F93" s="510" t="str">
        <f>IF(E93="","",'4x100m'!$G$35)</f>
        <v/>
      </c>
      <c r="G93" s="511" t="str">
        <f>IF(E93="","",'4x100m'!$K$35)</f>
        <v/>
      </c>
      <c r="H93" s="528" t="str">
        <f>IF(E93="","",'4x100m'!$L$35)</f>
        <v/>
      </c>
      <c r="I93" s="522"/>
      <c r="J93" s="529" t="str">
        <f>IF(E93="","",'4x100m'!N35)</f>
        <v/>
      </c>
      <c r="K93" s="522"/>
    </row>
    <row r="94" spans="3:11" x14ac:dyDescent="0.2">
      <c r="C94" s="797"/>
      <c r="D94" s="527">
        <f>Start!$F$13</f>
        <v>32</v>
      </c>
      <c r="E94" s="237" t="str">
        <f>IF(Start!$CF70="","",Start!$G$13)</f>
        <v/>
      </c>
      <c r="F94" s="510" t="str">
        <f>IF(E94="","",'4x100m'!$G$36)</f>
        <v/>
      </c>
      <c r="G94" s="511" t="str">
        <f>IF(E94="","",'4x100m'!$K$36)</f>
        <v/>
      </c>
      <c r="H94" s="528" t="str">
        <f>IF(E94="","",'4x100m'!$L$36)</f>
        <v/>
      </c>
      <c r="I94" s="522"/>
      <c r="J94" s="529" t="str">
        <f>IF(E94="","",'4x100m'!N36)</f>
        <v/>
      </c>
      <c r="K94" s="522"/>
    </row>
    <row r="95" spans="3:11" x14ac:dyDescent="0.2">
      <c r="C95" s="797"/>
      <c r="D95" s="527">
        <f>Start!$F$14</f>
        <v>33</v>
      </c>
      <c r="E95" s="237" t="str">
        <f>IF(Start!$CF71="","",Start!$G$14)</f>
        <v/>
      </c>
      <c r="F95" s="510" t="str">
        <f>IF(E95="","",'4x100m'!$G$37)</f>
        <v/>
      </c>
      <c r="G95" s="511" t="str">
        <f>IF(E95="","",'4x100m'!$K$37)</f>
        <v/>
      </c>
      <c r="H95" s="528" t="str">
        <f>IF(E95="","",'4x100m'!$L$37)</f>
        <v/>
      </c>
      <c r="I95" s="522"/>
      <c r="J95" s="529" t="str">
        <f>IF(E95="","",'4x100m'!N37)</f>
        <v/>
      </c>
      <c r="K95" s="522"/>
    </row>
    <row r="96" spans="3:11" x14ac:dyDescent="0.2">
      <c r="C96" s="797"/>
      <c r="D96" s="527">
        <f>Start!$F$15</f>
        <v>34</v>
      </c>
      <c r="E96" s="237" t="str">
        <f>IF(Start!$CF72="","",Start!$G$15)</f>
        <v/>
      </c>
      <c r="F96" s="510" t="str">
        <f>IF(E96="","",'4x100m'!$G$38)</f>
        <v/>
      </c>
      <c r="G96" s="511" t="str">
        <f>IF(E96="","",'4x100m'!$K$38)</f>
        <v/>
      </c>
      <c r="H96" s="528" t="str">
        <f>IF(E96="","",'4x100m'!$L$38)</f>
        <v/>
      </c>
      <c r="I96" s="522"/>
      <c r="J96" s="529" t="str">
        <f>IF(E96="","",'4x100m'!N38)</f>
        <v/>
      </c>
      <c r="K96" s="522"/>
    </row>
    <row r="97" spans="3:11" x14ac:dyDescent="0.2">
      <c r="C97" s="797"/>
      <c r="D97" s="527">
        <f>Start!$F$16</f>
        <v>35</v>
      </c>
      <c r="E97" s="237" t="str">
        <f>IF(Start!$CF73="","",Start!$G$16)</f>
        <v/>
      </c>
      <c r="F97" s="510" t="str">
        <f>IF(E97="","",'4x100m'!$G$39)</f>
        <v/>
      </c>
      <c r="G97" s="511" t="str">
        <f>IF(E97="","",'4x100m'!$K$39)</f>
        <v/>
      </c>
      <c r="H97" s="528" t="str">
        <f>IF(E97="","",'4x100m'!$L$39)</f>
        <v/>
      </c>
      <c r="I97" s="522"/>
      <c r="J97" s="529" t="str">
        <f>IF(E97="","",'4x100m'!N39)</f>
        <v/>
      </c>
      <c r="K97" s="522"/>
    </row>
    <row r="98" spans="3:11" x14ac:dyDescent="0.2">
      <c r="C98" s="797"/>
      <c r="D98" s="527">
        <f>Start!$F$17</f>
        <v>36</v>
      </c>
      <c r="E98" s="237" t="str">
        <f>IF(Start!$CF74="","",Start!$G$17)</f>
        <v/>
      </c>
      <c r="F98" s="510" t="str">
        <f>IF(E98="","",'4x100m'!$G$40)</f>
        <v/>
      </c>
      <c r="G98" s="511" t="str">
        <f>IF(E98="","",'4x100m'!$K$40)</f>
        <v/>
      </c>
      <c r="H98" s="528" t="str">
        <f>IF(E98="","",'4x100m'!$L$40)</f>
        <v/>
      </c>
      <c r="I98" s="522"/>
      <c r="J98" s="529" t="str">
        <f>IF(E98="","",'4x100m'!N40)</f>
        <v/>
      </c>
      <c r="K98" s="522"/>
    </row>
    <row r="99" spans="3:11" x14ac:dyDescent="0.2">
      <c r="C99" s="797"/>
      <c r="D99" s="527">
        <f>Start!$F$18</f>
        <v>37</v>
      </c>
      <c r="E99" s="237" t="str">
        <f>IF(Start!$CF75="","",Start!$G$18)</f>
        <v/>
      </c>
      <c r="F99" s="510" t="str">
        <f>IF(E99="","",'4x100m'!$G$41)</f>
        <v/>
      </c>
      <c r="G99" s="511" t="str">
        <f>IF(E99="","",'4x100m'!$K$41)</f>
        <v/>
      </c>
      <c r="H99" s="528" t="str">
        <f>IF(E99="","",'4x100m'!$L$41)</f>
        <v/>
      </c>
      <c r="I99" s="522"/>
      <c r="J99" s="529" t="str">
        <f>IF(E99="","",'4x100m'!N41)</f>
        <v/>
      </c>
      <c r="K99" s="522"/>
    </row>
    <row r="100" spans="3:11" x14ac:dyDescent="0.2">
      <c r="C100" s="797"/>
      <c r="D100" s="527">
        <f>Start!$F$19</f>
        <v>38</v>
      </c>
      <c r="E100" s="237" t="str">
        <f>IF(Start!$CF76="","",Start!$G$19)</f>
        <v/>
      </c>
      <c r="F100" s="510" t="str">
        <f>IF(E100="","",'4x100m'!$G$42)</f>
        <v/>
      </c>
      <c r="G100" s="511" t="str">
        <f>IF(E100="","",'4x100m'!$K$42)</f>
        <v/>
      </c>
      <c r="H100" s="528" t="str">
        <f>IF(E100="","",'4x100m'!$L$42)</f>
        <v/>
      </c>
      <c r="I100" s="522"/>
      <c r="J100" s="529" t="str">
        <f>IF(E100="","",'4x100m'!N42)</f>
        <v/>
      </c>
      <c r="K100" s="522"/>
    </row>
    <row r="101" spans="3:11" x14ac:dyDescent="0.2">
      <c r="C101" s="797"/>
      <c r="D101" s="527">
        <f>Start!$F$20</f>
        <v>39</v>
      </c>
      <c r="E101" s="237" t="str">
        <f>IF(Start!$CF77="","",Start!$G$20)</f>
        <v/>
      </c>
      <c r="F101" s="510" t="str">
        <f>IF(E101="","",'4x100m'!$G$43)</f>
        <v/>
      </c>
      <c r="G101" s="511" t="str">
        <f>IF(E101="","",'4x100m'!$K$43)</f>
        <v/>
      </c>
      <c r="H101" s="528" t="str">
        <f>IF(E101="","",'4x100m'!$L$43)</f>
        <v/>
      </c>
      <c r="I101" s="522"/>
      <c r="J101" s="529" t="str">
        <f>IF(E101="","",'4x100m'!N43)</f>
        <v/>
      </c>
      <c r="K101" s="522"/>
    </row>
    <row r="102" spans="3:11" x14ac:dyDescent="0.2">
      <c r="C102" s="797"/>
      <c r="D102" s="527">
        <f>Start!$F$21</f>
        <v>40</v>
      </c>
      <c r="E102" s="237" t="str">
        <f>IF(Start!$CF78="","",Start!$G$21)</f>
        <v/>
      </c>
      <c r="F102" s="510" t="str">
        <f>IF(E102="","",'4x100m'!$G$44)</f>
        <v/>
      </c>
      <c r="G102" s="511" t="str">
        <f>IF(E102="","",'4x100m'!$K$44)</f>
        <v/>
      </c>
      <c r="H102" s="528" t="str">
        <f>IF(E102="","",'4x100m'!$L$44)</f>
        <v/>
      </c>
      <c r="I102" s="522"/>
      <c r="J102" s="529" t="str">
        <f>IF(E102="","",'4x100m'!N44)</f>
        <v/>
      </c>
      <c r="K102" s="522"/>
    </row>
    <row r="103" spans="3:11" x14ac:dyDescent="0.2">
      <c r="C103" s="797"/>
      <c r="D103" s="527">
        <f>Start!$F$22</f>
        <v>41</v>
      </c>
      <c r="E103" s="237" t="str">
        <f>IF(Start!$CF79="","",Start!$G$22)</f>
        <v/>
      </c>
      <c r="F103" s="510" t="str">
        <f>IF(E103="","",'4x100m'!$G$45)</f>
        <v/>
      </c>
      <c r="G103" s="511" t="str">
        <f>IF(E103="","",'4x100m'!$K$45)</f>
        <v/>
      </c>
      <c r="H103" s="528" t="str">
        <f>IF(E103="","",'4x100m'!$L$45)</f>
        <v/>
      </c>
      <c r="I103" s="522"/>
      <c r="J103" s="529" t="str">
        <f>IF(E103="","",'4x100m'!N45)</f>
        <v/>
      </c>
      <c r="K103" s="522"/>
    </row>
    <row r="104" spans="3:11" x14ac:dyDescent="0.2">
      <c r="C104" s="797"/>
      <c r="D104" s="527">
        <f>Start!$F$23</f>
        <v>42</v>
      </c>
      <c r="E104" s="237" t="str">
        <f>IF(Start!$CF80="","",Start!$G$23)</f>
        <v/>
      </c>
      <c r="F104" s="510" t="str">
        <f>IF(E104="","",'4x100m'!$G$46)</f>
        <v/>
      </c>
      <c r="G104" s="511" t="str">
        <f>IF(E104="","",'4x100m'!$K$46)</f>
        <v/>
      </c>
      <c r="H104" s="528" t="str">
        <f>IF(E104="","",'4x100m'!$L$46)</f>
        <v/>
      </c>
      <c r="I104" s="522"/>
      <c r="J104" s="529" t="str">
        <f>IF(E104="","",'4x100m'!N46)</f>
        <v/>
      </c>
      <c r="K104" s="522"/>
    </row>
    <row r="105" spans="3:11" x14ac:dyDescent="0.2">
      <c r="C105" s="797"/>
      <c r="D105" s="527">
        <f>Start!$F$24</f>
        <v>43</v>
      </c>
      <c r="E105" s="237" t="str">
        <f>IF(Start!$CF81="","",Start!$G$24)</f>
        <v/>
      </c>
      <c r="F105" s="510" t="str">
        <f>IF(E105="","",'4x100m'!$G$47)</f>
        <v/>
      </c>
      <c r="G105" s="511" t="str">
        <f>IF(E105="","",'4x100m'!$K$47)</f>
        <v/>
      </c>
      <c r="H105" s="528" t="str">
        <f>IF(E105="","",'4x100m'!$L$47)</f>
        <v/>
      </c>
      <c r="I105" s="522"/>
      <c r="J105" s="529" t="str">
        <f>IF(E105="","",'4x100m'!N47)</f>
        <v/>
      </c>
      <c r="K105" s="522"/>
    </row>
    <row r="106" spans="3:11" x14ac:dyDescent="0.2">
      <c r="C106" s="797"/>
      <c r="D106" s="527">
        <f>Start!$F$25</f>
        <v>44</v>
      </c>
      <c r="E106" s="237" t="str">
        <f>IF(Start!$CF82="","",Start!$G$25)</f>
        <v/>
      </c>
      <c r="F106" s="510" t="str">
        <f>IF(E106="","",'4x100m'!$G$48)</f>
        <v/>
      </c>
      <c r="G106" s="511" t="str">
        <f>IF(E106="","",'4x100m'!$K$48)</f>
        <v/>
      </c>
      <c r="H106" s="528" t="str">
        <f>IF(E106="","",'4x100m'!$L$48)</f>
        <v/>
      </c>
      <c r="I106" s="522"/>
      <c r="J106" s="529" t="str">
        <f>IF(E106="","",'4x100m'!N48)</f>
        <v/>
      </c>
      <c r="K106" s="522"/>
    </row>
    <row r="107" spans="3:11" x14ac:dyDescent="0.2">
      <c r="C107" s="797"/>
      <c r="D107" s="527">
        <f>Start!$F$26</f>
        <v>45</v>
      </c>
      <c r="E107" s="237" t="str">
        <f>IF(Start!$CF83="","",Start!$G$26)</f>
        <v/>
      </c>
      <c r="F107" s="510" t="str">
        <f>IF(E107="","",'4x100m'!$G$49)</f>
        <v/>
      </c>
      <c r="G107" s="511" t="str">
        <f>IF(E107="","",'4x100m'!$K$49)</f>
        <v/>
      </c>
      <c r="H107" s="528" t="str">
        <f>IF(E107="","",'4x100m'!$L$49)</f>
        <v/>
      </c>
      <c r="I107" s="522"/>
      <c r="J107" s="529" t="str">
        <f>IF(E107="","",'4x100m'!N49)</f>
        <v/>
      </c>
      <c r="K107" s="522"/>
    </row>
    <row r="108" spans="3:11" x14ac:dyDescent="0.2">
      <c r="C108" s="797"/>
      <c r="D108" s="527">
        <f>Start!$F$27</f>
        <v>46</v>
      </c>
      <c r="E108" s="237" t="str">
        <f>IF(Start!$CF84="","",Start!$G$27)</f>
        <v/>
      </c>
      <c r="F108" s="510" t="str">
        <f>IF(E108="","",'4x100m'!$G$50)</f>
        <v/>
      </c>
      <c r="G108" s="511" t="str">
        <f>IF(E108="","",'4x100m'!$K$50)</f>
        <v/>
      </c>
      <c r="H108" s="528" t="str">
        <f>IF(E108="","",'4x100m'!$L$50)</f>
        <v/>
      </c>
      <c r="I108" s="522"/>
      <c r="J108" s="529" t="str">
        <f>IF(E108="","",'4x100m'!N50)</f>
        <v/>
      </c>
      <c r="K108" s="522"/>
    </row>
    <row r="109" spans="3:11" x14ac:dyDescent="0.2">
      <c r="C109" s="797"/>
      <c r="D109" s="527">
        <f>Start!$F$28</f>
        <v>47</v>
      </c>
      <c r="E109" s="237" t="str">
        <f>IF(Start!$CF85="","",Start!$G$28)</f>
        <v/>
      </c>
      <c r="F109" s="510" t="str">
        <f>IF(E109="","",'4x100m'!$G$51)</f>
        <v/>
      </c>
      <c r="G109" s="511" t="str">
        <f>IF(E109="","",'4x100m'!$K$51)</f>
        <v/>
      </c>
      <c r="H109" s="528" t="str">
        <f>IF(E109="","",'4x100m'!$L$51)</f>
        <v/>
      </c>
      <c r="I109" s="522"/>
      <c r="J109" s="529" t="str">
        <f>IF(E109="","",'4x100m'!N51)</f>
        <v/>
      </c>
      <c r="K109" s="522"/>
    </row>
    <row r="110" spans="3:11" x14ac:dyDescent="0.2">
      <c r="C110" s="797"/>
      <c r="D110" s="527">
        <f>Start!$F$29</f>
        <v>48</v>
      </c>
      <c r="E110" s="237" t="str">
        <f>IF(Start!$CF86="","",Start!$G$29)</f>
        <v/>
      </c>
      <c r="F110" s="510" t="str">
        <f>IF(E110="","",'4x100m'!$G$52)</f>
        <v/>
      </c>
      <c r="G110" s="511" t="str">
        <f>IF(E110="","",'4x100m'!$K$52)</f>
        <v/>
      </c>
      <c r="H110" s="528" t="str">
        <f>IF(E110="","",'4x100m'!$L$52)</f>
        <v/>
      </c>
      <c r="I110" s="522"/>
      <c r="J110" s="529" t="str">
        <f>IF(E110="","",'4x100m'!N52)</f>
        <v/>
      </c>
      <c r="K110" s="522"/>
    </row>
    <row r="111" spans="3:11" x14ac:dyDescent="0.2">
      <c r="C111" s="797"/>
      <c r="D111" s="527">
        <f>Start!$F$30</f>
        <v>49</v>
      </c>
      <c r="E111" s="237" t="str">
        <f>IF(Start!$CF87="","",Start!$G$30)</f>
        <v/>
      </c>
      <c r="F111" s="510" t="str">
        <f>IF(E111="","",'4x100m'!$G$53)</f>
        <v/>
      </c>
      <c r="G111" s="511" t="str">
        <f>IF(E111="","",'4x100m'!$K$53)</f>
        <v/>
      </c>
      <c r="H111" s="528" t="str">
        <f>IF(E111="","",'4x100m'!$L$53)</f>
        <v/>
      </c>
      <c r="I111" s="522"/>
      <c r="J111" s="529" t="str">
        <f>IF(E111="","",'4x100m'!N53)</f>
        <v/>
      </c>
      <c r="K111" s="522"/>
    </row>
    <row r="112" spans="3:11" ht="13.5" thickBot="1" x14ac:dyDescent="0.25">
      <c r="C112" s="798"/>
      <c r="D112" s="532">
        <f>Start!$F$31</f>
        <v>50</v>
      </c>
      <c r="E112" s="416" t="str">
        <f>IF(Start!$CF88="","",Start!$G$31)</f>
        <v/>
      </c>
      <c r="F112" s="434" t="str">
        <f>IF(E112="","",'4x100m'!$G$54)</f>
        <v/>
      </c>
      <c r="G112" s="436" t="str">
        <f>IF(E112="","",'4x100m'!$K$54)</f>
        <v/>
      </c>
      <c r="H112" s="533" t="str">
        <f>IF(E112="","",'4x100m'!$L$54)</f>
        <v/>
      </c>
      <c r="I112" s="522"/>
      <c r="J112" s="534" t="str">
        <f>IF(E112="","",'4x100m'!N54)</f>
        <v/>
      </c>
      <c r="K112" s="522"/>
    </row>
    <row r="113" spans="2:12" ht="26.25" x14ac:dyDescent="0.2">
      <c r="B113" s="724" t="s">
        <v>50</v>
      </c>
      <c r="C113" s="724"/>
      <c r="D113" s="724"/>
      <c r="E113" s="724"/>
      <c r="F113" s="724"/>
      <c r="G113" s="724"/>
      <c r="H113" s="724"/>
      <c r="I113" s="724"/>
      <c r="J113" s="724"/>
      <c r="K113" s="724"/>
      <c r="L113" s="376"/>
    </row>
    <row r="114" spans="2:12" s="514" customFormat="1" ht="13.7" customHeight="1" x14ac:dyDescent="0.2">
      <c r="C114" s="376"/>
      <c r="D114" s="376"/>
      <c r="E114" s="376"/>
      <c r="F114" s="376"/>
      <c r="G114" s="376"/>
      <c r="H114" s="376"/>
      <c r="I114" s="376"/>
      <c r="J114" s="376"/>
      <c r="K114" s="376"/>
      <c r="L114" s="376"/>
    </row>
    <row r="115" spans="2:12" s="515" customFormat="1" ht="20.25" x14ac:dyDescent="0.2">
      <c r="C115" s="799" t="str">
        <f>Start!$B$2</f>
        <v>Krajské kolo v PS</v>
      </c>
      <c r="D115" s="799"/>
      <c r="E115" s="799"/>
      <c r="F115" s="799"/>
      <c r="G115" s="799"/>
      <c r="H115" s="799"/>
      <c r="I115" s="799"/>
      <c r="J115" s="799"/>
      <c r="K115" s="516"/>
      <c r="L115" s="517"/>
    </row>
    <row r="116" spans="2:12" s="515" customFormat="1" ht="20.25" x14ac:dyDescent="0.2">
      <c r="B116" s="799" t="str">
        <f>"Kategorie: "&amp;Start!$C$5</f>
        <v>Kategorie: MUŽI</v>
      </c>
      <c r="C116" s="799"/>
      <c r="D116" s="799"/>
      <c r="E116" s="799"/>
      <c r="F116" s="799" t="str">
        <f>F$4</f>
        <v>30.7. 2016 Pardubice - Polabiny</v>
      </c>
      <c r="G116" s="799"/>
      <c r="H116" s="799"/>
      <c r="I116" s="799"/>
      <c r="J116" s="799"/>
      <c r="K116" s="799"/>
      <c r="L116" s="517"/>
    </row>
    <row r="117" spans="2:12" ht="13.5" thickBot="1" x14ac:dyDescent="0.25"/>
    <row r="118" spans="2:12" ht="16.5" customHeight="1" thickBot="1" x14ac:dyDescent="0.25">
      <c r="C118" s="796" t="s">
        <v>60</v>
      </c>
      <c r="D118" s="381" t="s">
        <v>1</v>
      </c>
      <c r="E118" s="380" t="s">
        <v>2</v>
      </c>
      <c r="F118" s="536"/>
      <c r="G118" s="536"/>
      <c r="H118" s="380" t="s">
        <v>7</v>
      </c>
      <c r="I118" s="382"/>
      <c r="J118" s="380" t="s">
        <v>4</v>
      </c>
      <c r="K118" s="535"/>
      <c r="L118" s="382"/>
    </row>
    <row r="119" spans="2:12" x14ac:dyDescent="0.2">
      <c r="C119" s="797"/>
      <c r="D119" s="537">
        <f>Start!$B$7</f>
        <v>1</v>
      </c>
      <c r="E119" s="239" t="str">
        <f>IF(Start!$C$7="","",Start!$C$7)</f>
        <v>Voděrady</v>
      </c>
      <c r="F119" s="425"/>
      <c r="G119" s="425"/>
      <c r="H119" s="521">
        <f>IF($E119="","",'PJ-C'!$O5)</f>
        <v>123.12</v>
      </c>
      <c r="J119" s="523">
        <f>IF($E119="","",'PJ-C'!$Q5)</f>
        <v>6</v>
      </c>
      <c r="K119" s="522"/>
    </row>
    <row r="120" spans="2:12" x14ac:dyDescent="0.2">
      <c r="C120" s="797"/>
      <c r="D120" s="524">
        <f>Start!$B$8</f>
        <v>2</v>
      </c>
      <c r="E120" s="240" t="str">
        <f>IF(Start!$C$8="","",Start!$C$8)</f>
        <v>Široký Důl</v>
      </c>
      <c r="F120" s="425"/>
      <c r="G120" s="425"/>
      <c r="H120" s="525">
        <f>IF($E120="","",'PJ-C'!$O8)</f>
        <v>102.46</v>
      </c>
      <c r="J120" s="526">
        <f>IF($E120="","",'PJ-C'!$Q8)</f>
        <v>1</v>
      </c>
      <c r="K120" s="522"/>
    </row>
    <row r="121" spans="2:12" x14ac:dyDescent="0.2">
      <c r="C121" s="797"/>
      <c r="D121" s="524">
        <f>Start!$B$9</f>
        <v>3</v>
      </c>
      <c r="E121" s="240" t="str">
        <f>IF(Start!$C$9="","",Start!$C$9)</f>
        <v xml:space="preserve">Desná </v>
      </c>
      <c r="F121" s="425"/>
      <c r="G121" s="425"/>
      <c r="H121" s="525">
        <f>IF($E121="","",'PJ-C'!$O11)</f>
        <v>120.38</v>
      </c>
      <c r="J121" s="526">
        <f>IF($E121="","",'PJ-C'!$Q11)</f>
        <v>5</v>
      </c>
      <c r="K121" s="522"/>
    </row>
    <row r="122" spans="2:12" x14ac:dyDescent="0.2">
      <c r="C122" s="797"/>
      <c r="D122" s="524">
        <f>Start!$B$10</f>
        <v>4</v>
      </c>
      <c r="E122" s="240" t="str">
        <f>IF(Start!$C$10="","",Start!$C$10)</f>
        <v>Lukavice</v>
      </c>
      <c r="F122" s="425"/>
      <c r="G122" s="425"/>
      <c r="H122" s="525">
        <f>IF($E122="","",'PJ-C'!$O14)</f>
        <v>115.32999999999998</v>
      </c>
      <c r="J122" s="526">
        <f>IF($E122="","",'PJ-C'!$Q14)</f>
        <v>4</v>
      </c>
      <c r="K122" s="522"/>
    </row>
    <row r="123" spans="2:12" x14ac:dyDescent="0.2">
      <c r="C123" s="797"/>
      <c r="D123" s="524">
        <f>Start!$B$11</f>
        <v>5</v>
      </c>
      <c r="E123" s="240" t="str">
        <f>IF(Start!$C$11="","",Start!$C$11)</f>
        <v>Zbožnov</v>
      </c>
      <c r="F123" s="425"/>
      <c r="G123" s="425"/>
      <c r="H123" s="525">
        <f>IF($E123="","",'PJ-C'!$O17)</f>
        <v>103.63000000000001</v>
      </c>
      <c r="J123" s="526">
        <f>IF($E123="","",'PJ-C'!$Q17)</f>
        <v>2</v>
      </c>
      <c r="K123" s="522"/>
    </row>
    <row r="124" spans="2:12" x14ac:dyDescent="0.2">
      <c r="C124" s="797"/>
      <c r="D124" s="524">
        <f>Start!$B$12</f>
        <v>6</v>
      </c>
      <c r="E124" s="240" t="str">
        <f>IF(Start!$C$12="","",Start!$C$12)</f>
        <v>Čeperka</v>
      </c>
      <c r="F124" s="425"/>
      <c r="G124" s="425"/>
      <c r="H124" s="525">
        <f>IF($E124="","",'PJ-C'!$O20)</f>
        <v>115.06999999999998</v>
      </c>
      <c r="J124" s="526">
        <f>IF($E124="","",'PJ-C'!$Q20)</f>
        <v>3</v>
      </c>
      <c r="K124" s="522"/>
    </row>
    <row r="125" spans="2:12" x14ac:dyDescent="0.2">
      <c r="C125" s="797"/>
      <c r="D125" s="524">
        <f>Start!$B$13</f>
        <v>7</v>
      </c>
      <c r="E125" s="240" t="str">
        <f>IF(Start!$C$13="","",Start!$C$13)</f>
        <v/>
      </c>
      <c r="F125" s="425"/>
      <c r="G125" s="425"/>
      <c r="H125" s="525" t="str">
        <f>IF($E125="","",'PJ-C'!$O23)</f>
        <v/>
      </c>
      <c r="J125" s="526" t="str">
        <f>IF($E125="","",'PJ-C'!$Q23)</f>
        <v/>
      </c>
      <c r="K125" s="522"/>
    </row>
    <row r="126" spans="2:12" x14ac:dyDescent="0.2">
      <c r="C126" s="797"/>
      <c r="D126" s="524">
        <f>Start!$B$14</f>
        <v>8</v>
      </c>
      <c r="E126" s="240" t="str">
        <f>IF(Start!$C$14="","",Start!$C$14)</f>
        <v/>
      </c>
      <c r="F126" s="425"/>
      <c r="G126" s="425"/>
      <c r="H126" s="525" t="str">
        <f>IF($E126="","",'PJ-C'!$O26)</f>
        <v/>
      </c>
      <c r="J126" s="526" t="str">
        <f>IF($E126="","",'PJ-C'!$Q26)</f>
        <v/>
      </c>
      <c r="K126" s="522"/>
    </row>
    <row r="127" spans="2:12" x14ac:dyDescent="0.2">
      <c r="C127" s="797"/>
      <c r="D127" s="524">
        <f>Start!$B$15</f>
        <v>9</v>
      </c>
      <c r="E127" s="240" t="str">
        <f>IF(Start!$C$15="","",Start!$C$15)</f>
        <v/>
      </c>
      <c r="F127" s="425"/>
      <c r="G127" s="425"/>
      <c r="H127" s="525" t="str">
        <f>IF($E127="","",'PJ-C'!$O29)</f>
        <v/>
      </c>
      <c r="J127" s="526" t="str">
        <f>IF($E127="","",'PJ-C'!$Q29)</f>
        <v/>
      </c>
      <c r="K127" s="522"/>
    </row>
    <row r="128" spans="2:12" x14ac:dyDescent="0.2">
      <c r="C128" s="797"/>
      <c r="D128" s="527">
        <f>Start!$B$16</f>
        <v>10</v>
      </c>
      <c r="E128" s="237" t="str">
        <f>IF(Start!$C$16="","",Start!$C$16)</f>
        <v/>
      </c>
      <c r="F128" s="425"/>
      <c r="G128" s="425"/>
      <c r="H128" s="528" t="str">
        <f>IF($E128="","",'PJ-C'!$O32)</f>
        <v/>
      </c>
      <c r="J128" s="529" t="str">
        <f>IF($E128="","",'PJ-C'!$Q32)</f>
        <v/>
      </c>
      <c r="K128" s="522"/>
    </row>
    <row r="129" spans="3:11" x14ac:dyDescent="0.2">
      <c r="C129" s="797"/>
      <c r="D129" s="527">
        <f>Start!$B$17</f>
        <v>11</v>
      </c>
      <c r="E129" s="237" t="str">
        <f>IF(Start!$C$17="","",Start!$C$17)</f>
        <v/>
      </c>
      <c r="F129" s="425"/>
      <c r="G129" s="425"/>
      <c r="H129" s="528" t="str">
        <f>IF($E129="","",'PJ-C'!$O39)</f>
        <v/>
      </c>
      <c r="J129" s="529" t="str">
        <f>IF($E129="","",'PJ-C'!$Q39)</f>
        <v/>
      </c>
      <c r="K129" s="522"/>
    </row>
    <row r="130" spans="3:11" x14ac:dyDescent="0.2">
      <c r="C130" s="797"/>
      <c r="D130" s="527">
        <f>Start!$B$18</f>
        <v>12</v>
      </c>
      <c r="E130" s="237" t="str">
        <f>IF(Start!$C$18="","",Start!$C$18)</f>
        <v/>
      </c>
      <c r="F130" s="425"/>
      <c r="G130" s="425"/>
      <c r="H130" s="528" t="str">
        <f>IF($E130="","",'PJ-C'!$O42)</f>
        <v/>
      </c>
      <c r="J130" s="529" t="str">
        <f>IF($E130="","",'PJ-C'!$Q42)</f>
        <v/>
      </c>
      <c r="K130" s="522"/>
    </row>
    <row r="131" spans="3:11" x14ac:dyDescent="0.2">
      <c r="C131" s="797"/>
      <c r="D131" s="527">
        <f>Start!$B$19</f>
        <v>13</v>
      </c>
      <c r="E131" s="237" t="str">
        <f>IF(Start!$C$19="","",Start!$C$19)</f>
        <v/>
      </c>
      <c r="F131" s="425"/>
      <c r="G131" s="425"/>
      <c r="H131" s="528" t="str">
        <f>IF($E131="","",'PJ-C'!$O45)</f>
        <v/>
      </c>
      <c r="J131" s="529" t="str">
        <f>IF($E131="","",'PJ-C'!$Q45)</f>
        <v/>
      </c>
      <c r="K131" s="522"/>
    </row>
    <row r="132" spans="3:11" x14ac:dyDescent="0.2">
      <c r="C132" s="797"/>
      <c r="D132" s="527">
        <f>Start!$B$20</f>
        <v>14</v>
      </c>
      <c r="E132" s="237" t="str">
        <f>IF(Start!$C$20="","",Start!$C$20)</f>
        <v/>
      </c>
      <c r="F132" s="425"/>
      <c r="G132" s="425"/>
      <c r="H132" s="528" t="str">
        <f>IF($E132="","",'PJ-C'!$O48)</f>
        <v/>
      </c>
      <c r="J132" s="529" t="str">
        <f>IF($E132="","",'PJ-C'!$Q48)</f>
        <v/>
      </c>
      <c r="K132" s="522"/>
    </row>
    <row r="133" spans="3:11" x14ac:dyDescent="0.2">
      <c r="C133" s="797"/>
      <c r="D133" s="524">
        <f>Start!$B$21</f>
        <v>15</v>
      </c>
      <c r="E133" s="240" t="str">
        <f>IF(Start!$C$21="","",Start!$C$21)</f>
        <v/>
      </c>
      <c r="F133" s="425"/>
      <c r="G133" s="425"/>
      <c r="H133" s="525" t="str">
        <f>IF($E133="","",'PJ-C'!$O51)</f>
        <v/>
      </c>
      <c r="J133" s="526" t="str">
        <f>IF($E133="","",'PJ-C'!$Q51)</f>
        <v/>
      </c>
      <c r="K133" s="522"/>
    </row>
    <row r="134" spans="3:11" x14ac:dyDescent="0.2">
      <c r="C134" s="797"/>
      <c r="D134" s="520">
        <f>Start!$B$22</f>
        <v>16</v>
      </c>
      <c r="E134" s="375" t="str">
        <f>IF(Start!$C$22="","",Start!$C$22)</f>
        <v/>
      </c>
      <c r="F134" s="425"/>
      <c r="G134" s="425"/>
      <c r="H134" s="530" t="str">
        <f>IF($E134="","",'PJ-C'!$O54)</f>
        <v/>
      </c>
      <c r="J134" s="531" t="str">
        <f>IF($E134="","",'PJ-C'!$Q54)</f>
        <v/>
      </c>
      <c r="K134" s="522"/>
    </row>
    <row r="135" spans="3:11" x14ac:dyDescent="0.2">
      <c r="C135" s="797"/>
      <c r="D135" s="524">
        <f>Start!$B$23</f>
        <v>17</v>
      </c>
      <c r="E135" s="240" t="str">
        <f>IF(Start!$C$23="","",Start!$C$23)</f>
        <v/>
      </c>
      <c r="F135" s="425"/>
      <c r="G135" s="425"/>
      <c r="H135" s="525" t="str">
        <f>IF($E135="","",'PJ-C'!$O57)</f>
        <v/>
      </c>
      <c r="J135" s="526" t="str">
        <f>IF($E135="","",'PJ-C'!$Q57)</f>
        <v/>
      </c>
      <c r="K135" s="522"/>
    </row>
    <row r="136" spans="3:11" x14ac:dyDescent="0.2">
      <c r="C136" s="797"/>
      <c r="D136" s="524">
        <f>Start!$B$24</f>
        <v>18</v>
      </c>
      <c r="E136" s="240" t="str">
        <f>IF(Start!$C$24="","",Start!$C$24)</f>
        <v/>
      </c>
      <c r="F136" s="425"/>
      <c r="G136" s="425"/>
      <c r="H136" s="525" t="str">
        <f>IF($E136="","",'PJ-C'!$O60)</f>
        <v/>
      </c>
      <c r="J136" s="526" t="str">
        <f>IF($E136="","",'PJ-C'!$Q60)</f>
        <v/>
      </c>
      <c r="K136" s="522"/>
    </row>
    <row r="137" spans="3:11" x14ac:dyDescent="0.2">
      <c r="C137" s="797"/>
      <c r="D137" s="524">
        <f>Start!$B$25</f>
        <v>19</v>
      </c>
      <c r="E137" s="240" t="str">
        <f>IF(Start!$C$25="","",Start!$C$25)</f>
        <v/>
      </c>
      <c r="F137" s="425"/>
      <c r="G137" s="425"/>
      <c r="H137" s="525" t="str">
        <f>IF($E137="","",'PJ-C'!$O63)</f>
        <v/>
      </c>
      <c r="J137" s="526" t="str">
        <f>IF($E137="","",'PJ-C'!$Q63)</f>
        <v/>
      </c>
      <c r="K137" s="522"/>
    </row>
    <row r="138" spans="3:11" x14ac:dyDescent="0.2">
      <c r="C138" s="797"/>
      <c r="D138" s="524">
        <f>Start!$B$26</f>
        <v>20</v>
      </c>
      <c r="E138" s="240" t="str">
        <f>IF(Start!$C$26="","",Start!$C$26)</f>
        <v/>
      </c>
      <c r="F138" s="425"/>
      <c r="G138" s="425"/>
      <c r="H138" s="525" t="str">
        <f>IF($E138="","",'PJ-C'!$O66)</f>
        <v/>
      </c>
      <c r="J138" s="526" t="str">
        <f>IF($E138="","",'PJ-C'!$Q66)</f>
        <v/>
      </c>
      <c r="K138" s="522"/>
    </row>
    <row r="139" spans="3:11" x14ac:dyDescent="0.2">
      <c r="C139" s="797"/>
      <c r="D139" s="527">
        <f>Start!$B$27</f>
        <v>21</v>
      </c>
      <c r="E139" s="237" t="str">
        <f>IF(Start!$C$27="","",Start!$C$27)</f>
        <v/>
      </c>
      <c r="F139" s="425"/>
      <c r="G139" s="425"/>
      <c r="H139" s="528" t="str">
        <f>IF($E139="","",'PJ-C'!$O73)</f>
        <v/>
      </c>
      <c r="J139" s="529" t="str">
        <f>IF($E139="","",'PJ-C'!$Q73)</f>
        <v/>
      </c>
      <c r="K139" s="522"/>
    </row>
    <row r="140" spans="3:11" x14ac:dyDescent="0.2">
      <c r="C140" s="797"/>
      <c r="D140" s="527">
        <f>Start!$B$28</f>
        <v>22</v>
      </c>
      <c r="E140" s="237" t="str">
        <f>IF(Start!$C$28="","",Start!$C$28)</f>
        <v/>
      </c>
      <c r="F140" s="425"/>
      <c r="G140" s="425"/>
      <c r="H140" s="528" t="str">
        <f>IF($E140="","",'PJ-C'!$O76)</f>
        <v/>
      </c>
      <c r="J140" s="529" t="str">
        <f>IF($E140="","",'PJ-C'!$Q76)</f>
        <v/>
      </c>
      <c r="K140" s="522"/>
    </row>
    <row r="141" spans="3:11" x14ac:dyDescent="0.2">
      <c r="C141" s="797"/>
      <c r="D141" s="527">
        <f>Start!$B$29</f>
        <v>23</v>
      </c>
      <c r="E141" s="237" t="str">
        <f>IF(Start!$C$29="","",Start!$C$29)</f>
        <v/>
      </c>
      <c r="F141" s="425"/>
      <c r="G141" s="425"/>
      <c r="H141" s="528" t="str">
        <f>IF($E141="","",'PJ-C'!$O79)</f>
        <v/>
      </c>
      <c r="J141" s="529" t="str">
        <f>IF($E141="","",'PJ-C'!$Q79)</f>
        <v/>
      </c>
      <c r="K141" s="522"/>
    </row>
    <row r="142" spans="3:11" x14ac:dyDescent="0.2">
      <c r="C142" s="797"/>
      <c r="D142" s="527">
        <f>Start!$B$30</f>
        <v>24</v>
      </c>
      <c r="E142" s="237" t="str">
        <f>IF(Start!$C$30="","",Start!$C$30)</f>
        <v/>
      </c>
      <c r="F142" s="425"/>
      <c r="G142" s="425"/>
      <c r="H142" s="528" t="str">
        <f>IF($E142="","",'PJ-C'!$O82)</f>
        <v/>
      </c>
      <c r="J142" s="529" t="str">
        <f>IF($E142="","",'PJ-C'!$Q82)</f>
        <v/>
      </c>
      <c r="K142" s="522"/>
    </row>
    <row r="143" spans="3:11" x14ac:dyDescent="0.2">
      <c r="C143" s="797"/>
      <c r="D143" s="527">
        <f>Start!$B$31</f>
        <v>25</v>
      </c>
      <c r="E143" s="237" t="str">
        <f>IF(Start!$C$31="","",Start!$C$31)</f>
        <v/>
      </c>
      <c r="F143" s="425"/>
      <c r="G143" s="425"/>
      <c r="H143" s="528" t="str">
        <f>IF($E143="","",'PJ-C'!$O85)</f>
        <v/>
      </c>
      <c r="J143" s="529" t="str">
        <f>IF($E143="","",'PJ-C'!$Q85)</f>
        <v/>
      </c>
      <c r="K143" s="522"/>
    </row>
    <row r="144" spans="3:11" x14ac:dyDescent="0.2">
      <c r="C144" s="797"/>
      <c r="D144" s="527">
        <f>Start!$F$7</f>
        <v>26</v>
      </c>
      <c r="E144" s="237" t="str">
        <f>IF(Start!$G$7="","",Start!$G$7)</f>
        <v/>
      </c>
      <c r="F144" s="425"/>
      <c r="G144" s="425"/>
      <c r="H144" s="528" t="str">
        <f>IF($E144="","",'PJ-C'!$O88)</f>
        <v/>
      </c>
      <c r="J144" s="529" t="str">
        <f>IF($E144="","",'PJ-C'!$Q88)</f>
        <v/>
      </c>
      <c r="K144" s="522"/>
    </row>
    <row r="145" spans="3:11" x14ac:dyDescent="0.2">
      <c r="C145" s="797"/>
      <c r="D145" s="527">
        <f>Start!$F$8</f>
        <v>27</v>
      </c>
      <c r="E145" s="237" t="str">
        <f>IF(Start!$G$8="","",Start!$G$8)</f>
        <v/>
      </c>
      <c r="F145" s="425"/>
      <c r="G145" s="425"/>
      <c r="H145" s="528" t="str">
        <f>IF($E145="","",'PJ-C'!$O91)</f>
        <v/>
      </c>
      <c r="J145" s="529" t="str">
        <f>IF($E145="","",'PJ-C'!$Q91)</f>
        <v/>
      </c>
      <c r="K145" s="522"/>
    </row>
    <row r="146" spans="3:11" x14ac:dyDescent="0.2">
      <c r="C146" s="797"/>
      <c r="D146" s="527">
        <f>Start!$F$9</f>
        <v>28</v>
      </c>
      <c r="E146" s="237" t="str">
        <f>IF(Start!$G$9="","",Start!$G$9)</f>
        <v/>
      </c>
      <c r="F146" s="425"/>
      <c r="G146" s="425"/>
      <c r="H146" s="528" t="str">
        <f>IF($E146="","",'PJ-C'!$O94)</f>
        <v/>
      </c>
      <c r="J146" s="529" t="str">
        <f>IF($E146="","",'PJ-C'!$Q94)</f>
        <v/>
      </c>
      <c r="K146" s="522"/>
    </row>
    <row r="147" spans="3:11" x14ac:dyDescent="0.2">
      <c r="C147" s="797"/>
      <c r="D147" s="527">
        <f>Start!$F$10</f>
        <v>29</v>
      </c>
      <c r="E147" s="237" t="str">
        <f>IF(Start!$G$10="","",Start!$G$10)</f>
        <v/>
      </c>
      <c r="F147" s="425"/>
      <c r="G147" s="425"/>
      <c r="H147" s="528" t="str">
        <f>IF($E147="","",'PJ-C'!$O97)</f>
        <v/>
      </c>
      <c r="J147" s="529" t="str">
        <f>IF($E147="","",'PJ-C'!$Q97)</f>
        <v/>
      </c>
      <c r="K147" s="522"/>
    </row>
    <row r="148" spans="3:11" x14ac:dyDescent="0.2">
      <c r="C148" s="797"/>
      <c r="D148" s="527">
        <f>Start!$F$11</f>
        <v>30</v>
      </c>
      <c r="E148" s="237" t="str">
        <f>IF(Start!$G$11="","",Start!$G$11)</f>
        <v/>
      </c>
      <c r="F148" s="425"/>
      <c r="G148" s="425"/>
      <c r="H148" s="528" t="str">
        <f>IF($E148="","",'PJ-C'!$O100)</f>
        <v/>
      </c>
      <c r="J148" s="529" t="str">
        <f>IF($E148="","",'PJ-C'!$Q100)</f>
        <v/>
      </c>
      <c r="K148" s="522"/>
    </row>
    <row r="149" spans="3:11" x14ac:dyDescent="0.2">
      <c r="C149" s="797"/>
      <c r="D149" s="527">
        <f>Start!$F$12</f>
        <v>31</v>
      </c>
      <c r="E149" s="237" t="str">
        <f>IF(Start!$G$12="","",Start!$G$12)</f>
        <v/>
      </c>
      <c r="F149" s="425"/>
      <c r="G149" s="425"/>
      <c r="H149" s="528" t="str">
        <f>IF($E149="","",'PJ-C'!$O107)</f>
        <v/>
      </c>
      <c r="J149" s="529" t="str">
        <f>IF($E149="","",'PJ-C'!$Q107)</f>
        <v/>
      </c>
      <c r="K149" s="522"/>
    </row>
    <row r="150" spans="3:11" x14ac:dyDescent="0.2">
      <c r="C150" s="797"/>
      <c r="D150" s="527">
        <f>Start!$F$13</f>
        <v>32</v>
      </c>
      <c r="E150" s="237" t="str">
        <f>IF(Start!$G$13="","",Start!$G$13)</f>
        <v/>
      </c>
      <c r="F150" s="425"/>
      <c r="G150" s="425"/>
      <c r="H150" s="528" t="str">
        <f>IF($E150="","",'PJ-C'!$O110)</f>
        <v/>
      </c>
      <c r="J150" s="529" t="str">
        <f>IF($E150="","",'PJ-C'!$Q110)</f>
        <v/>
      </c>
      <c r="K150" s="522"/>
    </row>
    <row r="151" spans="3:11" x14ac:dyDescent="0.2">
      <c r="C151" s="797"/>
      <c r="D151" s="527">
        <f>Start!$F$14</f>
        <v>33</v>
      </c>
      <c r="E151" s="237" t="str">
        <f>IF(Start!$G$14="","",Start!$G$14)</f>
        <v/>
      </c>
      <c r="F151" s="425"/>
      <c r="G151" s="425"/>
      <c r="H151" s="528" t="str">
        <f>IF($E151="","",'PJ-C'!$O113)</f>
        <v/>
      </c>
      <c r="J151" s="529" t="str">
        <f>IF($E151="","",'PJ-C'!$Q113)</f>
        <v/>
      </c>
      <c r="K151" s="522"/>
    </row>
    <row r="152" spans="3:11" x14ac:dyDescent="0.2">
      <c r="C152" s="797"/>
      <c r="D152" s="527">
        <f>Start!$F$15</f>
        <v>34</v>
      </c>
      <c r="E152" s="237" t="str">
        <f>IF(Start!$G$15="","",Start!$G$15)</f>
        <v/>
      </c>
      <c r="F152" s="425"/>
      <c r="G152" s="425"/>
      <c r="H152" s="528" t="str">
        <f>IF($E152="","",'PJ-C'!$O116)</f>
        <v/>
      </c>
      <c r="J152" s="529" t="str">
        <f>IF($E152="","",'PJ-C'!$Q116)</f>
        <v/>
      </c>
      <c r="K152" s="522"/>
    </row>
    <row r="153" spans="3:11" x14ac:dyDescent="0.2">
      <c r="C153" s="797"/>
      <c r="D153" s="527">
        <f>Start!$F$16</f>
        <v>35</v>
      </c>
      <c r="E153" s="237" t="str">
        <f>IF(Start!$G$16="","",Start!$G$16)</f>
        <v/>
      </c>
      <c r="F153" s="425"/>
      <c r="G153" s="425"/>
      <c r="H153" s="528" t="str">
        <f>IF($E153="","",'PJ-C'!$O119)</f>
        <v/>
      </c>
      <c r="J153" s="529" t="str">
        <f>IF($E153="","",'PJ-C'!$Q119)</f>
        <v/>
      </c>
      <c r="K153" s="522"/>
    </row>
    <row r="154" spans="3:11" x14ac:dyDescent="0.2">
      <c r="C154" s="797"/>
      <c r="D154" s="527">
        <f>Start!$F$17</f>
        <v>36</v>
      </c>
      <c r="E154" s="237" t="str">
        <f>IF(Start!$G$17="","",Start!$G$17)</f>
        <v/>
      </c>
      <c r="F154" s="425"/>
      <c r="G154" s="425"/>
      <c r="H154" s="528" t="str">
        <f>IF($E154="","",'PJ-C'!$O122)</f>
        <v/>
      </c>
      <c r="J154" s="529" t="str">
        <f>IF($E154="","",'PJ-C'!$Q122)</f>
        <v/>
      </c>
      <c r="K154" s="522"/>
    </row>
    <row r="155" spans="3:11" x14ac:dyDescent="0.2">
      <c r="C155" s="797"/>
      <c r="D155" s="527">
        <f>Start!$F$18</f>
        <v>37</v>
      </c>
      <c r="E155" s="237" t="str">
        <f>IF(Start!$G$18="","",Start!$G$18)</f>
        <v/>
      </c>
      <c r="F155" s="425"/>
      <c r="G155" s="425"/>
      <c r="H155" s="528" t="str">
        <f>IF($E155="","",'PJ-C'!$O125)</f>
        <v/>
      </c>
      <c r="J155" s="529" t="str">
        <f>IF($E155="","",'PJ-C'!$Q125)</f>
        <v/>
      </c>
      <c r="K155" s="522"/>
    </row>
    <row r="156" spans="3:11" x14ac:dyDescent="0.2">
      <c r="C156" s="797"/>
      <c r="D156" s="527">
        <f>Start!$F$19</f>
        <v>38</v>
      </c>
      <c r="E156" s="237" t="str">
        <f>IF(Start!$G$19="","",Start!$G$19)</f>
        <v/>
      </c>
      <c r="F156" s="425"/>
      <c r="G156" s="425"/>
      <c r="H156" s="528" t="str">
        <f>IF($E156="","",'PJ-C'!$O128)</f>
        <v/>
      </c>
      <c r="J156" s="529" t="str">
        <f>IF($E156="","",'PJ-C'!$Q128)</f>
        <v/>
      </c>
      <c r="K156" s="522"/>
    </row>
    <row r="157" spans="3:11" x14ac:dyDescent="0.2">
      <c r="C157" s="797"/>
      <c r="D157" s="527">
        <f>Start!$F$20</f>
        <v>39</v>
      </c>
      <c r="E157" s="237" t="str">
        <f>IF(Start!$G$20="","",Start!$G$20)</f>
        <v/>
      </c>
      <c r="F157" s="425"/>
      <c r="G157" s="425"/>
      <c r="H157" s="528" t="str">
        <f>IF($E157="","",'PJ-C'!$O131)</f>
        <v/>
      </c>
      <c r="J157" s="529" t="str">
        <f>IF($E157="","",'PJ-C'!$Q131)</f>
        <v/>
      </c>
      <c r="K157" s="522"/>
    </row>
    <row r="158" spans="3:11" x14ac:dyDescent="0.2">
      <c r="C158" s="797"/>
      <c r="D158" s="527">
        <f>Start!$F$21</f>
        <v>40</v>
      </c>
      <c r="E158" s="237" t="str">
        <f>IF(Start!$G$21="","",Start!$G$21)</f>
        <v/>
      </c>
      <c r="F158" s="425"/>
      <c r="G158" s="425"/>
      <c r="H158" s="528" t="str">
        <f>IF($E158="","",'PJ-C'!$O134)</f>
        <v/>
      </c>
      <c r="J158" s="529" t="str">
        <f>IF($E158="","",'PJ-C'!$Q134)</f>
        <v/>
      </c>
      <c r="K158" s="522"/>
    </row>
    <row r="159" spans="3:11" x14ac:dyDescent="0.2">
      <c r="C159" s="797"/>
      <c r="D159" s="527">
        <f>Start!$F$22</f>
        <v>41</v>
      </c>
      <c r="E159" s="237" t="str">
        <f>IF(Start!$G$22="","",Start!$G$22)</f>
        <v/>
      </c>
      <c r="F159" s="425"/>
      <c r="G159" s="425"/>
      <c r="H159" s="528" t="str">
        <f>IF($E159="","",'PJ-C'!$O141)</f>
        <v/>
      </c>
      <c r="J159" s="529" t="str">
        <f>IF($E159="","",'PJ-C'!$Q141)</f>
        <v/>
      </c>
      <c r="K159" s="522"/>
    </row>
    <row r="160" spans="3:11" x14ac:dyDescent="0.2">
      <c r="C160" s="797"/>
      <c r="D160" s="527">
        <f>Start!$F$23</f>
        <v>42</v>
      </c>
      <c r="E160" s="237" t="str">
        <f>IF(Start!$G$23="","",Start!$G$23)</f>
        <v/>
      </c>
      <c r="F160" s="425"/>
      <c r="G160" s="425"/>
      <c r="H160" s="528" t="str">
        <f>IF($E160="","",'PJ-C'!$O144)</f>
        <v/>
      </c>
      <c r="J160" s="529" t="str">
        <f>IF($E160="","",'PJ-C'!$Q144)</f>
        <v/>
      </c>
      <c r="K160" s="522"/>
    </row>
    <row r="161" spans="3:11" x14ac:dyDescent="0.2">
      <c r="C161" s="797"/>
      <c r="D161" s="527">
        <f>Start!$F$24</f>
        <v>43</v>
      </c>
      <c r="E161" s="237" t="str">
        <f>IF(Start!$G$24="","",Start!$G$24)</f>
        <v/>
      </c>
      <c r="F161" s="425"/>
      <c r="G161" s="425"/>
      <c r="H161" s="528" t="str">
        <f>IF($E161="","",'PJ-C'!$O147)</f>
        <v/>
      </c>
      <c r="J161" s="529" t="str">
        <f>IF($E161="","",'PJ-C'!$Q147)</f>
        <v/>
      </c>
      <c r="K161" s="522"/>
    </row>
    <row r="162" spans="3:11" x14ac:dyDescent="0.2">
      <c r="C162" s="797"/>
      <c r="D162" s="527">
        <f>Start!$F$25</f>
        <v>44</v>
      </c>
      <c r="E162" s="237" t="str">
        <f>IF(Start!$G$25="","",Start!$G$25)</f>
        <v/>
      </c>
      <c r="F162" s="425"/>
      <c r="G162" s="425"/>
      <c r="H162" s="528" t="str">
        <f>IF($E162="","",'PJ-C'!$O150)</f>
        <v/>
      </c>
      <c r="J162" s="529" t="str">
        <f>IF($E162="","",'PJ-C'!$Q150)</f>
        <v/>
      </c>
      <c r="K162" s="522"/>
    </row>
    <row r="163" spans="3:11" x14ac:dyDescent="0.2">
      <c r="C163" s="797"/>
      <c r="D163" s="527">
        <f>Start!$F$26</f>
        <v>45</v>
      </c>
      <c r="E163" s="237" t="str">
        <f>IF(Start!$G$26="","",Start!$G$26)</f>
        <v/>
      </c>
      <c r="F163" s="425"/>
      <c r="G163" s="425"/>
      <c r="H163" s="528" t="str">
        <f>IF($E163="","",'PJ-C'!$O153)</f>
        <v/>
      </c>
      <c r="J163" s="529" t="str">
        <f>IF($E163="","",'PJ-C'!$Q153)</f>
        <v/>
      </c>
      <c r="K163" s="522"/>
    </row>
    <row r="164" spans="3:11" x14ac:dyDescent="0.2">
      <c r="C164" s="797"/>
      <c r="D164" s="527">
        <f>Start!$F$27</f>
        <v>46</v>
      </c>
      <c r="E164" s="237" t="str">
        <f>IF(Start!$G$27="","",Start!$G$27)</f>
        <v/>
      </c>
      <c r="F164" s="425"/>
      <c r="G164" s="425"/>
      <c r="H164" s="528" t="str">
        <f>IF($E164="","",'PJ-C'!$O156)</f>
        <v/>
      </c>
      <c r="J164" s="529" t="str">
        <f>IF($E164="","",'PJ-C'!$Q156)</f>
        <v/>
      </c>
      <c r="K164" s="522"/>
    </row>
    <row r="165" spans="3:11" x14ac:dyDescent="0.2">
      <c r="C165" s="797"/>
      <c r="D165" s="527">
        <f>Start!$F$28</f>
        <v>47</v>
      </c>
      <c r="E165" s="237" t="str">
        <f>IF(Start!$G$28="","",Start!$G$28)</f>
        <v/>
      </c>
      <c r="F165" s="425"/>
      <c r="G165" s="425"/>
      <c r="H165" s="528" t="str">
        <f>IF($E165="","",'PJ-C'!$O159)</f>
        <v/>
      </c>
      <c r="J165" s="529" t="str">
        <f>IF($E165="","",'PJ-C'!$Q159)</f>
        <v/>
      </c>
      <c r="K165" s="522"/>
    </row>
    <row r="166" spans="3:11" x14ac:dyDescent="0.2">
      <c r="C166" s="797"/>
      <c r="D166" s="527">
        <f>Start!$F$29</f>
        <v>48</v>
      </c>
      <c r="E166" s="237" t="str">
        <f>IF(Start!$G$29="","",Start!$G$29)</f>
        <v/>
      </c>
      <c r="F166" s="425"/>
      <c r="G166" s="425"/>
      <c r="H166" s="528" t="str">
        <f>IF($E166="","",'PJ-C'!$O162)</f>
        <v/>
      </c>
      <c r="J166" s="529" t="str">
        <f>IF($E166="","",'PJ-C'!$Q162)</f>
        <v/>
      </c>
      <c r="K166" s="522"/>
    </row>
    <row r="167" spans="3:11" x14ac:dyDescent="0.2">
      <c r="C167" s="797"/>
      <c r="D167" s="527">
        <f>Start!$F$30</f>
        <v>49</v>
      </c>
      <c r="E167" s="237" t="str">
        <f>IF(Start!$G$30="","",Start!$G$30)</f>
        <v/>
      </c>
      <c r="F167" s="425"/>
      <c r="G167" s="425"/>
      <c r="H167" s="528" t="str">
        <f>IF($E167="","",'PJ-C'!$O165)</f>
        <v/>
      </c>
      <c r="J167" s="529" t="str">
        <f>IF($E167="","",'PJ-C'!$Q165)</f>
        <v/>
      </c>
      <c r="K167" s="522"/>
    </row>
    <row r="168" spans="3:11" ht="13.5" thickBot="1" x14ac:dyDescent="0.25">
      <c r="C168" s="798"/>
      <c r="D168" s="532">
        <f>Start!$F$31</f>
        <v>50</v>
      </c>
      <c r="E168" s="416" t="str">
        <f>IF(Start!$G$31="","",Start!$G$31)</f>
        <v/>
      </c>
      <c r="F168" s="425"/>
      <c r="G168" s="425"/>
      <c r="H168" s="533" t="str">
        <f>IF($E168="","",'PJ-C'!$O168)</f>
        <v/>
      </c>
      <c r="J168" s="534" t="str">
        <f>IF($E168="","",'PJ-C'!$Q168)</f>
        <v/>
      </c>
      <c r="K168" s="522"/>
    </row>
    <row r="169" spans="3:11" ht="10.15" customHeight="1" x14ac:dyDescent="0.2"/>
  </sheetData>
  <sheetProtection password="CDBE" sheet="1" objects="1" scenarios="1"/>
  <mergeCells count="15">
    <mergeCell ref="B113:K113"/>
    <mergeCell ref="C118:C168"/>
    <mergeCell ref="C115:J115"/>
    <mergeCell ref="B116:E116"/>
    <mergeCell ref="F116:K116"/>
    <mergeCell ref="C3:J3"/>
    <mergeCell ref="B1:K1"/>
    <mergeCell ref="B4:E4"/>
    <mergeCell ref="C62:C112"/>
    <mergeCell ref="F4:K4"/>
    <mergeCell ref="C59:J59"/>
    <mergeCell ref="B60:E60"/>
    <mergeCell ref="F60:K60"/>
    <mergeCell ref="B57:K57"/>
    <mergeCell ref="C6:C56"/>
  </mergeCells>
  <phoneticPr fontId="0" type="noConversion"/>
  <printOptions horizontalCentered="1"/>
  <pageMargins left="0" right="0" top="0.78740157480314965" bottom="0.78740157480314965" header="0.19685039370078741" footer="0.19685039370078741"/>
  <pageSetup paperSize="9" scale="96" orientation="portrait" r:id="rId1"/>
  <headerFooter alignWithMargins="0">
    <oddHeader>&amp;CProgram pro zpracování výsledků: POŽÁRNÍ SPORT</oddHeader>
    <oddFooter>&amp;LAutor: Ing. Milan Hoffmann&amp;C&amp;P&amp;ROprávněný uživatel: SH ČMS</oddFooter>
  </headerFooter>
  <rowBreaks count="2" manualBreakCount="2">
    <brk id="56" max="16383" man="1"/>
    <brk id="11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autoPageBreaks="0"/>
  </sheetPr>
  <dimension ref="A1:Q144"/>
  <sheetViews>
    <sheetView showGridLines="0" showRowColHeaders="0" showOutlineSymbols="0" zoomScaleNormal="100" workbookViewId="0"/>
  </sheetViews>
  <sheetFormatPr defaultColWidth="8.85546875" defaultRowHeight="18" x14ac:dyDescent="0.2"/>
  <cols>
    <col min="1" max="1" width="1.7109375" style="377" customWidth="1"/>
    <col min="2" max="2" width="3.7109375" style="6" customWidth="1"/>
    <col min="3" max="3" width="20.7109375" style="6" customWidth="1"/>
    <col min="4" max="4" width="4.7109375" style="6" customWidth="1"/>
    <col min="5" max="5" width="6.7109375" style="6" customWidth="1"/>
    <col min="6" max="6" width="5.7109375" style="559" customWidth="1"/>
    <col min="7" max="7" width="6.7109375" style="6" customWidth="1"/>
    <col min="8" max="8" width="5.7109375" style="560" customWidth="1"/>
    <col min="9" max="9" width="7.28515625" style="6" customWidth="1"/>
    <col min="10" max="10" width="5.7109375" style="560" customWidth="1"/>
    <col min="11" max="11" width="0.42578125" style="561" customWidth="1"/>
    <col min="12" max="12" width="8.7109375" style="264" customWidth="1"/>
    <col min="13" max="13" width="2.28515625" style="264" customWidth="1"/>
    <col min="14" max="14" width="0.42578125" style="135" customWidth="1"/>
    <col min="15" max="15" width="6" style="66" customWidth="1"/>
    <col min="16" max="16" width="1.7109375" style="377" customWidth="1"/>
    <col min="17" max="16384" width="8.85546875" style="377"/>
  </cols>
  <sheetData>
    <row r="1" spans="1:17" s="552" customFormat="1" ht="26.25" x14ac:dyDescent="0.2">
      <c r="B1" s="793" t="s">
        <v>10</v>
      </c>
      <c r="C1" s="793"/>
      <c r="D1" s="793"/>
      <c r="E1" s="793"/>
      <c r="F1" s="793"/>
      <c r="G1" s="793"/>
      <c r="H1" s="793"/>
      <c r="I1" s="793"/>
      <c r="J1" s="793"/>
      <c r="K1" s="793"/>
      <c r="L1" s="793"/>
      <c r="M1" s="793"/>
      <c r="N1" s="793"/>
      <c r="O1" s="793"/>
    </row>
    <row r="2" spans="1:17" s="538" customFormat="1" ht="15" customHeight="1" x14ac:dyDescent="0.2">
      <c r="B2" s="177"/>
      <c r="C2" s="177"/>
      <c r="D2" s="177"/>
      <c r="E2" s="177"/>
      <c r="F2" s="553"/>
      <c r="G2" s="177"/>
      <c r="H2" s="177"/>
      <c r="I2" s="177"/>
      <c r="J2" s="177"/>
      <c r="K2" s="177"/>
      <c r="L2" s="554"/>
      <c r="M2" s="554"/>
      <c r="N2" s="177"/>
      <c r="O2" s="177"/>
    </row>
    <row r="3" spans="1:17" s="538" customFormat="1" x14ac:dyDescent="0.2">
      <c r="A3" s="555"/>
      <c r="B3" s="177"/>
      <c r="C3" s="725" t="str">
        <f>Start!B2</f>
        <v>Krajské kolo v PS</v>
      </c>
      <c r="D3" s="725"/>
      <c r="E3" s="725"/>
      <c r="F3" s="725"/>
      <c r="G3" s="725" t="str">
        <f>Start!B3</f>
        <v>30.7. 2016 Pardubice - Polabiny</v>
      </c>
      <c r="H3" s="725"/>
      <c r="I3" s="725"/>
      <c r="J3" s="725"/>
      <c r="K3" s="725"/>
      <c r="L3" s="725"/>
      <c r="M3" s="725"/>
      <c r="N3" s="725"/>
      <c r="O3" s="725"/>
    </row>
    <row r="4" spans="1:17" s="538" customFormat="1" ht="15" customHeight="1" thickBot="1" x14ac:dyDescent="0.25">
      <c r="A4" s="555"/>
      <c r="B4" s="177"/>
      <c r="C4" s="177"/>
      <c r="D4" s="177"/>
      <c r="E4" s="177"/>
      <c r="F4" s="553"/>
      <c r="G4" s="177"/>
      <c r="H4" s="177"/>
      <c r="I4" s="177"/>
      <c r="J4" s="177"/>
      <c r="K4" s="556"/>
      <c r="L4" s="554"/>
      <c r="M4" s="554"/>
      <c r="N4" s="556"/>
      <c r="O4" s="177"/>
    </row>
    <row r="5" spans="1:17" ht="18.75" thickBot="1" x14ac:dyDescent="0.25">
      <c r="A5" s="8"/>
      <c r="C5" s="202" t="str">
        <f>Start!$C$5</f>
        <v>MUŽI</v>
      </c>
      <c r="D5" s="16"/>
      <c r="E5" s="864"/>
      <c r="F5" s="864"/>
      <c r="G5" s="864"/>
      <c r="H5" s="864"/>
      <c r="I5" s="864"/>
      <c r="J5" s="864"/>
      <c r="K5" s="16"/>
    </row>
    <row r="6" spans="1:17" s="557" customFormat="1" ht="84" customHeight="1" x14ac:dyDescent="0.2">
      <c r="A6" s="67"/>
      <c r="B6" s="857" t="s">
        <v>8</v>
      </c>
      <c r="C6" s="857" t="s">
        <v>0</v>
      </c>
      <c r="D6" s="857" t="str">
        <f>Start!$D$6</f>
        <v>Okres</v>
      </c>
      <c r="E6" s="860" t="s">
        <v>39</v>
      </c>
      <c r="F6" s="861"/>
      <c r="G6" s="865" t="s">
        <v>40</v>
      </c>
      <c r="H6" s="865"/>
      <c r="I6" s="866" t="s">
        <v>73</v>
      </c>
      <c r="J6" s="867"/>
      <c r="K6" s="186"/>
      <c r="L6" s="814" t="s">
        <v>79</v>
      </c>
      <c r="M6" s="815"/>
      <c r="N6" s="187"/>
      <c r="O6" s="868" t="s">
        <v>62</v>
      </c>
    </row>
    <row r="7" spans="1:17" s="544" customFormat="1" ht="13.15" customHeight="1" x14ac:dyDescent="0.2">
      <c r="A7" s="68"/>
      <c r="B7" s="858"/>
      <c r="C7" s="858"/>
      <c r="D7" s="858"/>
      <c r="E7" s="69" t="s">
        <v>5</v>
      </c>
      <c r="F7" s="862" t="s">
        <v>34</v>
      </c>
      <c r="G7" s="69" t="s">
        <v>5</v>
      </c>
      <c r="H7" s="864" t="s">
        <v>34</v>
      </c>
      <c r="I7" s="197" t="s">
        <v>41</v>
      </c>
      <c r="J7" s="821" t="s">
        <v>34</v>
      </c>
      <c r="K7" s="872"/>
      <c r="L7" s="816"/>
      <c r="M7" s="817"/>
      <c r="N7" s="872"/>
      <c r="O7" s="869"/>
      <c r="Q7" s="558"/>
    </row>
    <row r="8" spans="1:17" s="544" customFormat="1" ht="13.15" customHeight="1" thickBot="1" x14ac:dyDescent="0.25">
      <c r="A8" s="68"/>
      <c r="B8" s="859"/>
      <c r="C8" s="859"/>
      <c r="D8" s="859"/>
      <c r="E8" s="111" t="s">
        <v>6</v>
      </c>
      <c r="F8" s="863"/>
      <c r="G8" s="646" t="s">
        <v>6</v>
      </c>
      <c r="H8" s="864"/>
      <c r="I8" s="111" t="s">
        <v>43</v>
      </c>
      <c r="J8" s="871"/>
      <c r="K8" s="873"/>
      <c r="L8" s="818"/>
      <c r="M8" s="819"/>
      <c r="N8" s="873"/>
      <c r="O8" s="869"/>
      <c r="Q8" s="558"/>
    </row>
    <row r="9" spans="1:17" ht="12.75" customHeight="1" x14ac:dyDescent="0.2">
      <c r="A9" s="821"/>
      <c r="B9" s="855">
        <f>Start!$B7</f>
        <v>1</v>
      </c>
      <c r="C9" s="856" t="str">
        <f>IF(Start!$C7="","",Start!$C7)</f>
        <v>Voděrady</v>
      </c>
      <c r="D9" s="879" t="str">
        <f>IF(Start!$D7="","",Start!$D7)</f>
        <v>UO</v>
      </c>
      <c r="E9" s="71" t="str">
        <f>IF($C$9="","",PÚ!$G$5)</f>
        <v>NP</v>
      </c>
      <c r="F9" s="877">
        <f>IF($C9="","",PÚ!$N$5)</f>
        <v>6</v>
      </c>
      <c r="G9" s="71">
        <f>IF($C$9="","",'4x100m'!$G$5)</f>
        <v>67.900000000000006</v>
      </c>
      <c r="H9" s="853">
        <f>IF($C9="","",'4x100m'!$N$5)</f>
        <v>6</v>
      </c>
      <c r="I9" s="878">
        <f>IF($C9="","",'PJ-C'!$O$5)</f>
        <v>123.12</v>
      </c>
      <c r="J9" s="877">
        <f>IF($C9="","",'PJ-C'!$Q$5)</f>
        <v>6</v>
      </c>
      <c r="K9" s="851"/>
      <c r="L9" s="820">
        <f>IF($C9="","",Výsledky!H7)</f>
        <v>225.04000000000002</v>
      </c>
      <c r="M9" s="820" t="str">
        <f>IF($C9="","",Výsledky!I7)</f>
        <v/>
      </c>
      <c r="N9" s="851"/>
      <c r="O9" s="852" t="e">
        <f>IF($C9="","",MATCH($C9,Výsledky!$M$7:$M$56,0))</f>
        <v>#N/A</v>
      </c>
    </row>
    <row r="10" spans="1:17" ht="12.75" customHeight="1" x14ac:dyDescent="0.2">
      <c r="A10" s="821"/>
      <c r="B10" s="828"/>
      <c r="C10" s="830"/>
      <c r="D10" s="880"/>
      <c r="E10" s="72">
        <f>IF($C$9="","",PÚ!$K$5)</f>
        <v>34.020000000000003</v>
      </c>
      <c r="F10" s="834"/>
      <c r="G10" s="72">
        <f>IF($C$9="","",'4x100m'!$K$5)</f>
        <v>72.89</v>
      </c>
      <c r="H10" s="832"/>
      <c r="I10" s="874"/>
      <c r="J10" s="834"/>
      <c r="K10" s="826"/>
      <c r="L10" s="800"/>
      <c r="M10" s="800"/>
      <c r="N10" s="826"/>
      <c r="O10" s="831"/>
    </row>
    <row r="11" spans="1:17" ht="12.75" customHeight="1" x14ac:dyDescent="0.2">
      <c r="A11" s="821"/>
      <c r="B11" s="822">
        <f>Start!$B8</f>
        <v>2</v>
      </c>
      <c r="C11" s="847" t="str">
        <f>IF(Start!$C8="","",Start!$C8)</f>
        <v>Široký Důl</v>
      </c>
      <c r="D11" s="888" t="str">
        <f>IF(Start!$D8="","",Start!$D8)</f>
        <v>SY</v>
      </c>
      <c r="E11" s="198">
        <f>IF($C$11="","",PÚ!$G$6)</f>
        <v>28.17</v>
      </c>
      <c r="F11" s="812">
        <f>IF($C11="","",PÚ!$N$6)</f>
        <v>3</v>
      </c>
      <c r="G11" s="199">
        <f>IF($C$11="","",'4x100m'!$G$6)</f>
        <v>61.47</v>
      </c>
      <c r="H11" s="808">
        <f>IF($C11="","",'4x100m'!$N$6)</f>
        <v>2</v>
      </c>
      <c r="I11" s="875">
        <f>IF($C11="","",'PJ-C'!$O$8)</f>
        <v>102.46</v>
      </c>
      <c r="J11" s="812">
        <f>IF($C11="","",'PJ-C'!$Q$8)</f>
        <v>1</v>
      </c>
      <c r="K11" s="803"/>
      <c r="L11" s="801">
        <f>IF($C11="","",Výsledky!H8)</f>
        <v>188.37</v>
      </c>
      <c r="M11" s="801" t="str">
        <f>IF($C11="","",Výsledky!I8)</f>
        <v/>
      </c>
      <c r="N11" s="803"/>
      <c r="O11" s="805" t="e">
        <f>IF($C11="","",MATCH($C11,Výsledky!$M$7:$M$56,0))</f>
        <v>#N/A</v>
      </c>
    </row>
    <row r="12" spans="1:17" ht="12.75" customHeight="1" x14ac:dyDescent="0.2">
      <c r="A12" s="821"/>
      <c r="B12" s="835"/>
      <c r="C12" s="848"/>
      <c r="D12" s="886"/>
      <c r="E12" s="199" t="str">
        <f>IF($C$11="","",PÚ!$K$6)</f>
        <v>NP</v>
      </c>
      <c r="F12" s="812"/>
      <c r="G12" s="199">
        <f>IF($C$11="","",'4x100m'!$K$6)</f>
        <v>57.74</v>
      </c>
      <c r="H12" s="808"/>
      <c r="I12" s="875"/>
      <c r="J12" s="812"/>
      <c r="K12" s="803"/>
      <c r="L12" s="801"/>
      <c r="M12" s="801"/>
      <c r="N12" s="803"/>
      <c r="O12" s="805"/>
    </row>
    <row r="13" spans="1:17" ht="12.75" customHeight="1" x14ac:dyDescent="0.2">
      <c r="A13" s="821"/>
      <c r="B13" s="827">
        <f>Start!$B9</f>
        <v>3</v>
      </c>
      <c r="C13" s="849" t="str">
        <f>IF(Start!$C9="","",Start!$C9)</f>
        <v xml:space="preserve">Desná </v>
      </c>
      <c r="D13" s="889" t="str">
        <f>IF(Start!$D9="","",Start!$D9)</f>
        <v>SY</v>
      </c>
      <c r="E13" s="112">
        <f>IF($C$13="","",PÚ!$G$7)</f>
        <v>28.97</v>
      </c>
      <c r="F13" s="834">
        <f>IF($C13="","",PÚ!$N$7)</f>
        <v>5</v>
      </c>
      <c r="G13" s="72">
        <f>IF($C$13="","",'4x100m'!$G$7)</f>
        <v>67.150000000000006</v>
      </c>
      <c r="H13" s="832">
        <f>IF($C13="","",'4x100m'!$N$7)</f>
        <v>5</v>
      </c>
      <c r="I13" s="874">
        <f>IF($C13="","",'PJ-C'!$O$11)</f>
        <v>120.38</v>
      </c>
      <c r="J13" s="834">
        <f>IF($C13="","",'PJ-C'!$Q$11)</f>
        <v>5</v>
      </c>
      <c r="K13" s="826"/>
      <c r="L13" s="800">
        <f>IF($C13="","",Výsledky!H9)</f>
        <v>216.5</v>
      </c>
      <c r="M13" s="800" t="str">
        <f>IF($C13="","",Výsledky!I9)</f>
        <v/>
      </c>
      <c r="N13" s="826"/>
      <c r="O13" s="831" t="e">
        <f>IF($C13="","",MATCH($C13,Výsledky!$M$7:$M$56,0))</f>
        <v>#N/A</v>
      </c>
    </row>
    <row r="14" spans="1:17" ht="12.75" customHeight="1" x14ac:dyDescent="0.2">
      <c r="A14" s="821"/>
      <c r="B14" s="828"/>
      <c r="C14" s="850"/>
      <c r="D14" s="890"/>
      <c r="E14" s="72" t="str">
        <f>IF($C$13="","",PÚ!$K$7)</f>
        <v>NP</v>
      </c>
      <c r="F14" s="834"/>
      <c r="G14" s="72">
        <f>IF($C$13="","",'4x100m'!$K$7)</f>
        <v>70.790000000000006</v>
      </c>
      <c r="H14" s="832"/>
      <c r="I14" s="874"/>
      <c r="J14" s="834"/>
      <c r="K14" s="826"/>
      <c r="L14" s="800"/>
      <c r="M14" s="800"/>
      <c r="N14" s="826"/>
      <c r="O14" s="831"/>
    </row>
    <row r="15" spans="1:17" ht="12.75" customHeight="1" x14ac:dyDescent="0.2">
      <c r="A15" s="821"/>
      <c r="B15" s="822">
        <f>Start!$B10</f>
        <v>4</v>
      </c>
      <c r="C15" s="847" t="str">
        <f>IF(Start!$C10="","",Start!$C10)</f>
        <v>Lukavice</v>
      </c>
      <c r="D15" s="888" t="str">
        <f>IF(Start!$D10="","",Start!$D10)</f>
        <v>UO</v>
      </c>
      <c r="E15" s="198">
        <f>IF($C$15="","",PÚ!$G$8)</f>
        <v>29.63</v>
      </c>
      <c r="F15" s="812">
        <f>IF($C15="","",PÚ!$N$8)</f>
        <v>2</v>
      </c>
      <c r="G15" s="199">
        <f>IF($C$15="","",'4x100m'!$G$8)</f>
        <v>73.319999999999993</v>
      </c>
      <c r="H15" s="808">
        <f>IF($C15="","",'4x100m'!$N$8)</f>
        <v>3</v>
      </c>
      <c r="I15" s="875">
        <f>IF($C15="","",'PJ-C'!$O$14)</f>
        <v>115.32999999999998</v>
      </c>
      <c r="J15" s="812">
        <f>IF($C15="","",'PJ-C'!$Q$14)</f>
        <v>4</v>
      </c>
      <c r="K15" s="803"/>
      <c r="L15" s="801">
        <f>IF($C15="","",Výsledky!H10)</f>
        <v>206.48</v>
      </c>
      <c r="M15" s="801" t="str">
        <f>IF($C15="","",Výsledky!I10)</f>
        <v/>
      </c>
      <c r="N15" s="803"/>
      <c r="O15" s="805" t="e">
        <f>IF($C15="","",MATCH($C15,Výsledky!$M$7:$M$56,0))</f>
        <v>#N/A</v>
      </c>
      <c r="Q15" s="470"/>
    </row>
    <row r="16" spans="1:17" ht="12.75" customHeight="1" x14ac:dyDescent="0.2">
      <c r="A16" s="821"/>
      <c r="B16" s="835"/>
      <c r="C16" s="848"/>
      <c r="D16" s="886"/>
      <c r="E16" s="199">
        <f>IF($C$15="","",PÚ!$K$8)</f>
        <v>27.75</v>
      </c>
      <c r="F16" s="812"/>
      <c r="G16" s="199">
        <f>IF($C$15="","",'4x100m'!$K$8)</f>
        <v>63.4</v>
      </c>
      <c r="H16" s="808"/>
      <c r="I16" s="875"/>
      <c r="J16" s="812"/>
      <c r="K16" s="803"/>
      <c r="L16" s="801"/>
      <c r="M16" s="801"/>
      <c r="N16" s="803"/>
      <c r="O16" s="805"/>
      <c r="Q16" s="470"/>
    </row>
    <row r="17" spans="1:17" ht="12.75" customHeight="1" x14ac:dyDescent="0.2">
      <c r="A17" s="821"/>
      <c r="B17" s="827">
        <f>Start!$B11</f>
        <v>5</v>
      </c>
      <c r="C17" s="829" t="str">
        <f>IF(Start!$C11="","",Start!$C11)</f>
        <v>Zbožnov</v>
      </c>
      <c r="D17" s="889" t="str">
        <f>IF(Start!$D11="","",Start!$D11)</f>
        <v>CR</v>
      </c>
      <c r="E17" s="112">
        <f>IF($C$17="","",PÚ!$G$9)</f>
        <v>24.61</v>
      </c>
      <c r="F17" s="834">
        <f>IF($C17="","",PÚ!$N$9)</f>
        <v>1</v>
      </c>
      <c r="G17" s="72">
        <f>IF($C$17="","",'4x100m'!$G$9)</f>
        <v>60.58</v>
      </c>
      <c r="H17" s="832">
        <f>IF($C17="","",'4x100m'!$N$9)</f>
        <v>1</v>
      </c>
      <c r="I17" s="874">
        <f>IF($C17="","",'PJ-C'!$O$17)</f>
        <v>103.63000000000001</v>
      </c>
      <c r="J17" s="834">
        <f>IF($C17="","",'PJ-C'!$Q$17)</f>
        <v>2</v>
      </c>
      <c r="K17" s="826"/>
      <c r="L17" s="800">
        <f>IF($C17="","",Výsledky!H11)</f>
        <v>185.02</v>
      </c>
      <c r="M17" s="800" t="str">
        <f>IF($C17="","",Výsledky!I11)</f>
        <v/>
      </c>
      <c r="N17" s="826"/>
      <c r="O17" s="831" t="e">
        <f>IF($C17="","",MATCH($C17,Výsledky!$M$7:$M$56,0))</f>
        <v>#N/A</v>
      </c>
    </row>
    <row r="18" spans="1:17" ht="12.75" customHeight="1" x14ac:dyDescent="0.2">
      <c r="A18" s="821"/>
      <c r="B18" s="828"/>
      <c r="C18" s="830"/>
      <c r="D18" s="890"/>
      <c r="E18" s="72">
        <f>IF($C$17="","",PÚ!$K$9)</f>
        <v>27.42</v>
      </c>
      <c r="F18" s="834"/>
      <c r="G18" s="72">
        <f>IF($C$17="","",'4x100m'!$K$9)</f>
        <v>56.78</v>
      </c>
      <c r="H18" s="832"/>
      <c r="I18" s="874"/>
      <c r="J18" s="834"/>
      <c r="K18" s="826"/>
      <c r="L18" s="800"/>
      <c r="M18" s="800"/>
      <c r="N18" s="826"/>
      <c r="O18" s="831"/>
    </row>
    <row r="19" spans="1:17" ht="12.75" customHeight="1" x14ac:dyDescent="0.2">
      <c r="A19" s="821"/>
      <c r="B19" s="822">
        <f>Start!$B12</f>
        <v>6</v>
      </c>
      <c r="C19" s="824" t="str">
        <f>IF(Start!$C12="","",Start!$C12)</f>
        <v>Čeperka</v>
      </c>
      <c r="D19" s="881" t="str">
        <f>IF(Start!$D12="","",Start!$D12)</f>
        <v>PA</v>
      </c>
      <c r="E19" s="198" t="str">
        <f>IF($C$19="","",PÚ!$G$10)</f>
        <v>NP</v>
      </c>
      <c r="F19" s="812">
        <f>IF($C19="","",PÚ!$N$10)</f>
        <v>4</v>
      </c>
      <c r="G19" s="199">
        <f>IF($C$19="","",'4x100m'!$G$10)</f>
        <v>64.599999999999994</v>
      </c>
      <c r="H19" s="808">
        <f>IF($C19="","",'4x100m'!$N$10)</f>
        <v>4</v>
      </c>
      <c r="I19" s="875">
        <f>IF($C19="","",'PJ-C'!$O$20)</f>
        <v>115.06999999999998</v>
      </c>
      <c r="J19" s="812">
        <f>IF($C19="","",'PJ-C'!$Q$20)</f>
        <v>3</v>
      </c>
      <c r="K19" s="803"/>
      <c r="L19" s="801">
        <f>IF($C19="","",Výsledky!H12)</f>
        <v>208.23999999999995</v>
      </c>
      <c r="M19" s="801" t="str">
        <f>IF($C19="","",Výsledky!I12)</f>
        <v/>
      </c>
      <c r="N19" s="803"/>
      <c r="O19" s="805" t="e">
        <f>IF($C19="","",MATCH($C19,Výsledky!$M$7:$M$56,0))</f>
        <v>#N/A</v>
      </c>
      <c r="Q19" s="495"/>
    </row>
    <row r="20" spans="1:17" ht="12.75" customHeight="1" x14ac:dyDescent="0.2">
      <c r="A20" s="821"/>
      <c r="B20" s="835"/>
      <c r="C20" s="836"/>
      <c r="D20" s="882"/>
      <c r="E20" s="199">
        <f>IF($C$19="","",PÚ!$K$10)</f>
        <v>28.57</v>
      </c>
      <c r="F20" s="812"/>
      <c r="G20" s="199">
        <f>IF($C$19="","",'4x100m'!$K$10)</f>
        <v>71.12</v>
      </c>
      <c r="H20" s="808"/>
      <c r="I20" s="875"/>
      <c r="J20" s="812"/>
      <c r="K20" s="803"/>
      <c r="L20" s="801"/>
      <c r="M20" s="801"/>
      <c r="N20" s="803"/>
      <c r="O20" s="805"/>
    </row>
    <row r="21" spans="1:17" ht="12.75" customHeight="1" x14ac:dyDescent="0.2">
      <c r="A21" s="821"/>
      <c r="B21" s="827">
        <f>Start!$B13</f>
        <v>7</v>
      </c>
      <c r="C21" s="829" t="str">
        <f>IF(Start!$C13="","",Start!$C13)</f>
        <v/>
      </c>
      <c r="D21" s="883" t="str">
        <f>IF(Start!$D13="","",Start!$D13)</f>
        <v/>
      </c>
      <c r="E21" s="112" t="str">
        <f>IF($C$21="","",PÚ!$G$11)</f>
        <v/>
      </c>
      <c r="F21" s="834" t="str">
        <f>IF($C21="","",PÚ!$N$11)</f>
        <v/>
      </c>
      <c r="G21" s="72" t="str">
        <f>IF($C$21="","",'4x100m'!$G$11)</f>
        <v/>
      </c>
      <c r="H21" s="832" t="str">
        <f>IF($C21="","",'4x100m'!$N$11)</f>
        <v/>
      </c>
      <c r="I21" s="874" t="str">
        <f>IF($C21="","",'PJ-C'!$O$23)</f>
        <v/>
      </c>
      <c r="J21" s="834" t="str">
        <f>IF($C21="","",'PJ-C'!$Q$23)</f>
        <v/>
      </c>
      <c r="K21" s="826"/>
      <c r="L21" s="800" t="str">
        <f>IF($C21="","",Výsledky!H13)</f>
        <v/>
      </c>
      <c r="M21" s="800" t="str">
        <f>IF($C21="","",Výsledky!I13)</f>
        <v/>
      </c>
      <c r="N21" s="826"/>
      <c r="O21" s="831" t="str">
        <f>IF($C21="","",MATCH($C21,Výsledky!$M$7:$M$56,0))</f>
        <v/>
      </c>
    </row>
    <row r="22" spans="1:17" ht="12.75" customHeight="1" x14ac:dyDescent="0.2">
      <c r="A22" s="821"/>
      <c r="B22" s="828"/>
      <c r="C22" s="830"/>
      <c r="D22" s="880"/>
      <c r="E22" s="72" t="str">
        <f>IF($C$21="","",PÚ!$K$11)</f>
        <v/>
      </c>
      <c r="F22" s="834"/>
      <c r="G22" s="72" t="str">
        <f>IF($C$21="","",'4x100m'!$K$11)</f>
        <v/>
      </c>
      <c r="H22" s="832"/>
      <c r="I22" s="874"/>
      <c r="J22" s="834"/>
      <c r="K22" s="826"/>
      <c r="L22" s="800"/>
      <c r="M22" s="800"/>
      <c r="N22" s="826"/>
      <c r="O22" s="831"/>
    </row>
    <row r="23" spans="1:17" ht="12.75" customHeight="1" x14ac:dyDescent="0.2">
      <c r="A23" s="821"/>
      <c r="B23" s="822">
        <f>Start!$B14</f>
        <v>8</v>
      </c>
      <c r="C23" s="824" t="str">
        <f>IF(Start!$C14="","",Start!$C14)</f>
        <v/>
      </c>
      <c r="D23" s="881" t="str">
        <f>IF(Start!$D14="","",Start!$D14)</f>
        <v/>
      </c>
      <c r="E23" s="198" t="str">
        <f>IF($C$23="","",PÚ!$G$12)</f>
        <v/>
      </c>
      <c r="F23" s="812" t="str">
        <f>IF($C23="","",PÚ!$N$12)</f>
        <v/>
      </c>
      <c r="G23" s="199" t="str">
        <f>IF($C$23="","",'4x100m'!$G$12)</f>
        <v/>
      </c>
      <c r="H23" s="808" t="str">
        <f>IF($C23="","",'4x100m'!$N$12)</f>
        <v/>
      </c>
      <c r="I23" s="875" t="str">
        <f>IF($C23="","",'PJ-C'!$O$26)</f>
        <v/>
      </c>
      <c r="J23" s="812" t="str">
        <f>IF($C23="","",'PJ-C'!$Q$26)</f>
        <v/>
      </c>
      <c r="K23" s="803"/>
      <c r="L23" s="801" t="str">
        <f>IF($C23="","",Výsledky!H14)</f>
        <v/>
      </c>
      <c r="M23" s="801" t="str">
        <f>IF($C23="","",Výsledky!I14)</f>
        <v/>
      </c>
      <c r="N23" s="803"/>
      <c r="O23" s="805" t="str">
        <f>IF($C23="","",MATCH($C23,Výsledky!$M$7:$M$56,0))</f>
        <v/>
      </c>
    </row>
    <row r="24" spans="1:17" ht="12.75" customHeight="1" x14ac:dyDescent="0.2">
      <c r="A24" s="821"/>
      <c r="B24" s="835"/>
      <c r="C24" s="836"/>
      <c r="D24" s="882"/>
      <c r="E24" s="199" t="str">
        <f>IF($C$23="","",PÚ!$K$12)</f>
        <v/>
      </c>
      <c r="F24" s="812"/>
      <c r="G24" s="199" t="str">
        <f>IF($C$23="","",'4x100m'!$K$12)</f>
        <v/>
      </c>
      <c r="H24" s="808"/>
      <c r="I24" s="875"/>
      <c r="J24" s="812"/>
      <c r="K24" s="803"/>
      <c r="L24" s="801"/>
      <c r="M24" s="801"/>
      <c r="N24" s="803"/>
      <c r="O24" s="805"/>
    </row>
    <row r="25" spans="1:17" ht="12.75" customHeight="1" x14ac:dyDescent="0.2">
      <c r="A25" s="821"/>
      <c r="B25" s="827">
        <f>Start!$B15</f>
        <v>9</v>
      </c>
      <c r="C25" s="829" t="str">
        <f>IF(Start!$C15="","",Start!$C15)</f>
        <v/>
      </c>
      <c r="D25" s="883" t="str">
        <f>IF(Start!$D15="","",Start!$D15)</f>
        <v/>
      </c>
      <c r="E25" s="112" t="str">
        <f>IF($C$25="","",PÚ!$G$13)</f>
        <v/>
      </c>
      <c r="F25" s="834" t="str">
        <f>IF($C25="","",PÚ!$N$13)</f>
        <v/>
      </c>
      <c r="G25" s="72" t="str">
        <f>IF($C$25="","",'4x100m'!$G$13)</f>
        <v/>
      </c>
      <c r="H25" s="832" t="str">
        <f>IF($C25="","",'4x100m'!$N$13)</f>
        <v/>
      </c>
      <c r="I25" s="874" t="str">
        <f>IF($C25="","",'PJ-C'!$O$29)</f>
        <v/>
      </c>
      <c r="J25" s="834" t="str">
        <f>IF($C25="","",'PJ-C'!$Q$29)</f>
        <v/>
      </c>
      <c r="K25" s="826"/>
      <c r="L25" s="800" t="str">
        <f>IF($C25="","",Výsledky!H15)</f>
        <v/>
      </c>
      <c r="M25" s="800" t="str">
        <f>IF($C25="","",Výsledky!I15)</f>
        <v/>
      </c>
      <c r="N25" s="826"/>
      <c r="O25" s="831" t="str">
        <f>IF($C25="","",MATCH($C25,Výsledky!$M$7:$M$56,0))</f>
        <v/>
      </c>
    </row>
    <row r="26" spans="1:17" ht="12.75" customHeight="1" x14ac:dyDescent="0.2">
      <c r="A26" s="821"/>
      <c r="B26" s="828"/>
      <c r="C26" s="830"/>
      <c r="D26" s="880"/>
      <c r="E26" s="72" t="str">
        <f>IF($C$25="","",PÚ!$K$13)</f>
        <v/>
      </c>
      <c r="F26" s="834"/>
      <c r="G26" s="72" t="str">
        <f>IF($C$25="","",'4x100m'!$K$13)</f>
        <v/>
      </c>
      <c r="H26" s="832"/>
      <c r="I26" s="874"/>
      <c r="J26" s="834"/>
      <c r="K26" s="826"/>
      <c r="L26" s="800"/>
      <c r="M26" s="800"/>
      <c r="N26" s="826"/>
      <c r="O26" s="831"/>
    </row>
    <row r="27" spans="1:17" ht="12.75" customHeight="1" x14ac:dyDescent="0.2">
      <c r="A27" s="821"/>
      <c r="B27" s="822">
        <f>Start!$B16</f>
        <v>10</v>
      </c>
      <c r="C27" s="824" t="str">
        <f>IF(Start!$C16="","",Start!$C16)</f>
        <v/>
      </c>
      <c r="D27" s="881" t="str">
        <f>IF(Start!$D16="","",Start!$D16)</f>
        <v/>
      </c>
      <c r="E27" s="198" t="str">
        <f>IF($C$27="","",PÚ!$G$14)</f>
        <v/>
      </c>
      <c r="F27" s="812" t="str">
        <f>IF($C27="","",PÚ!$N$14)</f>
        <v/>
      </c>
      <c r="G27" s="199" t="str">
        <f>IF($C$27="","",'4x100m'!$G$14)</f>
        <v/>
      </c>
      <c r="H27" s="808" t="str">
        <f>IF($C27="","",'4x100m'!$N$14)</f>
        <v/>
      </c>
      <c r="I27" s="875" t="str">
        <f>IF($C27="","",'PJ-C'!$O$32)</f>
        <v/>
      </c>
      <c r="J27" s="812" t="str">
        <f>IF($C27="","",'PJ-C'!$Q$32)</f>
        <v/>
      </c>
      <c r="K27" s="803"/>
      <c r="L27" s="801" t="str">
        <f>IF($C27="","",Výsledky!H16)</f>
        <v/>
      </c>
      <c r="M27" s="801" t="str">
        <f>IF($C27="","",Výsledky!I16)</f>
        <v/>
      </c>
      <c r="N27" s="803"/>
      <c r="O27" s="805" t="str">
        <f>IF($C27="","",MATCH($C27,Výsledky!$M$7:$M$56,0))</f>
        <v/>
      </c>
    </row>
    <row r="28" spans="1:17" ht="12.75" customHeight="1" x14ac:dyDescent="0.2">
      <c r="A28" s="821"/>
      <c r="B28" s="835"/>
      <c r="C28" s="836"/>
      <c r="D28" s="882"/>
      <c r="E28" s="199" t="str">
        <f>IF($C$27="","",PÚ!$K$14)</f>
        <v/>
      </c>
      <c r="F28" s="812"/>
      <c r="G28" s="199" t="str">
        <f>IF($C$27="","",'4x100m'!$K$14)</f>
        <v/>
      </c>
      <c r="H28" s="808"/>
      <c r="I28" s="875"/>
      <c r="J28" s="812"/>
      <c r="K28" s="803"/>
      <c r="L28" s="801"/>
      <c r="M28" s="801"/>
      <c r="N28" s="803"/>
      <c r="O28" s="805"/>
    </row>
    <row r="29" spans="1:17" ht="12.75" customHeight="1" x14ac:dyDescent="0.2">
      <c r="A29" s="821"/>
      <c r="B29" s="827">
        <f>Start!$B17</f>
        <v>11</v>
      </c>
      <c r="C29" s="829" t="str">
        <f>IF(Start!$C17="","",Start!$C17)</f>
        <v/>
      </c>
      <c r="D29" s="883" t="str">
        <f>IF(Start!$D17="","",Start!$D17)</f>
        <v/>
      </c>
      <c r="E29" s="112" t="str">
        <f>IF($C$29="","",PÚ!$G$15)</f>
        <v/>
      </c>
      <c r="F29" s="834" t="str">
        <f>IF($C29="","",PÚ!$N$15)</f>
        <v/>
      </c>
      <c r="G29" s="72" t="str">
        <f>IF($C$29="","",'4x100m'!$G$15)</f>
        <v/>
      </c>
      <c r="H29" s="832" t="str">
        <f>IF($C29="","",'4x100m'!$N$15)</f>
        <v/>
      </c>
      <c r="I29" s="874" t="str">
        <f>IF($C29="","",'PJ-C'!$O$39)</f>
        <v/>
      </c>
      <c r="J29" s="834" t="str">
        <f>IF($C29="","",'PJ-C'!$Q$39)</f>
        <v/>
      </c>
      <c r="K29" s="826"/>
      <c r="L29" s="800" t="str">
        <f>IF($C29="","",Výsledky!H17)</f>
        <v/>
      </c>
      <c r="M29" s="800" t="str">
        <f>IF($C29="","",Výsledky!I17)</f>
        <v/>
      </c>
      <c r="N29" s="826"/>
      <c r="O29" s="831" t="str">
        <f>IF($C29="","",MATCH($C29,Výsledky!$M$7:$M$56,0))</f>
        <v/>
      </c>
    </row>
    <row r="30" spans="1:17" ht="12.75" customHeight="1" x14ac:dyDescent="0.2">
      <c r="A30" s="821"/>
      <c r="B30" s="828"/>
      <c r="C30" s="830"/>
      <c r="D30" s="880"/>
      <c r="E30" s="72" t="str">
        <f>IF($C$29="","",PÚ!$K$15)</f>
        <v/>
      </c>
      <c r="F30" s="834"/>
      <c r="G30" s="72" t="str">
        <f>IF($C$29="","",'4x100m'!$K$15)</f>
        <v/>
      </c>
      <c r="H30" s="832"/>
      <c r="I30" s="874"/>
      <c r="J30" s="834"/>
      <c r="K30" s="826"/>
      <c r="L30" s="800"/>
      <c r="M30" s="800"/>
      <c r="N30" s="826"/>
      <c r="O30" s="831"/>
    </row>
    <row r="31" spans="1:17" ht="12.75" customHeight="1" x14ac:dyDescent="0.2">
      <c r="A31" s="821"/>
      <c r="B31" s="822">
        <f>Start!$B18</f>
        <v>12</v>
      </c>
      <c r="C31" s="824" t="str">
        <f>IF(Start!$C18="","",Start!$C18)</f>
        <v/>
      </c>
      <c r="D31" s="881" t="str">
        <f>IF(Start!$D18="","",Start!$D18)</f>
        <v/>
      </c>
      <c r="E31" s="198" t="str">
        <f>IF($C$31="","",PÚ!$G$16)</f>
        <v/>
      </c>
      <c r="F31" s="812" t="str">
        <f>IF($C31="","",PÚ!$N$16)</f>
        <v/>
      </c>
      <c r="G31" s="199" t="str">
        <f>IF($C$31="","",'4x100m'!$G$16)</f>
        <v/>
      </c>
      <c r="H31" s="808" t="str">
        <f>IF($C31="","",'4x100m'!$N$16)</f>
        <v/>
      </c>
      <c r="I31" s="875" t="str">
        <f>IF($C31="","",'PJ-C'!$O$42)</f>
        <v/>
      </c>
      <c r="J31" s="812" t="str">
        <f>IF($C31="","",'PJ-C'!$Q$42)</f>
        <v/>
      </c>
      <c r="K31" s="803"/>
      <c r="L31" s="801" t="str">
        <f>IF($C31="","",Výsledky!H18)</f>
        <v/>
      </c>
      <c r="M31" s="801" t="str">
        <f>IF($C31="","",Výsledky!I18)</f>
        <v/>
      </c>
      <c r="N31" s="803"/>
      <c r="O31" s="805" t="str">
        <f>IF($C31="","",MATCH($C31,Výsledky!$M$7:$M$56,0))</f>
        <v/>
      </c>
    </row>
    <row r="32" spans="1:17" ht="12.75" customHeight="1" x14ac:dyDescent="0.2">
      <c r="A32" s="821"/>
      <c r="B32" s="835"/>
      <c r="C32" s="836"/>
      <c r="D32" s="882"/>
      <c r="E32" s="199" t="str">
        <f>IF($C$31="","",PÚ!$K$16)</f>
        <v/>
      </c>
      <c r="F32" s="812"/>
      <c r="G32" s="199" t="str">
        <f>IF($C$31="","",'4x100m'!$K$16)</f>
        <v/>
      </c>
      <c r="H32" s="808"/>
      <c r="I32" s="875"/>
      <c r="J32" s="812"/>
      <c r="K32" s="803"/>
      <c r="L32" s="801"/>
      <c r="M32" s="801"/>
      <c r="N32" s="803"/>
      <c r="O32" s="805"/>
    </row>
    <row r="33" spans="1:15" ht="12.75" customHeight="1" x14ac:dyDescent="0.2">
      <c r="A33" s="821"/>
      <c r="B33" s="827">
        <f>Start!$B19</f>
        <v>13</v>
      </c>
      <c r="C33" s="829" t="str">
        <f>IF(Start!$C19="","",Start!$C19)</f>
        <v/>
      </c>
      <c r="D33" s="883" t="str">
        <f>IF(Start!$D19="","",Start!$D19)</f>
        <v/>
      </c>
      <c r="E33" s="112" t="str">
        <f>IF($C$33="","",PÚ!$G$17)</f>
        <v/>
      </c>
      <c r="F33" s="834" t="str">
        <f>IF($C33="","",PÚ!$N$17)</f>
        <v/>
      </c>
      <c r="G33" s="72" t="str">
        <f>IF($C$33="","",'4x100m'!$G$17)</f>
        <v/>
      </c>
      <c r="H33" s="832" t="str">
        <f>IF($C33="","",'4x100m'!$N$17)</f>
        <v/>
      </c>
      <c r="I33" s="874" t="str">
        <f>IF($C33="","",'PJ-C'!$O$45)</f>
        <v/>
      </c>
      <c r="J33" s="834" t="str">
        <f>IF($C33="","",'PJ-C'!$Q$45)</f>
        <v/>
      </c>
      <c r="K33" s="826"/>
      <c r="L33" s="800" t="str">
        <f>IF($C33="","",Výsledky!H19)</f>
        <v/>
      </c>
      <c r="M33" s="800" t="str">
        <f>IF($C33="","",Výsledky!I19)</f>
        <v/>
      </c>
      <c r="N33" s="826"/>
      <c r="O33" s="831" t="str">
        <f>IF($C33="","",MATCH($C33,Výsledky!$M$7:$M$56,0))</f>
        <v/>
      </c>
    </row>
    <row r="34" spans="1:15" ht="12.75" customHeight="1" x14ac:dyDescent="0.2">
      <c r="A34" s="821"/>
      <c r="B34" s="828"/>
      <c r="C34" s="830"/>
      <c r="D34" s="880"/>
      <c r="E34" s="72" t="str">
        <f>IF($C$33="","",PÚ!$K$17)</f>
        <v/>
      </c>
      <c r="F34" s="834"/>
      <c r="G34" s="72" t="str">
        <f>IF($C$33="","",'4x100m'!$K$17)</f>
        <v/>
      </c>
      <c r="H34" s="832"/>
      <c r="I34" s="874"/>
      <c r="J34" s="834"/>
      <c r="K34" s="826"/>
      <c r="L34" s="800"/>
      <c r="M34" s="800"/>
      <c r="N34" s="826"/>
      <c r="O34" s="831"/>
    </row>
    <row r="35" spans="1:15" ht="12.75" customHeight="1" x14ac:dyDescent="0.2">
      <c r="A35" s="821"/>
      <c r="B35" s="822">
        <f>Start!$B20</f>
        <v>14</v>
      </c>
      <c r="C35" s="824" t="str">
        <f>IF(Start!$C20="","",Start!$C20)</f>
        <v/>
      </c>
      <c r="D35" s="881" t="str">
        <f>IF(Start!$D20="","",Start!$D20)</f>
        <v/>
      </c>
      <c r="E35" s="199" t="str">
        <f>IF($C$35="","",PÚ!$G$18)</f>
        <v/>
      </c>
      <c r="F35" s="812" t="str">
        <f>IF($C35="","",PÚ!$N$18)</f>
        <v/>
      </c>
      <c r="G35" s="199" t="str">
        <f>IF($C$35="","",'4x100m'!$G$18)</f>
        <v/>
      </c>
      <c r="H35" s="808" t="str">
        <f>IF($C35="","",'4x100m'!$N$18)</f>
        <v/>
      </c>
      <c r="I35" s="875" t="str">
        <f>IF($C35="","",'PJ-C'!$O$48)</f>
        <v/>
      </c>
      <c r="J35" s="812" t="str">
        <f>IF($C35="","",'PJ-C'!$Q$48)</f>
        <v/>
      </c>
      <c r="K35" s="803"/>
      <c r="L35" s="801" t="str">
        <f>IF($C35="","",Výsledky!H20)</f>
        <v/>
      </c>
      <c r="M35" s="801" t="str">
        <f>IF($C35="","",Výsledky!I20)</f>
        <v/>
      </c>
      <c r="N35" s="803"/>
      <c r="O35" s="805" t="str">
        <f>IF($C35="","",MATCH($C35,Výsledky!$M$7:$M$56,0))</f>
        <v/>
      </c>
    </row>
    <row r="36" spans="1:15" ht="12.75" customHeight="1" x14ac:dyDescent="0.2">
      <c r="A36" s="821"/>
      <c r="B36" s="835"/>
      <c r="C36" s="836"/>
      <c r="D36" s="882"/>
      <c r="E36" s="199" t="str">
        <f>IF($C$35="","",PÚ!$K$18)</f>
        <v/>
      </c>
      <c r="F36" s="812"/>
      <c r="G36" s="199" t="str">
        <f>IF($C$35="","",'4x100m'!$K$18)</f>
        <v/>
      </c>
      <c r="H36" s="808"/>
      <c r="I36" s="875"/>
      <c r="J36" s="812"/>
      <c r="K36" s="803"/>
      <c r="L36" s="801"/>
      <c r="M36" s="801"/>
      <c r="N36" s="803"/>
      <c r="O36" s="805"/>
    </row>
    <row r="37" spans="1:15" ht="12.75" customHeight="1" x14ac:dyDescent="0.2">
      <c r="A37" s="821"/>
      <c r="B37" s="841">
        <f>Start!$B21</f>
        <v>15</v>
      </c>
      <c r="C37" s="842" t="str">
        <f>IF(Start!$C21="","",Start!$C21)</f>
        <v/>
      </c>
      <c r="D37" s="891" t="str">
        <f>IF(Start!$D21="","",Start!$D21)</f>
        <v/>
      </c>
      <c r="E37" s="112" t="str">
        <f>IF($C$37="","",PÚ!$G$19)</f>
        <v/>
      </c>
      <c r="F37" s="846" t="str">
        <f>IF($C37="","",PÚ!$N$19)</f>
        <v/>
      </c>
      <c r="G37" s="72" t="str">
        <f>IF($C$37="","",'4x100m'!$G$19)</f>
        <v/>
      </c>
      <c r="H37" s="832" t="str">
        <f>IF($C37="","",'4x100m'!$N$19)</f>
        <v/>
      </c>
      <c r="I37" s="892" t="str">
        <f>IF($C37="","",'PJ-C'!$O$51)</f>
        <v/>
      </c>
      <c r="J37" s="846" t="str">
        <f>IF($C37="","",'PJ-C'!$Q$51)</f>
        <v/>
      </c>
      <c r="K37" s="840"/>
      <c r="L37" s="802" t="str">
        <f>IF($C37="","",Výsledky!H21)</f>
        <v/>
      </c>
      <c r="M37" s="802" t="str">
        <f>IF($C37="","",Výsledky!I21)</f>
        <v/>
      </c>
      <c r="N37" s="840"/>
      <c r="O37" s="843" t="str">
        <f>IF($C37="","",MATCH($C37,Výsledky!$M$7:$M$56,0))</f>
        <v/>
      </c>
    </row>
    <row r="38" spans="1:15" ht="13.5" customHeight="1" x14ac:dyDescent="0.2">
      <c r="A38" s="821"/>
      <c r="B38" s="828"/>
      <c r="C38" s="830"/>
      <c r="D38" s="880"/>
      <c r="E38" s="72" t="str">
        <f>IF($C$37="","",PÚ!$K$19)</f>
        <v/>
      </c>
      <c r="F38" s="834"/>
      <c r="G38" s="72" t="str">
        <f>IF($C$37="","",'4x100m'!$K$19)</f>
        <v/>
      </c>
      <c r="H38" s="832"/>
      <c r="I38" s="874"/>
      <c r="J38" s="834"/>
      <c r="K38" s="826"/>
      <c r="L38" s="800"/>
      <c r="M38" s="800"/>
      <c r="N38" s="826"/>
      <c r="O38" s="831"/>
    </row>
    <row r="39" spans="1:15" ht="12.75" customHeight="1" x14ac:dyDescent="0.2">
      <c r="A39" s="821"/>
      <c r="B39" s="838">
        <f>Start!$B22</f>
        <v>16</v>
      </c>
      <c r="C39" s="839" t="str">
        <f>IF(Start!$C22="","",Start!$C22)</f>
        <v/>
      </c>
      <c r="D39" s="885" t="str">
        <f>IF(Start!$D22="","",Start!$D22)</f>
        <v/>
      </c>
      <c r="E39" s="198" t="str">
        <f>IF($C$39="","",PÚ!$G$20)</f>
        <v/>
      </c>
      <c r="F39" s="887" t="str">
        <f>IF($C39="","",PÚ!$N$20)</f>
        <v/>
      </c>
      <c r="G39" s="199" t="str">
        <f>IF($C$39="","",'4x100m'!$G$20)</f>
        <v/>
      </c>
      <c r="H39" s="808" t="str">
        <f>IF($C39="","",'4x100m'!$N$20)</f>
        <v/>
      </c>
      <c r="I39" s="875" t="str">
        <f>IF($C39="","",'PJ-C'!$O$54)</f>
        <v/>
      </c>
      <c r="J39" s="812" t="str">
        <f>IF($C39="","",'PJ-C'!$Q$54)</f>
        <v/>
      </c>
      <c r="K39" s="803"/>
      <c r="L39" s="801" t="str">
        <f>IF($C39="","",Výsledky!H22)</f>
        <v/>
      </c>
      <c r="M39" s="801" t="str">
        <f>IF($C39="","",Výsledky!I22)</f>
        <v/>
      </c>
      <c r="N39" s="803"/>
      <c r="O39" s="805" t="str">
        <f>IF($C39="","",MATCH($C39,Výsledky!$M$7:$M$56,0))</f>
        <v/>
      </c>
    </row>
    <row r="40" spans="1:15" ht="12.75" customHeight="1" x14ac:dyDescent="0.2">
      <c r="A40" s="821"/>
      <c r="B40" s="835"/>
      <c r="C40" s="836"/>
      <c r="D40" s="886"/>
      <c r="E40" s="199" t="str">
        <f>IF($C$39="","",PÚ!$K$20)</f>
        <v/>
      </c>
      <c r="F40" s="812"/>
      <c r="G40" s="199" t="str">
        <f>IF($C$39="","",'4x100m'!$K$20)</f>
        <v/>
      </c>
      <c r="H40" s="808"/>
      <c r="I40" s="875"/>
      <c r="J40" s="812"/>
      <c r="K40" s="803"/>
      <c r="L40" s="801"/>
      <c r="M40" s="801"/>
      <c r="N40" s="803"/>
      <c r="O40" s="805"/>
    </row>
    <row r="41" spans="1:15" ht="12.75" customHeight="1" x14ac:dyDescent="0.2">
      <c r="A41" s="821"/>
      <c r="B41" s="827">
        <f>Start!$B23</f>
        <v>17</v>
      </c>
      <c r="C41" s="829" t="str">
        <f>IF(Start!$C23="","",Start!$C23)</f>
        <v/>
      </c>
      <c r="D41" s="883" t="str">
        <f>IF(Start!$D23="","",Start!$D23)</f>
        <v/>
      </c>
      <c r="E41" s="112" t="str">
        <f>IF($C$41="","",PÚ!$G$21)</f>
        <v/>
      </c>
      <c r="F41" s="834" t="str">
        <f>IF($C41="","",PÚ!$N$21)</f>
        <v/>
      </c>
      <c r="G41" s="72" t="str">
        <f>IF($C$41="","",'4x100m'!$G$21)</f>
        <v/>
      </c>
      <c r="H41" s="832" t="str">
        <f>IF($C41="","",'4x100m'!$N$21)</f>
        <v/>
      </c>
      <c r="I41" s="874" t="str">
        <f>IF($C41="","",'PJ-C'!$O$57)</f>
        <v/>
      </c>
      <c r="J41" s="834" t="str">
        <f>IF($C41="","",'PJ-C'!$Q$57)</f>
        <v/>
      </c>
      <c r="K41" s="826"/>
      <c r="L41" s="800" t="str">
        <f>IF($C41="","",Výsledky!H23)</f>
        <v/>
      </c>
      <c r="M41" s="800" t="str">
        <f>IF($C41="","",Výsledky!I23)</f>
        <v/>
      </c>
      <c r="N41" s="826"/>
      <c r="O41" s="831" t="str">
        <f>IF($C41="","",MATCH($C41,Výsledky!$M$7:$M$56,0))</f>
        <v/>
      </c>
    </row>
    <row r="42" spans="1:15" ht="12.75" customHeight="1" x14ac:dyDescent="0.2">
      <c r="A42" s="821"/>
      <c r="B42" s="828"/>
      <c r="C42" s="830"/>
      <c r="D42" s="880"/>
      <c r="E42" s="72" t="str">
        <f>IF($C$41="","",PÚ!$K$21)</f>
        <v/>
      </c>
      <c r="F42" s="834"/>
      <c r="G42" s="72" t="str">
        <f>IF($C$41="","",'4x100m'!$K$21)</f>
        <v/>
      </c>
      <c r="H42" s="832"/>
      <c r="I42" s="874"/>
      <c r="J42" s="834"/>
      <c r="K42" s="826"/>
      <c r="L42" s="800"/>
      <c r="M42" s="800"/>
      <c r="N42" s="826"/>
      <c r="O42" s="831"/>
    </row>
    <row r="43" spans="1:15" ht="12.75" customHeight="1" x14ac:dyDescent="0.2">
      <c r="A43" s="821"/>
      <c r="B43" s="822">
        <f>Start!$B24</f>
        <v>18</v>
      </c>
      <c r="C43" s="824" t="str">
        <f>IF(Start!$C24="","",Start!$C24)</f>
        <v/>
      </c>
      <c r="D43" s="881" t="str">
        <f>IF(Start!$D24="","",Start!$D24)</f>
        <v/>
      </c>
      <c r="E43" s="198" t="str">
        <f>IF($C$43="","",PÚ!$G$22)</f>
        <v/>
      </c>
      <c r="F43" s="812" t="str">
        <f>IF($C43="","",PÚ!$N$22)</f>
        <v/>
      </c>
      <c r="G43" s="199" t="str">
        <f>IF($C$43="","",'4x100m'!$G$22)</f>
        <v/>
      </c>
      <c r="H43" s="808" t="str">
        <f>IF($C43="","",'4x100m'!$N$22)</f>
        <v/>
      </c>
      <c r="I43" s="875" t="str">
        <f>IF($C43="","",'PJ-C'!$O$60)</f>
        <v/>
      </c>
      <c r="J43" s="812" t="str">
        <f>IF($C43="","",'PJ-C'!$Q$60)</f>
        <v/>
      </c>
      <c r="K43" s="803"/>
      <c r="L43" s="801" t="str">
        <f>IF($C43="","",Výsledky!H24)</f>
        <v/>
      </c>
      <c r="M43" s="801" t="str">
        <f>IF($C43="","",Výsledky!I24)</f>
        <v/>
      </c>
      <c r="N43" s="803"/>
      <c r="O43" s="805" t="str">
        <f>IF($C43="","",MATCH($C43,Výsledky!$M$7:$M$56,0))</f>
        <v/>
      </c>
    </row>
    <row r="44" spans="1:15" ht="12.75" customHeight="1" x14ac:dyDescent="0.2">
      <c r="A44" s="821"/>
      <c r="B44" s="835"/>
      <c r="C44" s="836"/>
      <c r="D44" s="882"/>
      <c r="E44" s="199" t="str">
        <f>IF($C$43="","",PÚ!$K$22)</f>
        <v/>
      </c>
      <c r="F44" s="812"/>
      <c r="G44" s="199" t="str">
        <f>IF($C$43="","",'4x100m'!$K$22)</f>
        <v/>
      </c>
      <c r="H44" s="808"/>
      <c r="I44" s="875"/>
      <c r="J44" s="812"/>
      <c r="K44" s="803"/>
      <c r="L44" s="801"/>
      <c r="M44" s="801"/>
      <c r="N44" s="803"/>
      <c r="O44" s="805"/>
    </row>
    <row r="45" spans="1:15" ht="12.75" customHeight="1" x14ac:dyDescent="0.2">
      <c r="A45" s="821"/>
      <c r="B45" s="827">
        <f>Start!$B25</f>
        <v>19</v>
      </c>
      <c r="C45" s="829" t="str">
        <f>IF(Start!$C25="","",Start!$C25)</f>
        <v/>
      </c>
      <c r="D45" s="883" t="str">
        <f>IF(Start!$D25="","",Start!$D25)</f>
        <v/>
      </c>
      <c r="E45" s="112" t="str">
        <f>IF($C$45="","",PÚ!$G$23)</f>
        <v/>
      </c>
      <c r="F45" s="834" t="str">
        <f>IF($C45="","",PÚ!$N$23)</f>
        <v/>
      </c>
      <c r="G45" s="72" t="str">
        <f>IF($C$45="","",'4x100m'!$G$23)</f>
        <v/>
      </c>
      <c r="H45" s="832" t="str">
        <f>IF($C45="","",'4x100m'!$N$23)</f>
        <v/>
      </c>
      <c r="I45" s="874" t="str">
        <f>IF($C45="","",'PJ-C'!$O$63)</f>
        <v/>
      </c>
      <c r="J45" s="834" t="str">
        <f>IF($C45="","",'PJ-C'!$Q$63)</f>
        <v/>
      </c>
      <c r="K45" s="826"/>
      <c r="L45" s="800" t="str">
        <f>IF($C45="","",Výsledky!H25)</f>
        <v/>
      </c>
      <c r="M45" s="800" t="str">
        <f>IF($C45="","",Výsledky!I25)</f>
        <v/>
      </c>
      <c r="N45" s="826"/>
      <c r="O45" s="831" t="str">
        <f>IF($C45="","",MATCH($C45,Výsledky!$M$7:$M$56,0))</f>
        <v/>
      </c>
    </row>
    <row r="46" spans="1:15" ht="12.75" customHeight="1" x14ac:dyDescent="0.2">
      <c r="A46" s="821"/>
      <c r="B46" s="828"/>
      <c r="C46" s="830"/>
      <c r="D46" s="880"/>
      <c r="E46" s="72" t="str">
        <f>IF($C$45="","",PÚ!$K$23)</f>
        <v/>
      </c>
      <c r="F46" s="834"/>
      <c r="G46" s="72" t="str">
        <f>IF($C$45="","",'4x100m'!$K$23)</f>
        <v/>
      </c>
      <c r="H46" s="832"/>
      <c r="I46" s="874"/>
      <c r="J46" s="834"/>
      <c r="K46" s="826"/>
      <c r="L46" s="800"/>
      <c r="M46" s="800"/>
      <c r="N46" s="826"/>
      <c r="O46" s="831"/>
    </row>
    <row r="47" spans="1:15" ht="12.75" customHeight="1" x14ac:dyDescent="0.2">
      <c r="A47" s="821"/>
      <c r="B47" s="822">
        <f>Start!$B26</f>
        <v>20</v>
      </c>
      <c r="C47" s="824" t="str">
        <f>IF(Start!$C26="","",Start!$C26)</f>
        <v/>
      </c>
      <c r="D47" s="881" t="str">
        <f>IF(Start!$D26="","",Start!$D26)</f>
        <v/>
      </c>
      <c r="E47" s="198" t="str">
        <f>IF($C$47="","",PÚ!$G$24)</f>
        <v/>
      </c>
      <c r="F47" s="812" t="str">
        <f>IF($C47="","",PÚ!$N$24)</f>
        <v/>
      </c>
      <c r="G47" s="199" t="str">
        <f>IF($C$47="","",'4x100m'!$G$24)</f>
        <v/>
      </c>
      <c r="H47" s="808" t="str">
        <f>IF($C47="","",'4x100m'!$N$24)</f>
        <v/>
      </c>
      <c r="I47" s="875" t="str">
        <f>IF($C47="","",'PJ-C'!$O$66)</f>
        <v/>
      </c>
      <c r="J47" s="812" t="str">
        <f>IF($C47="","",'PJ-C'!$Q$66)</f>
        <v/>
      </c>
      <c r="K47" s="803"/>
      <c r="L47" s="801" t="str">
        <f>IF($C47="","",Výsledky!H26)</f>
        <v/>
      </c>
      <c r="M47" s="801" t="str">
        <f>IF($C47="","",Výsledky!I26)</f>
        <v/>
      </c>
      <c r="N47" s="803"/>
      <c r="O47" s="805" t="str">
        <f>IF($C47="","",MATCH($C47,Výsledky!$M$7:$M$56,0))</f>
        <v/>
      </c>
    </row>
    <row r="48" spans="1:15" ht="12.75" customHeight="1" thickBot="1" x14ac:dyDescent="0.25">
      <c r="A48" s="821"/>
      <c r="B48" s="823"/>
      <c r="C48" s="825"/>
      <c r="D48" s="884"/>
      <c r="E48" s="200" t="str">
        <f>IF($C$47="","",PÚ!$K$24)</f>
        <v/>
      </c>
      <c r="F48" s="813"/>
      <c r="G48" s="200" t="str">
        <f>IF($C$47="","",'4x100m'!$K$24)</f>
        <v/>
      </c>
      <c r="H48" s="809"/>
      <c r="I48" s="876"/>
      <c r="J48" s="813"/>
      <c r="K48" s="804"/>
      <c r="L48" s="807"/>
      <c r="M48" s="807"/>
      <c r="N48" s="804"/>
      <c r="O48" s="806"/>
    </row>
    <row r="49" spans="1:17" s="552" customFormat="1" ht="26.25" x14ac:dyDescent="0.2">
      <c r="B49" s="724" t="s">
        <v>10</v>
      </c>
      <c r="C49" s="724"/>
      <c r="D49" s="724"/>
      <c r="E49" s="724"/>
      <c r="F49" s="724"/>
      <c r="G49" s="724"/>
      <c r="H49" s="724"/>
      <c r="I49" s="724"/>
      <c r="J49" s="724"/>
      <c r="K49" s="724"/>
      <c r="L49" s="724"/>
      <c r="M49" s="724"/>
      <c r="N49" s="724"/>
      <c r="O49" s="724"/>
    </row>
    <row r="50" spans="1:17" s="538" customFormat="1" ht="15" customHeight="1" x14ac:dyDescent="0.2">
      <c r="B50" s="177"/>
      <c r="C50" s="177"/>
      <c r="D50" s="177"/>
      <c r="E50" s="177"/>
      <c r="F50" s="553"/>
      <c r="G50" s="177"/>
      <c r="H50" s="177"/>
      <c r="I50" s="177"/>
      <c r="J50" s="177"/>
      <c r="K50" s="177"/>
      <c r="L50" s="554"/>
      <c r="M50" s="554"/>
      <c r="N50" s="177"/>
      <c r="O50" s="177"/>
    </row>
    <row r="51" spans="1:17" s="538" customFormat="1" x14ac:dyDescent="0.2">
      <c r="A51" s="555"/>
      <c r="B51" s="177"/>
      <c r="C51" s="799" t="str">
        <f>C3</f>
        <v>Krajské kolo v PS</v>
      </c>
      <c r="D51" s="799"/>
      <c r="E51" s="799"/>
      <c r="F51" s="799"/>
      <c r="G51" s="799" t="str">
        <f>G3</f>
        <v>30.7. 2016 Pardubice - Polabiny</v>
      </c>
      <c r="H51" s="799"/>
      <c r="I51" s="799"/>
      <c r="J51" s="799"/>
      <c r="K51" s="799"/>
      <c r="L51" s="799"/>
      <c r="M51" s="799"/>
      <c r="N51" s="799"/>
      <c r="O51" s="799"/>
    </row>
    <row r="52" spans="1:17" s="538" customFormat="1" ht="15" customHeight="1" thickBot="1" x14ac:dyDescent="0.25">
      <c r="A52" s="555"/>
      <c r="B52" s="177"/>
      <c r="C52" s="177"/>
      <c r="D52" s="177"/>
      <c r="E52" s="177"/>
      <c r="F52" s="553"/>
      <c r="G52" s="177"/>
      <c r="H52" s="177"/>
      <c r="I52" s="177"/>
      <c r="J52" s="177"/>
      <c r="K52" s="556"/>
      <c r="L52" s="554"/>
      <c r="M52" s="554"/>
      <c r="N52" s="556"/>
      <c r="O52" s="177"/>
    </row>
    <row r="53" spans="1:17" ht="18.75" thickBot="1" x14ac:dyDescent="0.25">
      <c r="A53" s="8"/>
      <c r="C53" s="202" t="str">
        <f>Start!$C$5</f>
        <v>MUŽI</v>
      </c>
      <c r="D53" s="16"/>
      <c r="E53" s="864"/>
      <c r="F53" s="864"/>
      <c r="G53" s="864"/>
      <c r="H53" s="864"/>
      <c r="I53" s="864"/>
      <c r="J53" s="864"/>
      <c r="K53" s="16"/>
    </row>
    <row r="54" spans="1:17" s="557" customFormat="1" ht="84" customHeight="1" x14ac:dyDescent="0.2">
      <c r="A54" s="67"/>
      <c r="B54" s="857" t="s">
        <v>8</v>
      </c>
      <c r="C54" s="857" t="s">
        <v>0</v>
      </c>
      <c r="D54" s="857" t="str">
        <f>Start!$D$6</f>
        <v>Okres</v>
      </c>
      <c r="E54" s="860" t="s">
        <v>39</v>
      </c>
      <c r="F54" s="861"/>
      <c r="G54" s="865" t="s">
        <v>40</v>
      </c>
      <c r="H54" s="865"/>
      <c r="I54" s="866" t="s">
        <v>73</v>
      </c>
      <c r="J54" s="867"/>
      <c r="K54" s="186"/>
      <c r="L54" s="814" t="s">
        <v>79</v>
      </c>
      <c r="M54" s="815"/>
      <c r="N54" s="187"/>
      <c r="O54" s="868" t="s">
        <v>62</v>
      </c>
    </row>
    <row r="55" spans="1:17" s="544" customFormat="1" ht="13.15" customHeight="1" x14ac:dyDescent="0.2">
      <c r="A55" s="68"/>
      <c r="B55" s="858"/>
      <c r="C55" s="858"/>
      <c r="D55" s="858"/>
      <c r="E55" s="69" t="s">
        <v>5</v>
      </c>
      <c r="F55" s="862" t="s">
        <v>34</v>
      </c>
      <c r="G55" s="69" t="s">
        <v>5</v>
      </c>
      <c r="H55" s="864" t="s">
        <v>34</v>
      </c>
      <c r="I55" s="197" t="s">
        <v>41</v>
      </c>
      <c r="J55" s="821" t="s">
        <v>34</v>
      </c>
      <c r="K55" s="872"/>
      <c r="L55" s="816"/>
      <c r="M55" s="817"/>
      <c r="N55" s="872"/>
      <c r="O55" s="869"/>
      <c r="Q55" s="558"/>
    </row>
    <row r="56" spans="1:17" s="544" customFormat="1" ht="13.15" customHeight="1" thickBot="1" x14ac:dyDescent="0.25">
      <c r="A56" s="68"/>
      <c r="B56" s="859"/>
      <c r="C56" s="859"/>
      <c r="D56" s="859"/>
      <c r="E56" s="111" t="s">
        <v>6</v>
      </c>
      <c r="F56" s="863"/>
      <c r="G56" s="70" t="s">
        <v>6</v>
      </c>
      <c r="H56" s="870"/>
      <c r="I56" s="111" t="s">
        <v>43</v>
      </c>
      <c r="J56" s="871"/>
      <c r="K56" s="873"/>
      <c r="L56" s="818"/>
      <c r="M56" s="819"/>
      <c r="N56" s="873"/>
      <c r="O56" s="869"/>
      <c r="Q56" s="558"/>
    </row>
    <row r="57" spans="1:17" ht="12.75" customHeight="1" x14ac:dyDescent="0.2">
      <c r="A57" s="821"/>
      <c r="B57" s="855">
        <f>Start!$B27</f>
        <v>21</v>
      </c>
      <c r="C57" s="856" t="str">
        <f>IF(Start!$C27="","",Start!$C27)</f>
        <v/>
      </c>
      <c r="D57" s="856" t="str">
        <f>IF(Start!$D27="","",Start!$D27)</f>
        <v/>
      </c>
      <c r="E57" s="71" t="str">
        <f>IF($C57="","",PÚ!$G$25)</f>
        <v/>
      </c>
      <c r="F57" s="853" t="str">
        <f>IF($C57="","",PÚ!$N$25)</f>
        <v/>
      </c>
      <c r="G57" s="71" t="str">
        <f>IF($C57="","",'4x100m'!$G$25)</f>
        <v/>
      </c>
      <c r="H57" s="853" t="str">
        <f>IF($C57="","",'4x100m'!$N$25)</f>
        <v/>
      </c>
      <c r="I57" s="854" t="str">
        <f>IF($C57="","",'PJ-C'!$O$73)</f>
        <v/>
      </c>
      <c r="J57" s="854" t="str">
        <f>IF($C57="","",'PJ-C'!$Q$73)</f>
        <v/>
      </c>
      <c r="K57" s="851"/>
      <c r="L57" s="820" t="str">
        <f>IF($C57="","",Výsledky!H27)</f>
        <v/>
      </c>
      <c r="M57" s="820" t="str">
        <f>IF($C57="","",Výsledky!I27)</f>
        <v/>
      </c>
      <c r="N57" s="851"/>
      <c r="O57" s="852" t="str">
        <f>IF($C57="","",MATCH($C57,Výsledky!$M$7:$M$56,0))</f>
        <v/>
      </c>
    </row>
    <row r="58" spans="1:17" ht="12.75" customHeight="1" x14ac:dyDescent="0.2">
      <c r="A58" s="821"/>
      <c r="B58" s="828"/>
      <c r="C58" s="830"/>
      <c r="D58" s="830"/>
      <c r="E58" s="72" t="str">
        <f>IF($C57="","",PÚ!$K$25)</f>
        <v/>
      </c>
      <c r="F58" s="832"/>
      <c r="G58" s="72" t="str">
        <f>IF($C57="","",'4x100m'!$K$25)</f>
        <v/>
      </c>
      <c r="H58" s="832"/>
      <c r="I58" s="833"/>
      <c r="J58" s="833"/>
      <c r="K58" s="826"/>
      <c r="L58" s="800"/>
      <c r="M58" s="800"/>
      <c r="N58" s="826"/>
      <c r="O58" s="831"/>
    </row>
    <row r="59" spans="1:17" ht="12.75" customHeight="1" x14ac:dyDescent="0.2">
      <c r="A59" s="821"/>
      <c r="B59" s="822">
        <f>Start!$B28</f>
        <v>22</v>
      </c>
      <c r="C59" s="847" t="str">
        <f>IF(Start!$C28="","",Start!$C28)</f>
        <v/>
      </c>
      <c r="D59" s="847" t="str">
        <f>IF(Start!$D28="","",Start!$D28)</f>
        <v/>
      </c>
      <c r="E59" s="198" t="str">
        <f>IF($C59="","",PÚ!$G$26)</f>
        <v/>
      </c>
      <c r="F59" s="808" t="str">
        <f>IF($C59="","",PÚ!$N$26)</f>
        <v/>
      </c>
      <c r="G59" s="199" t="str">
        <f>IF($C59="","",'4x100m'!$G$26)</f>
        <v/>
      </c>
      <c r="H59" s="808" t="str">
        <f>IF($C59="","",'4x100m'!$N$26)</f>
        <v/>
      </c>
      <c r="I59" s="810" t="str">
        <f>IF($C59="","",'PJ-C'!$O$76)</f>
        <v/>
      </c>
      <c r="J59" s="810" t="str">
        <f>IF($C59="","",'PJ-C'!$Q$76)</f>
        <v/>
      </c>
      <c r="K59" s="803"/>
      <c r="L59" s="801" t="str">
        <f>IF($C59="","",Výsledky!H28)</f>
        <v/>
      </c>
      <c r="M59" s="801" t="str">
        <f>IF($C59="","",Výsledky!I28)</f>
        <v/>
      </c>
      <c r="N59" s="803"/>
      <c r="O59" s="805" t="str">
        <f>IF($C59="","",MATCH($C59,Výsledky!$M$7:$M$56,0))</f>
        <v/>
      </c>
    </row>
    <row r="60" spans="1:17" ht="12.75" customHeight="1" x14ac:dyDescent="0.2">
      <c r="A60" s="821"/>
      <c r="B60" s="835"/>
      <c r="C60" s="848"/>
      <c r="D60" s="848"/>
      <c r="E60" s="199" t="str">
        <f>IF($C59="","",PÚ!$K$26)</f>
        <v/>
      </c>
      <c r="F60" s="808"/>
      <c r="G60" s="199" t="str">
        <f>IF($C59="","",'4x100m'!$K$26)</f>
        <v/>
      </c>
      <c r="H60" s="808"/>
      <c r="I60" s="810"/>
      <c r="J60" s="810"/>
      <c r="K60" s="803"/>
      <c r="L60" s="801"/>
      <c r="M60" s="801"/>
      <c r="N60" s="803"/>
      <c r="O60" s="805"/>
    </row>
    <row r="61" spans="1:17" ht="12.75" customHeight="1" x14ac:dyDescent="0.2">
      <c r="A61" s="821"/>
      <c r="B61" s="827">
        <f>Start!$B29</f>
        <v>23</v>
      </c>
      <c r="C61" s="849" t="str">
        <f>IF(Start!$C29="","",Start!$C29)</f>
        <v/>
      </c>
      <c r="D61" s="849" t="str">
        <f>IF(Start!$D29="","",Start!$D29)</f>
        <v/>
      </c>
      <c r="E61" s="112" t="str">
        <f>IF($C61="","",PÚ!$G$27)</f>
        <v/>
      </c>
      <c r="F61" s="832" t="str">
        <f>IF($C61="","",PÚ!$N$27)</f>
        <v/>
      </c>
      <c r="G61" s="72" t="str">
        <f>IF($C61="","",'4x100m'!$G$27)</f>
        <v/>
      </c>
      <c r="H61" s="832" t="str">
        <f>IF($C61="","",'4x100m'!$N$27)</f>
        <v/>
      </c>
      <c r="I61" s="833" t="str">
        <f>IF($C61="","",'PJ-C'!$O$79)</f>
        <v/>
      </c>
      <c r="J61" s="833" t="str">
        <f>IF($C61="","",'PJ-C'!$Q$79)</f>
        <v/>
      </c>
      <c r="K61" s="826"/>
      <c r="L61" s="800" t="str">
        <f>IF($C61="","",Výsledky!H29)</f>
        <v/>
      </c>
      <c r="M61" s="800" t="str">
        <f>IF($C61="","",Výsledky!I29)</f>
        <v/>
      </c>
      <c r="N61" s="826"/>
      <c r="O61" s="831" t="str">
        <f>IF($C61="","",MATCH($C61,Výsledky!$M$7:$M$56,0))</f>
        <v/>
      </c>
    </row>
    <row r="62" spans="1:17" ht="12.75" customHeight="1" x14ac:dyDescent="0.2">
      <c r="A62" s="821"/>
      <c r="B62" s="828"/>
      <c r="C62" s="850"/>
      <c r="D62" s="850"/>
      <c r="E62" s="72" t="str">
        <f>IF($C61="","",PÚ!$K$27)</f>
        <v/>
      </c>
      <c r="F62" s="832"/>
      <c r="G62" s="72" t="str">
        <f>IF($C61="","",'4x100m'!$K$27)</f>
        <v/>
      </c>
      <c r="H62" s="832"/>
      <c r="I62" s="833"/>
      <c r="J62" s="833"/>
      <c r="K62" s="826"/>
      <c r="L62" s="800"/>
      <c r="M62" s="800"/>
      <c r="N62" s="826"/>
      <c r="O62" s="831"/>
    </row>
    <row r="63" spans="1:17" ht="12.75" customHeight="1" x14ac:dyDescent="0.2">
      <c r="A63" s="821"/>
      <c r="B63" s="822">
        <f>Start!$B30</f>
        <v>24</v>
      </c>
      <c r="C63" s="847" t="str">
        <f>IF(Start!$C30="","",Start!$C30)</f>
        <v/>
      </c>
      <c r="D63" s="847" t="str">
        <f>IF(Start!$D30="","",Start!$D30)</f>
        <v/>
      </c>
      <c r="E63" s="198" t="str">
        <f>IF($C63="","",PÚ!$G$28)</f>
        <v/>
      </c>
      <c r="F63" s="808" t="str">
        <f>IF($C63="","",PÚ!$N$28)</f>
        <v/>
      </c>
      <c r="G63" s="199" t="str">
        <f>IF($C63="","",'4x100m'!$G$28)</f>
        <v/>
      </c>
      <c r="H63" s="808" t="str">
        <f>IF($C63="","",'4x100m'!$N$28)</f>
        <v/>
      </c>
      <c r="I63" s="810" t="str">
        <f>IF($C63="","",'PJ-C'!$O$82)</f>
        <v/>
      </c>
      <c r="J63" s="810" t="str">
        <f>IF($C63="","",'PJ-C'!$Q$82)</f>
        <v/>
      </c>
      <c r="K63" s="803"/>
      <c r="L63" s="801" t="str">
        <f>IF($C63="","",Výsledky!H30)</f>
        <v/>
      </c>
      <c r="M63" s="801" t="str">
        <f>IF($C63="","",Výsledky!I30)</f>
        <v/>
      </c>
      <c r="N63" s="803"/>
      <c r="O63" s="805" t="str">
        <f>IF($C63="","",MATCH($C63,Výsledky!$M$7:$M$56,0))</f>
        <v/>
      </c>
    </row>
    <row r="64" spans="1:17" ht="12.75" customHeight="1" x14ac:dyDescent="0.2">
      <c r="A64" s="821"/>
      <c r="B64" s="835"/>
      <c r="C64" s="848"/>
      <c r="D64" s="848"/>
      <c r="E64" s="199" t="str">
        <f>IF($C63="","",PÚ!$K$28)</f>
        <v/>
      </c>
      <c r="F64" s="808"/>
      <c r="G64" s="199" t="str">
        <f>IF($C63="","",'4x100m'!$K$28)</f>
        <v/>
      </c>
      <c r="H64" s="808"/>
      <c r="I64" s="810"/>
      <c r="J64" s="810"/>
      <c r="K64" s="803"/>
      <c r="L64" s="801"/>
      <c r="M64" s="801"/>
      <c r="N64" s="803"/>
      <c r="O64" s="805"/>
    </row>
    <row r="65" spans="1:17" ht="12.75" customHeight="1" x14ac:dyDescent="0.2">
      <c r="A65" s="821"/>
      <c r="B65" s="827">
        <f>Start!$B31</f>
        <v>25</v>
      </c>
      <c r="C65" s="829" t="str">
        <f>IF(Start!$C31="","",Start!$C31)</f>
        <v/>
      </c>
      <c r="D65" s="829" t="str">
        <f>IF(Start!$D31="","",Start!$D31)</f>
        <v/>
      </c>
      <c r="E65" s="112" t="str">
        <f>IF($C65="","",PÚ!$G$29)</f>
        <v/>
      </c>
      <c r="F65" s="832" t="str">
        <f>IF($C65="","",PÚ!$N$29)</f>
        <v/>
      </c>
      <c r="G65" s="72" t="str">
        <f>IF($C65="","",'4x100m'!$G$29)</f>
        <v/>
      </c>
      <c r="H65" s="832" t="str">
        <f>IF($C65="","",'4x100m'!$N$29)</f>
        <v/>
      </c>
      <c r="I65" s="833" t="str">
        <f>IF($C65="","",'PJ-C'!$O$85)</f>
        <v/>
      </c>
      <c r="J65" s="833" t="str">
        <f>IF($C65="","",'PJ-C'!$Q$85)</f>
        <v/>
      </c>
      <c r="K65" s="826"/>
      <c r="L65" s="800" t="str">
        <f>IF($C65="","",Výsledky!H31)</f>
        <v/>
      </c>
      <c r="M65" s="800" t="str">
        <f>IF($C65="","",Výsledky!I31)</f>
        <v/>
      </c>
      <c r="N65" s="826"/>
      <c r="O65" s="831" t="str">
        <f>IF($C65="","",MATCH($C65,Výsledky!$M$7:$M$56,0))</f>
        <v/>
      </c>
    </row>
    <row r="66" spans="1:17" ht="12.75" customHeight="1" x14ac:dyDescent="0.2">
      <c r="A66" s="821"/>
      <c r="B66" s="828"/>
      <c r="C66" s="830"/>
      <c r="D66" s="830"/>
      <c r="E66" s="72" t="str">
        <f>IF($C65="","",PÚ!$K$29)</f>
        <v/>
      </c>
      <c r="F66" s="832"/>
      <c r="G66" s="72" t="str">
        <f>IF($C65="","",'4x100m'!$K$29)</f>
        <v/>
      </c>
      <c r="H66" s="832"/>
      <c r="I66" s="833"/>
      <c r="J66" s="833"/>
      <c r="K66" s="826"/>
      <c r="L66" s="800"/>
      <c r="M66" s="800"/>
      <c r="N66" s="826"/>
      <c r="O66" s="831"/>
    </row>
    <row r="67" spans="1:17" ht="12.75" customHeight="1" x14ac:dyDescent="0.2">
      <c r="A67" s="821"/>
      <c r="B67" s="822">
        <f>Start!$F7</f>
        <v>26</v>
      </c>
      <c r="C67" s="824" t="str">
        <f>IF(Start!$G7="","",Start!$G7)</f>
        <v/>
      </c>
      <c r="D67" s="824" t="str">
        <f>IF(Start!$H7="","",Start!$H7)</f>
        <v/>
      </c>
      <c r="E67" s="198" t="str">
        <f>IF($C67="","",PÚ!$G$30)</f>
        <v/>
      </c>
      <c r="F67" s="808" t="str">
        <f>IF($C67="","",PÚ!$N$30)</f>
        <v/>
      </c>
      <c r="G67" s="199" t="str">
        <f>IF($C67="","",'4x100m'!$G$30)</f>
        <v/>
      </c>
      <c r="H67" s="808" t="str">
        <f>IF($C67="","",'4x100m'!$N$30)</f>
        <v/>
      </c>
      <c r="I67" s="810" t="str">
        <f>IF($C67="","",'PJ-C'!$O$88)</f>
        <v/>
      </c>
      <c r="J67" s="810" t="str">
        <f>IF($C67="","",'PJ-C'!$Q$88)</f>
        <v/>
      </c>
      <c r="K67" s="803"/>
      <c r="L67" s="801" t="str">
        <f>IF($C67="","",Výsledky!H32)</f>
        <v/>
      </c>
      <c r="M67" s="801" t="str">
        <f>IF($C67="","",Výsledky!I32)</f>
        <v/>
      </c>
      <c r="N67" s="803"/>
      <c r="O67" s="805" t="str">
        <f>IF($C67="","",MATCH($C67,Výsledky!$M$7:$M$56,0))</f>
        <v/>
      </c>
      <c r="Q67" s="495"/>
    </row>
    <row r="68" spans="1:17" ht="12.75" customHeight="1" x14ac:dyDescent="0.2">
      <c r="A68" s="821"/>
      <c r="B68" s="835"/>
      <c r="C68" s="836"/>
      <c r="D68" s="836"/>
      <c r="E68" s="199" t="str">
        <f>IF($C67="","",PÚ!$K$30)</f>
        <v/>
      </c>
      <c r="F68" s="808"/>
      <c r="G68" s="199" t="str">
        <f>IF($C67="","",'4x100m'!$K$30)</f>
        <v/>
      </c>
      <c r="H68" s="808"/>
      <c r="I68" s="810"/>
      <c r="J68" s="810"/>
      <c r="K68" s="803"/>
      <c r="L68" s="801"/>
      <c r="M68" s="801"/>
      <c r="N68" s="803"/>
      <c r="O68" s="805"/>
    </row>
    <row r="69" spans="1:17" ht="12.75" customHeight="1" x14ac:dyDescent="0.2">
      <c r="A69" s="821"/>
      <c r="B69" s="827">
        <f>Start!$F8</f>
        <v>27</v>
      </c>
      <c r="C69" s="829" t="str">
        <f>IF(Start!$G8="","",Start!$G8)</f>
        <v/>
      </c>
      <c r="D69" s="829" t="str">
        <f>IF(Start!$H8="","",Start!$H8)</f>
        <v/>
      </c>
      <c r="E69" s="112" t="str">
        <f>IF($C69="","",PÚ!$G$31)</f>
        <v/>
      </c>
      <c r="F69" s="832" t="str">
        <f>IF($C69="","",PÚ!$N$31)</f>
        <v/>
      </c>
      <c r="G69" s="72" t="str">
        <f>IF($C69="","",'4x100m'!$G$31)</f>
        <v/>
      </c>
      <c r="H69" s="832" t="str">
        <f>IF($C69="","",'4x100m'!$N$31)</f>
        <v/>
      </c>
      <c r="I69" s="833" t="str">
        <f>IF($C69="","",'PJ-C'!$O$91)</f>
        <v/>
      </c>
      <c r="J69" s="833" t="str">
        <f>IF($C69="","",'PJ-C'!$Q$91)</f>
        <v/>
      </c>
      <c r="K69" s="826"/>
      <c r="L69" s="800" t="str">
        <f>IF($C69="","",Výsledky!H33)</f>
        <v/>
      </c>
      <c r="M69" s="800" t="str">
        <f>IF($C69="","",Výsledky!I33)</f>
        <v/>
      </c>
      <c r="N69" s="826"/>
      <c r="O69" s="831" t="str">
        <f>IF($C69="","",MATCH($C69,Výsledky!$M$7:$M$56,0))</f>
        <v/>
      </c>
    </row>
    <row r="70" spans="1:17" ht="12.75" customHeight="1" x14ac:dyDescent="0.2">
      <c r="A70" s="821"/>
      <c r="B70" s="828"/>
      <c r="C70" s="830"/>
      <c r="D70" s="830"/>
      <c r="E70" s="72" t="str">
        <f>IF($C69="","",PÚ!$K$31)</f>
        <v/>
      </c>
      <c r="F70" s="832"/>
      <c r="G70" s="72" t="str">
        <f>IF($C69="","",'4x100m'!$K$31)</f>
        <v/>
      </c>
      <c r="H70" s="832"/>
      <c r="I70" s="833"/>
      <c r="J70" s="833"/>
      <c r="K70" s="826"/>
      <c r="L70" s="800"/>
      <c r="M70" s="800"/>
      <c r="N70" s="826"/>
      <c r="O70" s="831"/>
    </row>
    <row r="71" spans="1:17" ht="12.75" customHeight="1" x14ac:dyDescent="0.2">
      <c r="A71" s="821"/>
      <c r="B71" s="822">
        <f>Start!$F9</f>
        <v>28</v>
      </c>
      <c r="C71" s="824" t="str">
        <f>IF(Start!$G9="","",Start!$G9)</f>
        <v/>
      </c>
      <c r="D71" s="824" t="str">
        <f>IF(Start!$H9="","",Start!$H9)</f>
        <v/>
      </c>
      <c r="E71" s="198" t="str">
        <f>IF($C71="","",PÚ!$G$32)</f>
        <v/>
      </c>
      <c r="F71" s="808" t="str">
        <f>IF($C71="","",PÚ!$N$32)</f>
        <v/>
      </c>
      <c r="G71" s="199" t="str">
        <f>IF($C71="","",'4x100m'!$G$32)</f>
        <v/>
      </c>
      <c r="H71" s="808" t="str">
        <f>IF($C71="","",'4x100m'!$N$32)</f>
        <v/>
      </c>
      <c r="I71" s="810" t="str">
        <f>IF($C71="","",'PJ-C'!$O$94)</f>
        <v/>
      </c>
      <c r="J71" s="810" t="str">
        <f>IF($C71="","",'PJ-C'!$Q$94)</f>
        <v/>
      </c>
      <c r="K71" s="803"/>
      <c r="L71" s="801" t="str">
        <f>IF($C71="","",Výsledky!H34)</f>
        <v/>
      </c>
      <c r="M71" s="801" t="str">
        <f>IF($C71="","",Výsledky!I34)</f>
        <v/>
      </c>
      <c r="N71" s="803"/>
      <c r="O71" s="805" t="str">
        <f>IF($C71="","",MATCH($C71,Výsledky!$M$7:$M$56,0))</f>
        <v/>
      </c>
    </row>
    <row r="72" spans="1:17" ht="12.75" customHeight="1" x14ac:dyDescent="0.2">
      <c r="A72" s="821"/>
      <c r="B72" s="835"/>
      <c r="C72" s="836"/>
      <c r="D72" s="836"/>
      <c r="E72" s="199" t="str">
        <f>IF($C71="","",PÚ!$K$32)</f>
        <v/>
      </c>
      <c r="F72" s="808"/>
      <c r="G72" s="199" t="str">
        <f>IF($C71="","",'4x100m'!$K$32)</f>
        <v/>
      </c>
      <c r="H72" s="808"/>
      <c r="I72" s="810"/>
      <c r="J72" s="810"/>
      <c r="K72" s="803"/>
      <c r="L72" s="801"/>
      <c r="M72" s="801"/>
      <c r="N72" s="803"/>
      <c r="O72" s="805"/>
    </row>
    <row r="73" spans="1:17" ht="12.75" customHeight="1" x14ac:dyDescent="0.2">
      <c r="A73" s="821"/>
      <c r="B73" s="827">
        <f>Start!$F10</f>
        <v>29</v>
      </c>
      <c r="C73" s="829" t="str">
        <f>IF(Start!$G10="","",Start!$G10)</f>
        <v/>
      </c>
      <c r="D73" s="829" t="str">
        <f>IF(Start!$H10="","",Start!$H10)</f>
        <v/>
      </c>
      <c r="E73" s="112" t="str">
        <f>IF($C73="","",PÚ!$G$33)</f>
        <v/>
      </c>
      <c r="F73" s="832" t="str">
        <f>IF($C73="","",PÚ!$N$33)</f>
        <v/>
      </c>
      <c r="G73" s="72" t="str">
        <f>IF($C73="","",'4x100m'!$G$33)</f>
        <v/>
      </c>
      <c r="H73" s="832" t="str">
        <f>IF($C73="","",'4x100m'!$N$33)</f>
        <v/>
      </c>
      <c r="I73" s="833" t="str">
        <f>IF($C73="","",'PJ-C'!$O$97)</f>
        <v/>
      </c>
      <c r="J73" s="833" t="str">
        <f>IF($C73="","",'PJ-C'!$Q$97)</f>
        <v/>
      </c>
      <c r="K73" s="826"/>
      <c r="L73" s="800" t="str">
        <f>IF($C73="","",Výsledky!H35)</f>
        <v/>
      </c>
      <c r="M73" s="800" t="str">
        <f>IF($C73="","",Výsledky!I35)</f>
        <v/>
      </c>
      <c r="N73" s="826"/>
      <c r="O73" s="831" t="str">
        <f>IF($C73="","",MATCH($C73,Výsledky!$M$7:$M$56,0))</f>
        <v/>
      </c>
    </row>
    <row r="74" spans="1:17" ht="12.75" customHeight="1" x14ac:dyDescent="0.2">
      <c r="A74" s="821"/>
      <c r="B74" s="828"/>
      <c r="C74" s="830"/>
      <c r="D74" s="830"/>
      <c r="E74" s="72" t="str">
        <f>IF($C73="","",PÚ!$K$33)</f>
        <v/>
      </c>
      <c r="F74" s="832"/>
      <c r="G74" s="72" t="str">
        <f>IF($C73="","",'4x100m'!$K$33)</f>
        <v/>
      </c>
      <c r="H74" s="832"/>
      <c r="I74" s="833"/>
      <c r="J74" s="833"/>
      <c r="K74" s="826"/>
      <c r="L74" s="800"/>
      <c r="M74" s="800"/>
      <c r="N74" s="826"/>
      <c r="O74" s="831"/>
    </row>
    <row r="75" spans="1:17" ht="12.75" customHeight="1" x14ac:dyDescent="0.2">
      <c r="A75" s="821"/>
      <c r="B75" s="822">
        <f>Start!$F11</f>
        <v>30</v>
      </c>
      <c r="C75" s="824" t="str">
        <f>IF(Start!$G11="","",Start!$G11)</f>
        <v/>
      </c>
      <c r="D75" s="824" t="str">
        <f>IF(Start!$H11="","",Start!$H11)</f>
        <v/>
      </c>
      <c r="E75" s="198" t="str">
        <f>IF($C75="","",PÚ!$G$34)</f>
        <v/>
      </c>
      <c r="F75" s="808" t="str">
        <f>IF($C75="","",PÚ!$N$34)</f>
        <v/>
      </c>
      <c r="G75" s="199" t="str">
        <f>IF($C75="","",'4x100m'!$G$34)</f>
        <v/>
      </c>
      <c r="H75" s="808" t="str">
        <f>IF($C75="","",'4x100m'!$N$34)</f>
        <v/>
      </c>
      <c r="I75" s="810" t="str">
        <f>IF($C75="","",'PJ-C'!$O$100)</f>
        <v/>
      </c>
      <c r="J75" s="810" t="str">
        <f>IF($C75="","",'PJ-C'!$Q$100)</f>
        <v/>
      </c>
      <c r="K75" s="803"/>
      <c r="L75" s="801" t="str">
        <f>IF($C75="","",Výsledky!H36)</f>
        <v/>
      </c>
      <c r="M75" s="801" t="str">
        <f>IF($C75="","",Výsledky!I36)</f>
        <v/>
      </c>
      <c r="N75" s="803"/>
      <c r="O75" s="805" t="str">
        <f>IF($C75="","",MATCH($C75,Výsledky!$M$7:$M$56,0))</f>
        <v/>
      </c>
    </row>
    <row r="76" spans="1:17" ht="12.75" customHeight="1" x14ac:dyDescent="0.2">
      <c r="A76" s="821"/>
      <c r="B76" s="835"/>
      <c r="C76" s="836"/>
      <c r="D76" s="836"/>
      <c r="E76" s="199" t="str">
        <f>IF($C75="","",PÚ!$K$34)</f>
        <v/>
      </c>
      <c r="F76" s="808"/>
      <c r="G76" s="199" t="str">
        <f>IF($C75="","",'4x100m'!$K$34)</f>
        <v/>
      </c>
      <c r="H76" s="808"/>
      <c r="I76" s="810"/>
      <c r="J76" s="810"/>
      <c r="K76" s="803"/>
      <c r="L76" s="801"/>
      <c r="M76" s="801"/>
      <c r="N76" s="803"/>
      <c r="O76" s="805"/>
    </row>
    <row r="77" spans="1:17" ht="12.75" customHeight="1" x14ac:dyDescent="0.2">
      <c r="A77" s="821"/>
      <c r="B77" s="827">
        <f>Start!$F12</f>
        <v>31</v>
      </c>
      <c r="C77" s="829" t="str">
        <f>IF(Start!$G12="","",Start!$G12)</f>
        <v/>
      </c>
      <c r="D77" s="829" t="str">
        <f>IF(Start!$H12="","",Start!$H12)</f>
        <v/>
      </c>
      <c r="E77" s="112" t="str">
        <f>IF($C77="","",PÚ!$G$35)</f>
        <v/>
      </c>
      <c r="F77" s="832" t="str">
        <f>IF($C77="","",PÚ!$N$35)</f>
        <v/>
      </c>
      <c r="G77" s="72" t="str">
        <f>IF($C77="","",'4x100m'!$G$35)</f>
        <v/>
      </c>
      <c r="H77" s="832" t="str">
        <f>IF($C77="","",'4x100m'!$N$35)</f>
        <v/>
      </c>
      <c r="I77" s="833" t="str">
        <f>IF($C77="","",'PJ-C'!$O$107)</f>
        <v/>
      </c>
      <c r="J77" s="833" t="str">
        <f>IF($C77="","",'PJ-C'!$Q$107)</f>
        <v/>
      </c>
      <c r="K77" s="826"/>
      <c r="L77" s="800" t="str">
        <f>IF($C77="","",Výsledky!H37)</f>
        <v/>
      </c>
      <c r="M77" s="800" t="str">
        <f>IF($C77="","",Výsledky!I37)</f>
        <v/>
      </c>
      <c r="N77" s="826"/>
      <c r="O77" s="831" t="str">
        <f>IF($C77="","",MATCH($C77,Výsledky!$M$7:$M$56,0))</f>
        <v/>
      </c>
    </row>
    <row r="78" spans="1:17" ht="12.75" customHeight="1" x14ac:dyDescent="0.2">
      <c r="A78" s="821"/>
      <c r="B78" s="828"/>
      <c r="C78" s="830"/>
      <c r="D78" s="830"/>
      <c r="E78" s="72" t="str">
        <f>IF($C77="","",PÚ!$K$35)</f>
        <v/>
      </c>
      <c r="F78" s="832"/>
      <c r="G78" s="72" t="str">
        <f>IF($C77="","",'4x100m'!$K$35)</f>
        <v/>
      </c>
      <c r="H78" s="832"/>
      <c r="I78" s="833"/>
      <c r="J78" s="833"/>
      <c r="K78" s="826"/>
      <c r="L78" s="800"/>
      <c r="M78" s="800"/>
      <c r="N78" s="826"/>
      <c r="O78" s="831"/>
    </row>
    <row r="79" spans="1:17" ht="12.75" customHeight="1" x14ac:dyDescent="0.2">
      <c r="A79" s="821"/>
      <c r="B79" s="822">
        <f>Start!$F13</f>
        <v>32</v>
      </c>
      <c r="C79" s="824" t="str">
        <f>IF(Start!$G13="","",Start!$G13)</f>
        <v/>
      </c>
      <c r="D79" s="824" t="str">
        <f>IF(Start!$H13="","",Start!$H13)</f>
        <v/>
      </c>
      <c r="E79" s="198" t="str">
        <f>IF($C79="","",PÚ!$G$36)</f>
        <v/>
      </c>
      <c r="F79" s="808" t="str">
        <f>IF($C79="","",PÚ!$N$36)</f>
        <v/>
      </c>
      <c r="G79" s="199" t="str">
        <f>IF($C79="","",'4x100m'!$G$36)</f>
        <v/>
      </c>
      <c r="H79" s="808" t="str">
        <f>IF($C79="","",'4x100m'!$N$36)</f>
        <v/>
      </c>
      <c r="I79" s="810" t="str">
        <f>IF($C79="","",'PJ-C'!$O$110)</f>
        <v/>
      </c>
      <c r="J79" s="810" t="str">
        <f>IF($C79="","",'PJ-C'!$Q$110)</f>
        <v/>
      </c>
      <c r="K79" s="803"/>
      <c r="L79" s="801" t="str">
        <f>IF($C79="","",Výsledky!H38)</f>
        <v/>
      </c>
      <c r="M79" s="801" t="str">
        <f>IF($C79="","",Výsledky!I38)</f>
        <v/>
      </c>
      <c r="N79" s="803"/>
      <c r="O79" s="805" t="str">
        <f>IF($C79="","",MATCH($C79,Výsledky!$M$7:$M$56,0))</f>
        <v/>
      </c>
    </row>
    <row r="80" spans="1:17" ht="12.75" customHeight="1" x14ac:dyDescent="0.2">
      <c r="A80" s="821"/>
      <c r="B80" s="835"/>
      <c r="C80" s="836"/>
      <c r="D80" s="836"/>
      <c r="E80" s="199" t="str">
        <f>IF($C79="","",PÚ!$K$36)</f>
        <v/>
      </c>
      <c r="F80" s="808"/>
      <c r="G80" s="199" t="str">
        <f>IF($C79="","",'4x100m'!$K$36)</f>
        <v/>
      </c>
      <c r="H80" s="808"/>
      <c r="I80" s="810"/>
      <c r="J80" s="810"/>
      <c r="K80" s="803"/>
      <c r="L80" s="801"/>
      <c r="M80" s="801"/>
      <c r="N80" s="803"/>
      <c r="O80" s="805"/>
    </row>
    <row r="81" spans="1:15" ht="12.75" customHeight="1" x14ac:dyDescent="0.2">
      <c r="A81" s="821"/>
      <c r="B81" s="827">
        <f>Start!$F14</f>
        <v>33</v>
      </c>
      <c r="C81" s="829" t="str">
        <f>IF(Start!$G14="","",Start!$G14)</f>
        <v/>
      </c>
      <c r="D81" s="829" t="str">
        <f>IF(Start!$H14="","",Start!$H14)</f>
        <v/>
      </c>
      <c r="E81" s="112" t="str">
        <f>IF($C81="","",PÚ!$G$37)</f>
        <v/>
      </c>
      <c r="F81" s="832" t="str">
        <f>IF($C81="","",PÚ!$N$37)</f>
        <v/>
      </c>
      <c r="G81" s="72" t="str">
        <f>IF($C81="","",'4x100m'!$G$37)</f>
        <v/>
      </c>
      <c r="H81" s="832" t="str">
        <f>IF($C81="","",'4x100m'!$N$37)</f>
        <v/>
      </c>
      <c r="I81" s="833" t="str">
        <f>IF($C81="","",'PJ-C'!$O$113)</f>
        <v/>
      </c>
      <c r="J81" s="833" t="str">
        <f>IF($C81="","",'PJ-C'!$Q$113)</f>
        <v/>
      </c>
      <c r="K81" s="826"/>
      <c r="L81" s="800" t="str">
        <f>IF($C81="","",Výsledky!H39)</f>
        <v/>
      </c>
      <c r="M81" s="800" t="str">
        <f>IF($C81="","",Výsledky!I39)</f>
        <v/>
      </c>
      <c r="N81" s="826"/>
      <c r="O81" s="831" t="str">
        <f>IF($C81="","",MATCH($C81,Výsledky!$M$7:$M$56,0))</f>
        <v/>
      </c>
    </row>
    <row r="82" spans="1:15" ht="12.75" customHeight="1" x14ac:dyDescent="0.2">
      <c r="A82" s="821"/>
      <c r="B82" s="828"/>
      <c r="C82" s="830"/>
      <c r="D82" s="830"/>
      <c r="E82" s="72" t="str">
        <f>IF($C81="","",PÚ!$K$37)</f>
        <v/>
      </c>
      <c r="F82" s="832"/>
      <c r="G82" s="72" t="str">
        <f>IF($C81="","",'4x100m'!$K$37)</f>
        <v/>
      </c>
      <c r="H82" s="832"/>
      <c r="I82" s="833"/>
      <c r="J82" s="833"/>
      <c r="K82" s="826"/>
      <c r="L82" s="800"/>
      <c r="M82" s="800"/>
      <c r="N82" s="826"/>
      <c r="O82" s="831"/>
    </row>
    <row r="83" spans="1:15" ht="12.75" customHeight="1" x14ac:dyDescent="0.2">
      <c r="A83" s="821"/>
      <c r="B83" s="822">
        <f>Start!$F15</f>
        <v>34</v>
      </c>
      <c r="C83" s="824" t="str">
        <f>IF(Start!$G15="","",Start!$G15)</f>
        <v/>
      </c>
      <c r="D83" s="824" t="str">
        <f>IF(Start!$H15="","",Start!$H15)</f>
        <v/>
      </c>
      <c r="E83" s="199" t="str">
        <f>IF($C83="","",PÚ!$G$38)</f>
        <v/>
      </c>
      <c r="F83" s="808" t="str">
        <f>IF($C83="","",PÚ!$N$38)</f>
        <v/>
      </c>
      <c r="G83" s="199" t="str">
        <f>IF($C83="","",'4x100m'!$G$38)</f>
        <v/>
      </c>
      <c r="H83" s="808" t="str">
        <f>IF($C83="","",'4x100m'!$N$38)</f>
        <v/>
      </c>
      <c r="I83" s="810" t="str">
        <f>IF($C83="","",'PJ-C'!$O$116)</f>
        <v/>
      </c>
      <c r="J83" s="810" t="str">
        <f>IF($C83="","",'PJ-C'!$Q$116)</f>
        <v/>
      </c>
      <c r="K83" s="803"/>
      <c r="L83" s="801" t="str">
        <f>IF($C83="","",Výsledky!H40)</f>
        <v/>
      </c>
      <c r="M83" s="801" t="str">
        <f>IF($C83="","",Výsledky!I40)</f>
        <v/>
      </c>
      <c r="N83" s="803"/>
      <c r="O83" s="805" t="str">
        <f>IF($C83="","",MATCH($C83,Výsledky!$M$7:$M$56,0))</f>
        <v/>
      </c>
    </row>
    <row r="84" spans="1:15" ht="12.75" customHeight="1" x14ac:dyDescent="0.2">
      <c r="A84" s="821"/>
      <c r="B84" s="835"/>
      <c r="C84" s="836"/>
      <c r="D84" s="836"/>
      <c r="E84" s="199" t="str">
        <f>IF($C83="","",PÚ!$K$38)</f>
        <v/>
      </c>
      <c r="F84" s="808"/>
      <c r="G84" s="199" t="str">
        <f>IF($C83="","",'4x100m'!$K$38)</f>
        <v/>
      </c>
      <c r="H84" s="808"/>
      <c r="I84" s="810"/>
      <c r="J84" s="810"/>
      <c r="K84" s="803"/>
      <c r="L84" s="801"/>
      <c r="M84" s="801"/>
      <c r="N84" s="803"/>
      <c r="O84" s="805"/>
    </row>
    <row r="85" spans="1:15" ht="12.75" customHeight="1" x14ac:dyDescent="0.2">
      <c r="A85" s="821"/>
      <c r="B85" s="841">
        <f>Start!$F16</f>
        <v>35</v>
      </c>
      <c r="C85" s="842" t="str">
        <f>IF(Start!$G16="","",Start!$G16)</f>
        <v/>
      </c>
      <c r="D85" s="842" t="str">
        <f>IF(Start!$H16="","",Start!$H16)</f>
        <v/>
      </c>
      <c r="E85" s="112" t="str">
        <f>IF($C85="","",PÚ!$G$39)</f>
        <v/>
      </c>
      <c r="F85" s="844" t="str">
        <f>IF($C85="","",PÚ!$N$39)</f>
        <v/>
      </c>
      <c r="G85" s="72" t="str">
        <f>IF($C85="","",'4x100m'!$G$39)</f>
        <v/>
      </c>
      <c r="H85" s="844" t="str">
        <f>IF($C85="","",'4x100m'!$N$39)</f>
        <v/>
      </c>
      <c r="I85" s="845" t="str">
        <f>IF($C85="","",'PJ-C'!$O$119)</f>
        <v/>
      </c>
      <c r="J85" s="845" t="str">
        <f>IF($C85="","",'PJ-C'!$Q$119)</f>
        <v/>
      </c>
      <c r="K85" s="840"/>
      <c r="L85" s="802" t="str">
        <f>IF($C85="","",Výsledky!H41)</f>
        <v/>
      </c>
      <c r="M85" s="802" t="str">
        <f>IF($C85="","",Výsledky!I41)</f>
        <v/>
      </c>
      <c r="N85" s="840"/>
      <c r="O85" s="843" t="str">
        <f>IF($C85="","",MATCH($C85,Výsledky!$M$7:$M$56,0))</f>
        <v/>
      </c>
    </row>
    <row r="86" spans="1:15" ht="13.5" customHeight="1" x14ac:dyDescent="0.2">
      <c r="A86" s="821"/>
      <c r="B86" s="828"/>
      <c r="C86" s="830"/>
      <c r="D86" s="830"/>
      <c r="E86" s="72" t="str">
        <f>IF($C85="","",PÚ!$K$39)</f>
        <v/>
      </c>
      <c r="F86" s="832"/>
      <c r="G86" s="72" t="str">
        <f>IF($C85="","",'4x100m'!$K$39)</f>
        <v/>
      </c>
      <c r="H86" s="832"/>
      <c r="I86" s="833"/>
      <c r="J86" s="833"/>
      <c r="K86" s="826"/>
      <c r="L86" s="800"/>
      <c r="M86" s="800"/>
      <c r="N86" s="826"/>
      <c r="O86" s="831"/>
    </row>
    <row r="87" spans="1:15" ht="12.75" customHeight="1" x14ac:dyDescent="0.2">
      <c r="A87" s="821"/>
      <c r="B87" s="838">
        <f>Start!$F17</f>
        <v>36</v>
      </c>
      <c r="C87" s="839" t="str">
        <f>IF(Start!$G17="","",Start!$G17)</f>
        <v/>
      </c>
      <c r="D87" s="839" t="str">
        <f>IF(Start!$H17="","",Start!$H17)</f>
        <v/>
      </c>
      <c r="E87" s="198" t="str">
        <f>IF($C87="","",PÚ!$G$40)</f>
        <v/>
      </c>
      <c r="F87" s="837" t="str">
        <f>IF($C87="","",PÚ!$N$40)</f>
        <v/>
      </c>
      <c r="G87" s="199" t="str">
        <f>IF($C87="","",'4x100m'!$G$40)</f>
        <v/>
      </c>
      <c r="H87" s="837" t="str">
        <f>IF($C87="","",'4x100m'!$N$40)</f>
        <v/>
      </c>
      <c r="I87" s="810" t="str">
        <f>IF($C87="","",'PJ-C'!$O$122)</f>
        <v/>
      </c>
      <c r="J87" s="810" t="str">
        <f>IF($C87="","",'PJ-C'!$Q$122)</f>
        <v/>
      </c>
      <c r="K87" s="803"/>
      <c r="L87" s="801" t="str">
        <f>IF($C87="","",Výsledky!H42)</f>
        <v/>
      </c>
      <c r="M87" s="801" t="str">
        <f>IF($C87="","",Výsledky!I42)</f>
        <v/>
      </c>
      <c r="N87" s="803"/>
      <c r="O87" s="805" t="str">
        <f>IF($C87="","",MATCH($C87,Výsledky!$M$7:$M$56,0))</f>
        <v/>
      </c>
    </row>
    <row r="88" spans="1:15" ht="12.75" customHeight="1" x14ac:dyDescent="0.2">
      <c r="A88" s="821"/>
      <c r="B88" s="835"/>
      <c r="C88" s="836"/>
      <c r="D88" s="836"/>
      <c r="E88" s="199" t="str">
        <f>IF($C87="","",PÚ!$K$40)</f>
        <v/>
      </c>
      <c r="F88" s="808"/>
      <c r="G88" s="199" t="str">
        <f>IF($C87="","",'4x100m'!$K$40)</f>
        <v/>
      </c>
      <c r="H88" s="808"/>
      <c r="I88" s="810"/>
      <c r="J88" s="810"/>
      <c r="K88" s="803"/>
      <c r="L88" s="801"/>
      <c r="M88" s="801"/>
      <c r="N88" s="803"/>
      <c r="O88" s="805"/>
    </row>
    <row r="89" spans="1:15" ht="12.75" customHeight="1" x14ac:dyDescent="0.2">
      <c r="A89" s="821"/>
      <c r="B89" s="827">
        <f>Start!$F18</f>
        <v>37</v>
      </c>
      <c r="C89" s="829" t="str">
        <f>IF(Start!$G18="","",Start!$G18)</f>
        <v/>
      </c>
      <c r="D89" s="829" t="str">
        <f>IF(Start!$H18="","",Start!$H18)</f>
        <v/>
      </c>
      <c r="E89" s="112" t="str">
        <f>IF($C89="","",PÚ!$G$41)</f>
        <v/>
      </c>
      <c r="F89" s="832" t="str">
        <f>IF($C89="","",PÚ!$N$41)</f>
        <v/>
      </c>
      <c r="G89" s="72" t="str">
        <f>IF($C89="","",'4x100m'!$G$41)</f>
        <v/>
      </c>
      <c r="H89" s="832" t="str">
        <f>IF($C89="","",'4x100m'!$N$41)</f>
        <v/>
      </c>
      <c r="I89" s="833" t="str">
        <f>IF($C89="","",'PJ-C'!$O$125)</f>
        <v/>
      </c>
      <c r="J89" s="833" t="str">
        <f>IF($C89="","",'PJ-C'!$Q$125)</f>
        <v/>
      </c>
      <c r="K89" s="826"/>
      <c r="L89" s="800" t="str">
        <f>IF($C89="","",Výsledky!H43)</f>
        <v/>
      </c>
      <c r="M89" s="800" t="str">
        <f>IF($C89="","",Výsledky!I43)</f>
        <v/>
      </c>
      <c r="N89" s="826"/>
      <c r="O89" s="831" t="str">
        <f>IF($C89="","",MATCH($C89,Výsledky!$M$7:$M$56,0))</f>
        <v/>
      </c>
    </row>
    <row r="90" spans="1:15" ht="12.75" customHeight="1" x14ac:dyDescent="0.2">
      <c r="A90" s="821"/>
      <c r="B90" s="828"/>
      <c r="C90" s="830"/>
      <c r="D90" s="830"/>
      <c r="E90" s="72" t="str">
        <f>IF($C89="","",PÚ!$K$41)</f>
        <v/>
      </c>
      <c r="F90" s="832"/>
      <c r="G90" s="72" t="str">
        <f>IF($C89="","",'4x100m'!$K$41)</f>
        <v/>
      </c>
      <c r="H90" s="832"/>
      <c r="I90" s="833"/>
      <c r="J90" s="833"/>
      <c r="K90" s="826"/>
      <c r="L90" s="800"/>
      <c r="M90" s="800"/>
      <c r="N90" s="826"/>
      <c r="O90" s="831"/>
    </row>
    <row r="91" spans="1:15" ht="12.75" customHeight="1" x14ac:dyDescent="0.2">
      <c r="A91" s="821"/>
      <c r="B91" s="822">
        <f>Start!$F19</f>
        <v>38</v>
      </c>
      <c r="C91" s="824" t="str">
        <f>IF(Start!$G19="","",Start!$G19)</f>
        <v/>
      </c>
      <c r="D91" s="824" t="str">
        <f>IF(Start!$H19="","",Start!$H19)</f>
        <v/>
      </c>
      <c r="E91" s="198" t="str">
        <f>IF($C91="","",PÚ!$G$42)</f>
        <v/>
      </c>
      <c r="F91" s="808" t="str">
        <f>IF($C91="","",PÚ!$N$42)</f>
        <v/>
      </c>
      <c r="G91" s="199" t="str">
        <f>IF($C91="","",'4x100m'!$G$42)</f>
        <v/>
      </c>
      <c r="H91" s="808" t="str">
        <f>IF($C91="","",'4x100m'!$N$42)</f>
        <v/>
      </c>
      <c r="I91" s="810" t="str">
        <f>IF($C91="","",'PJ-C'!$O$128)</f>
        <v/>
      </c>
      <c r="J91" s="810" t="str">
        <f>IF($C91="","",'PJ-C'!$Q$128)</f>
        <v/>
      </c>
      <c r="K91" s="803"/>
      <c r="L91" s="801" t="str">
        <f>IF($C91="","",Výsledky!H44)</f>
        <v/>
      </c>
      <c r="M91" s="801" t="str">
        <f>IF($C91="","",Výsledky!I44)</f>
        <v/>
      </c>
      <c r="N91" s="803"/>
      <c r="O91" s="805" t="str">
        <f>IF($C91="","",MATCH($C91,Výsledky!$M$7:$M$56,0))</f>
        <v/>
      </c>
    </row>
    <row r="92" spans="1:15" ht="12.75" customHeight="1" x14ac:dyDescent="0.2">
      <c r="A92" s="821"/>
      <c r="B92" s="835"/>
      <c r="C92" s="836"/>
      <c r="D92" s="836"/>
      <c r="E92" s="199" t="str">
        <f>IF($C91="","",PÚ!$K$42)</f>
        <v/>
      </c>
      <c r="F92" s="808"/>
      <c r="G92" s="199" t="str">
        <f>IF($C91="","",'4x100m'!$K$42)</f>
        <v/>
      </c>
      <c r="H92" s="808"/>
      <c r="I92" s="810"/>
      <c r="J92" s="810"/>
      <c r="K92" s="803"/>
      <c r="L92" s="801"/>
      <c r="M92" s="801"/>
      <c r="N92" s="803"/>
      <c r="O92" s="805"/>
    </row>
    <row r="93" spans="1:15" ht="12.75" customHeight="1" x14ac:dyDescent="0.2">
      <c r="A93" s="821"/>
      <c r="B93" s="827">
        <f>Start!$F20</f>
        <v>39</v>
      </c>
      <c r="C93" s="829" t="str">
        <f>IF(Start!$G20="","",Start!$G20)</f>
        <v/>
      </c>
      <c r="D93" s="829" t="str">
        <f>IF(Start!$H20="","",Start!$H20)</f>
        <v/>
      </c>
      <c r="E93" s="112" t="str">
        <f>IF($C93="","",PÚ!$G$43)</f>
        <v/>
      </c>
      <c r="F93" s="832" t="str">
        <f>IF($C93="","",PÚ!$N$43)</f>
        <v/>
      </c>
      <c r="G93" s="72" t="str">
        <f>IF($C93="","",'4x100m'!$G$43)</f>
        <v/>
      </c>
      <c r="H93" s="832" t="str">
        <f>IF($C93="","",'4x100m'!$N$43)</f>
        <v/>
      </c>
      <c r="I93" s="833" t="str">
        <f>IF($C93="","",'PJ-C'!$O$131)</f>
        <v/>
      </c>
      <c r="J93" s="833" t="str">
        <f>IF($C93="","",'PJ-C'!$Q$131)</f>
        <v/>
      </c>
      <c r="K93" s="826"/>
      <c r="L93" s="800" t="str">
        <f>IF($C93="","",Výsledky!H45)</f>
        <v/>
      </c>
      <c r="M93" s="800" t="str">
        <f>IF($C93="","",Výsledky!I45)</f>
        <v/>
      </c>
      <c r="N93" s="826"/>
      <c r="O93" s="831" t="str">
        <f>IF($C93="","",MATCH($C93,Výsledky!$M$7:$M$56,0))</f>
        <v/>
      </c>
    </row>
    <row r="94" spans="1:15" ht="12.75" customHeight="1" x14ac:dyDescent="0.2">
      <c r="A94" s="821"/>
      <c r="B94" s="828"/>
      <c r="C94" s="830"/>
      <c r="D94" s="830"/>
      <c r="E94" s="72" t="str">
        <f>IF($C93="","",PÚ!$K$43)</f>
        <v/>
      </c>
      <c r="F94" s="832"/>
      <c r="G94" s="72" t="str">
        <f>IF($C93="","",'4x100m'!$K$43)</f>
        <v/>
      </c>
      <c r="H94" s="832"/>
      <c r="I94" s="833"/>
      <c r="J94" s="833"/>
      <c r="K94" s="826"/>
      <c r="L94" s="800"/>
      <c r="M94" s="800"/>
      <c r="N94" s="826"/>
      <c r="O94" s="831"/>
    </row>
    <row r="95" spans="1:15" ht="12.75" customHeight="1" x14ac:dyDescent="0.2">
      <c r="A95" s="821"/>
      <c r="B95" s="822">
        <f>Start!$F21</f>
        <v>40</v>
      </c>
      <c r="C95" s="824" t="str">
        <f>IF(Start!$G21="","",Start!$G21)</f>
        <v/>
      </c>
      <c r="D95" s="824" t="str">
        <f>IF(Start!$H21="","",Start!$H21)</f>
        <v/>
      </c>
      <c r="E95" s="198" t="str">
        <f>IF($C95="","",PÚ!$G$44)</f>
        <v/>
      </c>
      <c r="F95" s="808" t="str">
        <f>IF($C95="","",PÚ!$N$44)</f>
        <v/>
      </c>
      <c r="G95" s="199" t="str">
        <f>IF($C95="","",'4x100m'!$G$44)</f>
        <v/>
      </c>
      <c r="H95" s="808" t="str">
        <f>IF($C95="","",'4x100m'!$N$44)</f>
        <v/>
      </c>
      <c r="I95" s="810" t="str">
        <f>IF($C95="","",'PJ-C'!$O$134)</f>
        <v/>
      </c>
      <c r="J95" s="810" t="str">
        <f>IF($C95="","",'PJ-C'!$Q$134)</f>
        <v/>
      </c>
      <c r="K95" s="803"/>
      <c r="L95" s="801" t="str">
        <f>IF($C95="","",Výsledky!H46)</f>
        <v/>
      </c>
      <c r="M95" s="801" t="str">
        <f>IF($C95="","",Výsledky!I46)</f>
        <v/>
      </c>
      <c r="N95" s="803"/>
      <c r="O95" s="805" t="str">
        <f>IF($C95="","",MATCH($C95,Výsledky!$M$7:$M$56,0))</f>
        <v/>
      </c>
    </row>
    <row r="96" spans="1:15" ht="12.75" customHeight="1" thickBot="1" x14ac:dyDescent="0.25">
      <c r="A96" s="821"/>
      <c r="B96" s="823"/>
      <c r="C96" s="825"/>
      <c r="D96" s="825"/>
      <c r="E96" s="200" t="str">
        <f>IF($C95="","",PÚ!$K$44)</f>
        <v/>
      </c>
      <c r="F96" s="809"/>
      <c r="G96" s="200" t="str">
        <f>IF($C95="","",'4x100m'!$K$44)</f>
        <v/>
      </c>
      <c r="H96" s="809"/>
      <c r="I96" s="811"/>
      <c r="J96" s="811"/>
      <c r="K96" s="804"/>
      <c r="L96" s="807"/>
      <c r="M96" s="807"/>
      <c r="N96" s="804"/>
      <c r="O96" s="806"/>
    </row>
    <row r="97" spans="1:17" s="552" customFormat="1" ht="26.25" x14ac:dyDescent="0.2">
      <c r="B97" s="724" t="s">
        <v>10</v>
      </c>
      <c r="C97" s="724"/>
      <c r="D97" s="724"/>
      <c r="E97" s="724"/>
      <c r="F97" s="724"/>
      <c r="G97" s="724"/>
      <c r="H97" s="724"/>
      <c r="I97" s="724"/>
      <c r="J97" s="724"/>
      <c r="K97" s="724"/>
      <c r="L97" s="724"/>
      <c r="M97" s="724"/>
      <c r="N97" s="724"/>
      <c r="O97" s="724"/>
    </row>
    <row r="98" spans="1:17" s="538" customFormat="1" ht="15" customHeight="1" x14ac:dyDescent="0.2">
      <c r="B98" s="177"/>
      <c r="C98" s="177"/>
      <c r="D98" s="177"/>
      <c r="E98" s="177"/>
      <c r="F98" s="553"/>
      <c r="G98" s="177"/>
      <c r="H98" s="177"/>
      <c r="I98" s="177"/>
      <c r="J98" s="177"/>
      <c r="K98" s="177"/>
      <c r="L98" s="554"/>
      <c r="M98" s="554"/>
      <c r="N98" s="177"/>
      <c r="O98" s="177"/>
    </row>
    <row r="99" spans="1:17" s="538" customFormat="1" x14ac:dyDescent="0.2">
      <c r="A99" s="555"/>
      <c r="B99" s="177"/>
      <c r="C99" s="799" t="str">
        <f>C51</f>
        <v>Krajské kolo v PS</v>
      </c>
      <c r="D99" s="799"/>
      <c r="E99" s="799"/>
      <c r="F99" s="799"/>
      <c r="G99" s="799" t="str">
        <f>G51</f>
        <v>30.7. 2016 Pardubice - Polabiny</v>
      </c>
      <c r="H99" s="799"/>
      <c r="I99" s="799"/>
      <c r="J99" s="799"/>
      <c r="K99" s="799"/>
      <c r="L99" s="799"/>
      <c r="M99" s="799"/>
      <c r="N99" s="799"/>
      <c r="O99" s="799"/>
    </row>
    <row r="100" spans="1:17" s="538" customFormat="1" ht="15" customHeight="1" thickBot="1" x14ac:dyDescent="0.25">
      <c r="A100" s="555"/>
      <c r="B100" s="177"/>
      <c r="C100" s="177"/>
      <c r="D100" s="177"/>
      <c r="E100" s="177"/>
      <c r="F100" s="553"/>
      <c r="G100" s="177"/>
      <c r="H100" s="177"/>
      <c r="I100" s="177"/>
      <c r="J100" s="177"/>
      <c r="K100" s="556"/>
      <c r="L100" s="554"/>
      <c r="M100" s="554"/>
      <c r="N100" s="556"/>
      <c r="O100" s="177"/>
    </row>
    <row r="101" spans="1:17" ht="18.75" thickBot="1" x14ac:dyDescent="0.25">
      <c r="A101" s="8"/>
      <c r="C101" s="202" t="str">
        <f>Start!$C$5</f>
        <v>MUŽI</v>
      </c>
      <c r="D101" s="16"/>
      <c r="E101" s="864"/>
      <c r="F101" s="864"/>
      <c r="G101" s="864"/>
      <c r="H101" s="864"/>
      <c r="I101" s="864"/>
      <c r="J101" s="864"/>
      <c r="K101" s="16"/>
    </row>
    <row r="102" spans="1:17" s="557" customFormat="1" ht="84" customHeight="1" x14ac:dyDescent="0.2">
      <c r="A102" s="67"/>
      <c r="B102" s="857" t="s">
        <v>8</v>
      </c>
      <c r="C102" s="857" t="s">
        <v>0</v>
      </c>
      <c r="D102" s="857" t="str">
        <f>Start!$D$6</f>
        <v>Okres</v>
      </c>
      <c r="E102" s="860" t="s">
        <v>39</v>
      </c>
      <c r="F102" s="861"/>
      <c r="G102" s="865" t="s">
        <v>40</v>
      </c>
      <c r="H102" s="865"/>
      <c r="I102" s="866" t="s">
        <v>73</v>
      </c>
      <c r="J102" s="867"/>
      <c r="K102" s="186"/>
      <c r="L102" s="814" t="s">
        <v>79</v>
      </c>
      <c r="M102" s="815"/>
      <c r="N102" s="187"/>
      <c r="O102" s="868" t="s">
        <v>62</v>
      </c>
    </row>
    <row r="103" spans="1:17" s="544" customFormat="1" ht="13.15" customHeight="1" x14ac:dyDescent="0.2">
      <c r="A103" s="68"/>
      <c r="B103" s="858"/>
      <c r="C103" s="858"/>
      <c r="D103" s="858"/>
      <c r="E103" s="69" t="s">
        <v>5</v>
      </c>
      <c r="F103" s="862" t="s">
        <v>34</v>
      </c>
      <c r="G103" s="69" t="s">
        <v>5</v>
      </c>
      <c r="H103" s="864" t="s">
        <v>34</v>
      </c>
      <c r="I103" s="197" t="s">
        <v>41</v>
      </c>
      <c r="J103" s="821" t="s">
        <v>34</v>
      </c>
      <c r="K103" s="872"/>
      <c r="L103" s="816"/>
      <c r="M103" s="817"/>
      <c r="N103" s="872"/>
      <c r="O103" s="869"/>
      <c r="Q103" s="558"/>
    </row>
    <row r="104" spans="1:17" s="544" customFormat="1" ht="13.15" customHeight="1" thickBot="1" x14ac:dyDescent="0.25">
      <c r="A104" s="68"/>
      <c r="B104" s="859"/>
      <c r="C104" s="859"/>
      <c r="D104" s="859"/>
      <c r="E104" s="111" t="s">
        <v>6</v>
      </c>
      <c r="F104" s="863"/>
      <c r="G104" s="70" t="s">
        <v>6</v>
      </c>
      <c r="H104" s="870"/>
      <c r="I104" s="111" t="s">
        <v>43</v>
      </c>
      <c r="J104" s="871"/>
      <c r="K104" s="873"/>
      <c r="L104" s="818"/>
      <c r="M104" s="819"/>
      <c r="N104" s="873"/>
      <c r="O104" s="869"/>
      <c r="Q104" s="558"/>
    </row>
    <row r="105" spans="1:17" ht="12.75" customHeight="1" x14ac:dyDescent="0.2">
      <c r="A105" s="821"/>
      <c r="B105" s="855">
        <f>Start!$F22</f>
        <v>41</v>
      </c>
      <c r="C105" s="856" t="str">
        <f>IF(Start!$G22="","",Start!$G22)</f>
        <v/>
      </c>
      <c r="D105" s="856" t="str">
        <f>IF(Start!$H22="","",Start!$H22)</f>
        <v/>
      </c>
      <c r="E105" s="71" t="str">
        <f>IF($C105="","",PÚ!$G$45)</f>
        <v/>
      </c>
      <c r="F105" s="853" t="str">
        <f>IF($C105="","",PÚ!$N$45)</f>
        <v/>
      </c>
      <c r="G105" s="71" t="str">
        <f>IF($C105="","",'4x100m'!$G$45)</f>
        <v/>
      </c>
      <c r="H105" s="853" t="str">
        <f>IF($C105="","",'4x100m'!$N$45)</f>
        <v/>
      </c>
      <c r="I105" s="854" t="str">
        <f>IF($C105="","",'PJ-C'!$O$141)</f>
        <v/>
      </c>
      <c r="J105" s="854" t="str">
        <f>IF($C105="","",'PJ-C'!$Q$141)</f>
        <v/>
      </c>
      <c r="K105" s="851"/>
      <c r="L105" s="820" t="str">
        <f>IF($C105="","",Výsledky!H47)</f>
        <v/>
      </c>
      <c r="M105" s="820" t="str">
        <f>IF($C105="","",Výsledky!I47)</f>
        <v/>
      </c>
      <c r="N105" s="851"/>
      <c r="O105" s="852" t="str">
        <f>IF($C105="","",MATCH($C105,Výsledky!$M$7:$M$56,0))</f>
        <v/>
      </c>
    </row>
    <row r="106" spans="1:17" ht="12.75" customHeight="1" x14ac:dyDescent="0.2">
      <c r="A106" s="821"/>
      <c r="B106" s="828"/>
      <c r="C106" s="830"/>
      <c r="D106" s="830"/>
      <c r="E106" s="72" t="str">
        <f>IF($C105="","",PÚ!$K$45)</f>
        <v/>
      </c>
      <c r="F106" s="832"/>
      <c r="G106" s="72" t="str">
        <f>IF($C105="","",'4x100m'!$K$45)</f>
        <v/>
      </c>
      <c r="H106" s="832"/>
      <c r="I106" s="833"/>
      <c r="J106" s="833"/>
      <c r="K106" s="826"/>
      <c r="L106" s="800"/>
      <c r="M106" s="800"/>
      <c r="N106" s="826"/>
      <c r="O106" s="831"/>
    </row>
    <row r="107" spans="1:17" ht="12.75" customHeight="1" x14ac:dyDescent="0.2">
      <c r="A107" s="821"/>
      <c r="B107" s="822">
        <f>Start!$F23</f>
        <v>42</v>
      </c>
      <c r="C107" s="847" t="str">
        <f>IF(Start!$G23="","",Start!$G23)</f>
        <v/>
      </c>
      <c r="D107" s="847" t="str">
        <f>IF(Start!$H23="","",Start!$H23)</f>
        <v/>
      </c>
      <c r="E107" s="198" t="str">
        <f>IF($C107="","",PÚ!$G$46)</f>
        <v/>
      </c>
      <c r="F107" s="808" t="str">
        <f>IF($C107="","",PÚ!$N$46)</f>
        <v/>
      </c>
      <c r="G107" s="199" t="str">
        <f>IF($C107="","",'4x100m'!$G$46)</f>
        <v/>
      </c>
      <c r="H107" s="808" t="str">
        <f>IF($C107="","",'4x100m'!$N$46)</f>
        <v/>
      </c>
      <c r="I107" s="810" t="str">
        <f>IF($C107="","",'PJ-C'!$O$144)</f>
        <v/>
      </c>
      <c r="J107" s="810" t="str">
        <f>IF($C107="","",'PJ-C'!$Q$144)</f>
        <v/>
      </c>
      <c r="K107" s="803"/>
      <c r="L107" s="801" t="str">
        <f>IF($C107="","",Výsledky!H48)</f>
        <v/>
      </c>
      <c r="M107" s="801" t="str">
        <f>IF($C107="","",Výsledky!I48)</f>
        <v/>
      </c>
      <c r="N107" s="803"/>
      <c r="O107" s="805" t="str">
        <f>IF($C107="","",MATCH($C107,Výsledky!$M$7:$M$56,0))</f>
        <v/>
      </c>
    </row>
    <row r="108" spans="1:17" ht="12.75" customHeight="1" x14ac:dyDescent="0.2">
      <c r="A108" s="821"/>
      <c r="B108" s="835"/>
      <c r="C108" s="848"/>
      <c r="D108" s="848"/>
      <c r="E108" s="199" t="str">
        <f>IF($C107="","",PÚ!$K$46)</f>
        <v/>
      </c>
      <c r="F108" s="808"/>
      <c r="G108" s="199" t="str">
        <f>IF($C107="","",'4x100m'!$K$46)</f>
        <v/>
      </c>
      <c r="H108" s="808"/>
      <c r="I108" s="810"/>
      <c r="J108" s="810"/>
      <c r="K108" s="803"/>
      <c r="L108" s="801"/>
      <c r="M108" s="801"/>
      <c r="N108" s="803"/>
      <c r="O108" s="805"/>
    </row>
    <row r="109" spans="1:17" ht="12.75" customHeight="1" x14ac:dyDescent="0.2">
      <c r="A109" s="821"/>
      <c r="B109" s="827">
        <f>Start!$F24</f>
        <v>43</v>
      </c>
      <c r="C109" s="849" t="str">
        <f>IF(Start!$G24="","",Start!$G24)</f>
        <v/>
      </c>
      <c r="D109" s="849" t="str">
        <f>IF(Start!$H24="","",Start!$H24)</f>
        <v/>
      </c>
      <c r="E109" s="112" t="str">
        <f>IF($C109="","",PÚ!$G$47)</f>
        <v/>
      </c>
      <c r="F109" s="832" t="str">
        <f>IF($C109="","",PÚ!$N$47)</f>
        <v/>
      </c>
      <c r="G109" s="72" t="str">
        <f>IF($C109="","",'4x100m'!$G$47)</f>
        <v/>
      </c>
      <c r="H109" s="832" t="str">
        <f>IF($C109="","",'4x100m'!$N$47)</f>
        <v/>
      </c>
      <c r="I109" s="833" t="str">
        <f>IF($C109="","",'PJ-C'!$O$147)</f>
        <v/>
      </c>
      <c r="J109" s="833" t="str">
        <f>IF($C109="","",'PJ-C'!$Q$147)</f>
        <v/>
      </c>
      <c r="K109" s="826"/>
      <c r="L109" s="800" t="str">
        <f>IF($C109="","",Výsledky!H49)</f>
        <v/>
      </c>
      <c r="M109" s="800" t="str">
        <f>IF($C109="","",Výsledky!I49)</f>
        <v/>
      </c>
      <c r="N109" s="826"/>
      <c r="O109" s="831" t="str">
        <f>IF($C109="","",MATCH($C109,Výsledky!$M$7:$M$56,0))</f>
        <v/>
      </c>
    </row>
    <row r="110" spans="1:17" ht="12.75" customHeight="1" x14ac:dyDescent="0.2">
      <c r="A110" s="821"/>
      <c r="B110" s="828"/>
      <c r="C110" s="850"/>
      <c r="D110" s="850"/>
      <c r="E110" s="72" t="str">
        <f>IF($C109="","",PÚ!$K$47)</f>
        <v/>
      </c>
      <c r="F110" s="832"/>
      <c r="G110" s="72" t="str">
        <f>IF($C109="","",'4x100m'!$K$47)</f>
        <v/>
      </c>
      <c r="H110" s="832"/>
      <c r="I110" s="833"/>
      <c r="J110" s="833"/>
      <c r="K110" s="826"/>
      <c r="L110" s="800"/>
      <c r="M110" s="800"/>
      <c r="N110" s="826"/>
      <c r="O110" s="831"/>
    </row>
    <row r="111" spans="1:17" ht="12.75" customHeight="1" x14ac:dyDescent="0.2">
      <c r="A111" s="821"/>
      <c r="B111" s="822">
        <f>Start!$F25</f>
        <v>44</v>
      </c>
      <c r="C111" s="847" t="str">
        <f>IF(Start!$G25="","",Start!$G25)</f>
        <v/>
      </c>
      <c r="D111" s="847" t="str">
        <f>IF(Start!$H25="","",Start!$H25)</f>
        <v/>
      </c>
      <c r="E111" s="198" t="str">
        <f>IF($C111="","",PÚ!$G$48)</f>
        <v/>
      </c>
      <c r="F111" s="808" t="str">
        <f>IF($C111="","",PÚ!$N$48)</f>
        <v/>
      </c>
      <c r="G111" s="199" t="str">
        <f>IF($C111="","",'4x100m'!$G$48)</f>
        <v/>
      </c>
      <c r="H111" s="808" t="str">
        <f>IF($C111="","",'4x100m'!$N$48)</f>
        <v/>
      </c>
      <c r="I111" s="810" t="str">
        <f>IF($C111="","",'PJ-C'!$O$150)</f>
        <v/>
      </c>
      <c r="J111" s="810" t="str">
        <f>IF($C111="","",'PJ-C'!$Q$150)</f>
        <v/>
      </c>
      <c r="K111" s="803"/>
      <c r="L111" s="801" t="str">
        <f>IF($C111="","",Výsledky!H50)</f>
        <v/>
      </c>
      <c r="M111" s="801" t="str">
        <f>IF($C111="","",Výsledky!I50)</f>
        <v/>
      </c>
      <c r="N111" s="803"/>
      <c r="O111" s="805" t="str">
        <f>IF($C111="","",MATCH($C111,Výsledky!$M$7:$M$56,0))</f>
        <v/>
      </c>
    </row>
    <row r="112" spans="1:17" ht="12.75" customHeight="1" x14ac:dyDescent="0.2">
      <c r="A112" s="821"/>
      <c r="B112" s="835"/>
      <c r="C112" s="848"/>
      <c r="D112" s="848"/>
      <c r="E112" s="199" t="str">
        <f>IF($C111="","",PÚ!$K$48)</f>
        <v/>
      </c>
      <c r="F112" s="808"/>
      <c r="G112" s="199" t="str">
        <f>IF($C111="","",'4x100m'!$K$48)</f>
        <v/>
      </c>
      <c r="H112" s="808"/>
      <c r="I112" s="810"/>
      <c r="J112" s="810"/>
      <c r="K112" s="803"/>
      <c r="L112" s="801"/>
      <c r="M112" s="801"/>
      <c r="N112" s="803"/>
      <c r="O112" s="805"/>
    </row>
    <row r="113" spans="1:17" ht="12.75" customHeight="1" x14ac:dyDescent="0.2">
      <c r="A113" s="821"/>
      <c r="B113" s="827">
        <f>Start!$F26</f>
        <v>45</v>
      </c>
      <c r="C113" s="829" t="str">
        <f>IF(Start!$G26="","",Start!$G26)</f>
        <v/>
      </c>
      <c r="D113" s="829" t="str">
        <f>IF(Start!$H26="","",Start!$H26)</f>
        <v/>
      </c>
      <c r="E113" s="112" t="str">
        <f>IF($C113="","",PÚ!$G$49)</f>
        <v/>
      </c>
      <c r="F113" s="832" t="str">
        <f>IF($C113="","",PÚ!$N$49)</f>
        <v/>
      </c>
      <c r="G113" s="72" t="str">
        <f>IF($C113="","",'4x100m'!$G$49)</f>
        <v/>
      </c>
      <c r="H113" s="832" t="str">
        <f>IF($C113="","",'4x100m'!$N$49)</f>
        <v/>
      </c>
      <c r="I113" s="833" t="str">
        <f>IF($C113="","",'PJ-C'!$O$153)</f>
        <v/>
      </c>
      <c r="J113" s="833" t="str">
        <f>IF($C113="","",'PJ-C'!$Q$153)</f>
        <v/>
      </c>
      <c r="K113" s="826"/>
      <c r="L113" s="800" t="str">
        <f>IF($C113="","",Výsledky!H51)</f>
        <v/>
      </c>
      <c r="M113" s="800" t="str">
        <f>IF($C113="","",Výsledky!I51)</f>
        <v/>
      </c>
      <c r="N113" s="826"/>
      <c r="O113" s="831" t="str">
        <f>IF($C113="","",MATCH($C113,Výsledky!$M$7:$M$56,0))</f>
        <v/>
      </c>
    </row>
    <row r="114" spans="1:17" ht="12.75" customHeight="1" x14ac:dyDescent="0.2">
      <c r="A114" s="821"/>
      <c r="B114" s="828"/>
      <c r="C114" s="830"/>
      <c r="D114" s="830"/>
      <c r="E114" s="72" t="str">
        <f>IF($C113="","",PÚ!$K$49)</f>
        <v/>
      </c>
      <c r="F114" s="832"/>
      <c r="G114" s="72" t="str">
        <f>IF($C113="","",'4x100m'!$K$49)</f>
        <v/>
      </c>
      <c r="H114" s="832"/>
      <c r="I114" s="833"/>
      <c r="J114" s="833"/>
      <c r="K114" s="826"/>
      <c r="L114" s="800"/>
      <c r="M114" s="800"/>
      <c r="N114" s="826"/>
      <c r="O114" s="831"/>
    </row>
    <row r="115" spans="1:17" ht="12.75" customHeight="1" x14ac:dyDescent="0.2">
      <c r="A115" s="821"/>
      <c r="B115" s="822">
        <f>Start!$F27</f>
        <v>46</v>
      </c>
      <c r="C115" s="824" t="str">
        <f>IF(Start!$G27="","",Start!$G27)</f>
        <v/>
      </c>
      <c r="D115" s="824" t="str">
        <f>IF(Start!$H27="","",Start!$H27)</f>
        <v/>
      </c>
      <c r="E115" s="198" t="str">
        <f>IF($C115="","",PÚ!$G$50)</f>
        <v/>
      </c>
      <c r="F115" s="808" t="str">
        <f>IF($C115="","",PÚ!$N$50)</f>
        <v/>
      </c>
      <c r="G115" s="199" t="str">
        <f>IF($C115="","",'4x100m'!$G$50)</f>
        <v/>
      </c>
      <c r="H115" s="808" t="str">
        <f>IF($C115="","",'4x100m'!$N$50)</f>
        <v/>
      </c>
      <c r="I115" s="810" t="str">
        <f>IF($C115="","",'PJ-C'!$O$156)</f>
        <v/>
      </c>
      <c r="J115" s="810" t="str">
        <f>IF($C115="","",'PJ-C'!$Q$156)</f>
        <v/>
      </c>
      <c r="K115" s="803"/>
      <c r="L115" s="801" t="str">
        <f>IF($C115="","",Výsledky!H52)</f>
        <v/>
      </c>
      <c r="M115" s="801" t="str">
        <f>IF($C115="","",Výsledky!I52)</f>
        <v/>
      </c>
      <c r="N115" s="803"/>
      <c r="O115" s="805" t="str">
        <f>IF($C115="","",MATCH($C115,Výsledky!$M$7:$M$56,0))</f>
        <v/>
      </c>
      <c r="Q115" s="495"/>
    </row>
    <row r="116" spans="1:17" ht="12.75" customHeight="1" x14ac:dyDescent="0.2">
      <c r="A116" s="821"/>
      <c r="B116" s="835"/>
      <c r="C116" s="836"/>
      <c r="D116" s="836"/>
      <c r="E116" s="199" t="str">
        <f>IF($C115="","",PÚ!$K$50)</f>
        <v/>
      </c>
      <c r="F116" s="808"/>
      <c r="G116" s="199" t="str">
        <f>IF($C115="","",'4x100m'!$K$50)</f>
        <v/>
      </c>
      <c r="H116" s="808"/>
      <c r="I116" s="810"/>
      <c r="J116" s="810"/>
      <c r="K116" s="803"/>
      <c r="L116" s="801"/>
      <c r="M116" s="801"/>
      <c r="N116" s="803"/>
      <c r="O116" s="805"/>
    </row>
    <row r="117" spans="1:17" ht="12.75" customHeight="1" x14ac:dyDescent="0.2">
      <c r="A117" s="821"/>
      <c r="B117" s="827">
        <f>Start!$F28</f>
        <v>47</v>
      </c>
      <c r="C117" s="829" t="str">
        <f>IF(Start!$G28="","",Start!$G28)</f>
        <v/>
      </c>
      <c r="D117" s="829" t="str">
        <f>IF(Start!$H28="","",Start!$H28)</f>
        <v/>
      </c>
      <c r="E117" s="112" t="str">
        <f>IF($C117="","",PÚ!$G$51)</f>
        <v/>
      </c>
      <c r="F117" s="832" t="str">
        <f>IF($C117="","",PÚ!$N$51)</f>
        <v/>
      </c>
      <c r="G117" s="72" t="str">
        <f>IF($C117="","",'4x100m'!$G$51)</f>
        <v/>
      </c>
      <c r="H117" s="832" t="str">
        <f>IF($C117="","",'4x100m'!$N$51)</f>
        <v/>
      </c>
      <c r="I117" s="833" t="str">
        <f>IF($C117="","",'PJ-C'!$O$159)</f>
        <v/>
      </c>
      <c r="J117" s="833" t="str">
        <f>IF($C117="","",'PJ-C'!$Q$159)</f>
        <v/>
      </c>
      <c r="K117" s="826"/>
      <c r="L117" s="800" t="str">
        <f>IF($C117="","",Výsledky!H53)</f>
        <v/>
      </c>
      <c r="M117" s="800" t="str">
        <f>IF($C117="","",Výsledky!I53)</f>
        <v/>
      </c>
      <c r="N117" s="826"/>
      <c r="O117" s="831" t="str">
        <f>IF($C117="","",MATCH($C117,Výsledky!$M$7:$M$56,0))</f>
        <v/>
      </c>
    </row>
    <row r="118" spans="1:17" ht="12.75" customHeight="1" x14ac:dyDescent="0.2">
      <c r="A118" s="821"/>
      <c r="B118" s="828"/>
      <c r="C118" s="830"/>
      <c r="D118" s="830"/>
      <c r="E118" s="72" t="str">
        <f>IF($C117="","",PÚ!$K$51)</f>
        <v/>
      </c>
      <c r="F118" s="832"/>
      <c r="G118" s="72" t="str">
        <f>IF($C117="","",'4x100m'!$K$51)</f>
        <v/>
      </c>
      <c r="H118" s="832"/>
      <c r="I118" s="833"/>
      <c r="J118" s="833"/>
      <c r="K118" s="826"/>
      <c r="L118" s="800"/>
      <c r="M118" s="800"/>
      <c r="N118" s="826"/>
      <c r="O118" s="831"/>
    </row>
    <row r="119" spans="1:17" ht="12.75" customHeight="1" x14ac:dyDescent="0.2">
      <c r="A119" s="821"/>
      <c r="B119" s="822">
        <f>Start!$F29</f>
        <v>48</v>
      </c>
      <c r="C119" s="824" t="str">
        <f>IF(Start!$G29="","",Start!$G29)</f>
        <v/>
      </c>
      <c r="D119" s="824" t="str">
        <f>IF(Start!$H29="","",Start!$H29)</f>
        <v/>
      </c>
      <c r="E119" s="198" t="str">
        <f>IF($C119="","",PÚ!$G$52)</f>
        <v/>
      </c>
      <c r="F119" s="808" t="str">
        <f>IF($C119="","",PÚ!$N$52)</f>
        <v/>
      </c>
      <c r="G119" s="199" t="str">
        <f>IF($C119="","",'4x100m'!$G$52)</f>
        <v/>
      </c>
      <c r="H119" s="808" t="str">
        <f>IF($C119="","",'4x100m'!$N$52)</f>
        <v/>
      </c>
      <c r="I119" s="810" t="str">
        <f>IF($C119="","",'PJ-C'!$O$162)</f>
        <v/>
      </c>
      <c r="J119" s="810" t="str">
        <f>IF($C119="","",'PJ-C'!$Q$162)</f>
        <v/>
      </c>
      <c r="K119" s="803"/>
      <c r="L119" s="801" t="str">
        <f>IF($C119="","",Výsledky!H54)</f>
        <v/>
      </c>
      <c r="M119" s="801" t="str">
        <f>IF($C119="","",Výsledky!I54)</f>
        <v/>
      </c>
      <c r="N119" s="803"/>
      <c r="O119" s="805" t="str">
        <f>IF($C119="","",MATCH($C119,Výsledky!$M$7:$M$56,0))</f>
        <v/>
      </c>
    </row>
    <row r="120" spans="1:17" ht="12.75" customHeight="1" x14ac:dyDescent="0.2">
      <c r="A120" s="821"/>
      <c r="B120" s="835"/>
      <c r="C120" s="836"/>
      <c r="D120" s="836"/>
      <c r="E120" s="199" t="str">
        <f>IF($C119="","",PÚ!$K$52)</f>
        <v/>
      </c>
      <c r="F120" s="808"/>
      <c r="G120" s="199" t="str">
        <f>IF($C119="","",'4x100m'!$K$52)</f>
        <v/>
      </c>
      <c r="H120" s="808"/>
      <c r="I120" s="810"/>
      <c r="J120" s="810"/>
      <c r="K120" s="803"/>
      <c r="L120" s="801"/>
      <c r="M120" s="801"/>
      <c r="N120" s="803"/>
      <c r="O120" s="805"/>
    </row>
    <row r="121" spans="1:17" ht="12.75" customHeight="1" x14ac:dyDescent="0.2">
      <c r="A121" s="821"/>
      <c r="B121" s="827">
        <f>Start!$F30</f>
        <v>49</v>
      </c>
      <c r="C121" s="829" t="str">
        <f>IF(Start!$G30="","",Start!$G30)</f>
        <v/>
      </c>
      <c r="D121" s="829" t="str">
        <f>IF(Start!$H30="","",Start!$H30)</f>
        <v/>
      </c>
      <c r="E121" s="112" t="str">
        <f>IF($C121="","",PÚ!$G$53)</f>
        <v/>
      </c>
      <c r="F121" s="832" t="str">
        <f>IF($C121="","",PÚ!$N$53)</f>
        <v/>
      </c>
      <c r="G121" s="72" t="str">
        <f>IF($C121="","",'4x100m'!$G$53)</f>
        <v/>
      </c>
      <c r="H121" s="832" t="str">
        <f>IF($C121="","",'4x100m'!$N$53)</f>
        <v/>
      </c>
      <c r="I121" s="833" t="str">
        <f>IF($C121="","",'PJ-C'!$O$165)</f>
        <v/>
      </c>
      <c r="J121" s="833" t="str">
        <f>IF($C121="","",'PJ-C'!$Q$165)</f>
        <v/>
      </c>
      <c r="K121" s="826"/>
      <c r="L121" s="800" t="str">
        <f>IF($C121="","",Výsledky!H55)</f>
        <v/>
      </c>
      <c r="M121" s="800" t="str">
        <f>IF($C121="","",Výsledky!I55)</f>
        <v/>
      </c>
      <c r="N121" s="826"/>
      <c r="O121" s="831" t="str">
        <f>IF($C121="","",MATCH($C121,Výsledky!$M$7:$M$56,0))</f>
        <v/>
      </c>
    </row>
    <row r="122" spans="1:17" ht="12.75" customHeight="1" x14ac:dyDescent="0.2">
      <c r="A122" s="821"/>
      <c r="B122" s="828"/>
      <c r="C122" s="830"/>
      <c r="D122" s="830"/>
      <c r="E122" s="72" t="str">
        <f>IF($C121="","",PÚ!$K$53)</f>
        <v/>
      </c>
      <c r="F122" s="832"/>
      <c r="G122" s="72" t="str">
        <f>IF($C121="","",'4x100m'!$K$53)</f>
        <v/>
      </c>
      <c r="H122" s="832"/>
      <c r="I122" s="833"/>
      <c r="J122" s="833"/>
      <c r="K122" s="826"/>
      <c r="L122" s="800"/>
      <c r="M122" s="800"/>
      <c r="N122" s="826"/>
      <c r="O122" s="831"/>
    </row>
    <row r="123" spans="1:17" ht="12.75" customHeight="1" x14ac:dyDescent="0.2">
      <c r="A123" s="821"/>
      <c r="B123" s="822">
        <f>Start!$F31</f>
        <v>50</v>
      </c>
      <c r="C123" s="824" t="str">
        <f>IF(Start!$G31="","",Start!$G31)</f>
        <v/>
      </c>
      <c r="D123" s="824" t="str">
        <f>IF(Start!$H31="","",Start!$H31)</f>
        <v/>
      </c>
      <c r="E123" s="198" t="str">
        <f>IF($C123="","",PÚ!$G$54)</f>
        <v/>
      </c>
      <c r="F123" s="808" t="str">
        <f>IF($C123="","",PÚ!$N$54)</f>
        <v/>
      </c>
      <c r="G123" s="199" t="str">
        <f>IF($C123="","",'4x100m'!$G$54)</f>
        <v/>
      </c>
      <c r="H123" s="808" t="str">
        <f>IF($C123="","",'4x100m'!$N$54)</f>
        <v/>
      </c>
      <c r="I123" s="810" t="str">
        <f>IF($C123="","",'PJ-C'!$O$168)</f>
        <v/>
      </c>
      <c r="J123" s="810" t="str">
        <f>IF($C123="","",'PJ-C'!$Q$168)</f>
        <v/>
      </c>
      <c r="K123" s="803"/>
      <c r="L123" s="801" t="str">
        <f>IF($C123="","",Výsledky!H56)</f>
        <v/>
      </c>
      <c r="M123" s="801" t="str">
        <f>IF($C123="","",Výsledky!I56)</f>
        <v/>
      </c>
      <c r="N123" s="803"/>
      <c r="O123" s="805" t="str">
        <f>IF($C123="","",MATCH($C123,Výsledky!$M$7:$M$56,0))</f>
        <v/>
      </c>
    </row>
    <row r="124" spans="1:17" ht="12.75" customHeight="1" x14ac:dyDescent="0.2">
      <c r="A124" s="821"/>
      <c r="B124" s="835"/>
      <c r="C124" s="836"/>
      <c r="D124" s="836"/>
      <c r="E124" s="199" t="str">
        <f>IF($C123="","",PÚ!$K$54)</f>
        <v/>
      </c>
      <c r="F124" s="808"/>
      <c r="G124" s="199" t="str">
        <f>IF($C123="","",'4x100m'!$K$54)</f>
        <v/>
      </c>
      <c r="H124" s="808"/>
      <c r="I124" s="810"/>
      <c r="J124" s="810"/>
      <c r="K124" s="803"/>
      <c r="L124" s="801"/>
      <c r="M124" s="801"/>
      <c r="N124" s="803"/>
      <c r="O124" s="805"/>
    </row>
    <row r="125" spans="1:17" ht="12.75" customHeight="1" x14ac:dyDescent="0.2">
      <c r="A125" s="821"/>
      <c r="B125" s="827"/>
      <c r="C125" s="829"/>
      <c r="D125" s="829"/>
      <c r="E125" s="112"/>
      <c r="F125" s="832"/>
      <c r="G125" s="72"/>
      <c r="H125" s="832"/>
      <c r="I125" s="833"/>
      <c r="J125" s="834"/>
      <c r="K125" s="826"/>
      <c r="L125" s="800"/>
      <c r="M125" s="800"/>
      <c r="N125" s="826"/>
      <c r="O125" s="831"/>
    </row>
    <row r="126" spans="1:17" ht="12.75" customHeight="1" x14ac:dyDescent="0.2">
      <c r="A126" s="821"/>
      <c r="B126" s="828"/>
      <c r="C126" s="830"/>
      <c r="D126" s="830"/>
      <c r="E126" s="72"/>
      <c r="F126" s="832"/>
      <c r="G126" s="72"/>
      <c r="H126" s="832"/>
      <c r="I126" s="833"/>
      <c r="J126" s="834"/>
      <c r="K126" s="826"/>
      <c r="L126" s="800"/>
      <c r="M126" s="800"/>
      <c r="N126" s="826"/>
      <c r="O126" s="831"/>
    </row>
    <row r="127" spans="1:17" ht="12.75" customHeight="1" x14ac:dyDescent="0.2">
      <c r="A127" s="821"/>
      <c r="B127" s="822"/>
      <c r="C127" s="824"/>
      <c r="D127" s="824"/>
      <c r="E127" s="198"/>
      <c r="F127" s="808"/>
      <c r="G127" s="199"/>
      <c r="H127" s="808"/>
      <c r="I127" s="810"/>
      <c r="J127" s="812"/>
      <c r="K127" s="803"/>
      <c r="L127" s="801"/>
      <c r="M127" s="801"/>
      <c r="N127" s="803"/>
      <c r="O127" s="805"/>
    </row>
    <row r="128" spans="1:17" ht="12.75" customHeight="1" x14ac:dyDescent="0.2">
      <c r="A128" s="821"/>
      <c r="B128" s="835"/>
      <c r="C128" s="836"/>
      <c r="D128" s="836"/>
      <c r="E128" s="199"/>
      <c r="F128" s="808"/>
      <c r="G128" s="199"/>
      <c r="H128" s="808"/>
      <c r="I128" s="810"/>
      <c r="J128" s="812"/>
      <c r="K128" s="803"/>
      <c r="L128" s="801"/>
      <c r="M128" s="801"/>
      <c r="N128" s="803"/>
      <c r="O128" s="805"/>
    </row>
    <row r="129" spans="1:15" ht="12.75" customHeight="1" x14ac:dyDescent="0.2">
      <c r="A129" s="821"/>
      <c r="B129" s="827"/>
      <c r="C129" s="829"/>
      <c r="D129" s="829"/>
      <c r="E129" s="112"/>
      <c r="F129" s="832"/>
      <c r="G129" s="72"/>
      <c r="H129" s="832"/>
      <c r="I129" s="833"/>
      <c r="J129" s="834"/>
      <c r="K129" s="826"/>
      <c r="L129" s="800"/>
      <c r="M129" s="800"/>
      <c r="N129" s="826"/>
      <c r="O129" s="831"/>
    </row>
    <row r="130" spans="1:15" ht="12.75" customHeight="1" x14ac:dyDescent="0.2">
      <c r="A130" s="821"/>
      <c r="B130" s="828"/>
      <c r="C130" s="830"/>
      <c r="D130" s="830"/>
      <c r="E130" s="72"/>
      <c r="F130" s="832"/>
      <c r="G130" s="72"/>
      <c r="H130" s="832"/>
      <c r="I130" s="833"/>
      <c r="J130" s="834"/>
      <c r="K130" s="826"/>
      <c r="L130" s="800"/>
      <c r="M130" s="800"/>
      <c r="N130" s="826"/>
      <c r="O130" s="831"/>
    </row>
    <row r="131" spans="1:15" ht="12.75" customHeight="1" x14ac:dyDescent="0.2">
      <c r="A131" s="821"/>
      <c r="B131" s="822"/>
      <c r="C131" s="824"/>
      <c r="D131" s="824"/>
      <c r="E131" s="199"/>
      <c r="F131" s="808"/>
      <c r="G131" s="199"/>
      <c r="H131" s="808"/>
      <c r="I131" s="810"/>
      <c r="J131" s="812"/>
      <c r="K131" s="803"/>
      <c r="L131" s="801"/>
      <c r="M131" s="801"/>
      <c r="N131" s="803"/>
      <c r="O131" s="805"/>
    </row>
    <row r="132" spans="1:15" ht="12.75" customHeight="1" x14ac:dyDescent="0.2">
      <c r="A132" s="821"/>
      <c r="B132" s="835"/>
      <c r="C132" s="836"/>
      <c r="D132" s="836"/>
      <c r="E132" s="199"/>
      <c r="F132" s="808"/>
      <c r="G132" s="199"/>
      <c r="H132" s="808"/>
      <c r="I132" s="810"/>
      <c r="J132" s="812"/>
      <c r="K132" s="803"/>
      <c r="L132" s="801"/>
      <c r="M132" s="801"/>
      <c r="N132" s="803"/>
      <c r="O132" s="805"/>
    </row>
    <row r="133" spans="1:15" ht="12.75" customHeight="1" x14ac:dyDescent="0.2">
      <c r="A133" s="821"/>
      <c r="B133" s="841"/>
      <c r="C133" s="842"/>
      <c r="D133" s="842"/>
      <c r="E133" s="112"/>
      <c r="F133" s="844"/>
      <c r="G133" s="72"/>
      <c r="H133" s="844"/>
      <c r="I133" s="845"/>
      <c r="J133" s="846"/>
      <c r="K133" s="840"/>
      <c r="L133" s="802"/>
      <c r="M133" s="802"/>
      <c r="N133" s="840"/>
      <c r="O133" s="843"/>
    </row>
    <row r="134" spans="1:15" ht="13.5" customHeight="1" x14ac:dyDescent="0.2">
      <c r="A134" s="821"/>
      <c r="B134" s="828"/>
      <c r="C134" s="830"/>
      <c r="D134" s="830"/>
      <c r="E134" s="72"/>
      <c r="F134" s="832"/>
      <c r="G134" s="72"/>
      <c r="H134" s="832"/>
      <c r="I134" s="833"/>
      <c r="J134" s="834"/>
      <c r="K134" s="826"/>
      <c r="L134" s="800"/>
      <c r="M134" s="800"/>
      <c r="N134" s="826"/>
      <c r="O134" s="831"/>
    </row>
    <row r="135" spans="1:15" ht="12.75" customHeight="1" x14ac:dyDescent="0.2">
      <c r="A135" s="821"/>
      <c r="B135" s="838"/>
      <c r="C135" s="839"/>
      <c r="D135" s="839"/>
      <c r="E135" s="198"/>
      <c r="F135" s="837"/>
      <c r="G135" s="199"/>
      <c r="H135" s="837"/>
      <c r="I135" s="810"/>
      <c r="J135" s="812"/>
      <c r="K135" s="803"/>
      <c r="L135" s="801"/>
      <c r="M135" s="801"/>
      <c r="N135" s="803"/>
      <c r="O135" s="805"/>
    </row>
    <row r="136" spans="1:15" ht="12.75" customHeight="1" x14ac:dyDescent="0.2">
      <c r="A136" s="821"/>
      <c r="B136" s="835"/>
      <c r="C136" s="836"/>
      <c r="D136" s="836"/>
      <c r="E136" s="199"/>
      <c r="F136" s="808"/>
      <c r="G136" s="199"/>
      <c r="H136" s="808"/>
      <c r="I136" s="810"/>
      <c r="J136" s="812"/>
      <c r="K136" s="803"/>
      <c r="L136" s="801"/>
      <c r="M136" s="801"/>
      <c r="N136" s="803"/>
      <c r="O136" s="805"/>
    </row>
    <row r="137" spans="1:15" ht="12.75" customHeight="1" x14ac:dyDescent="0.2">
      <c r="A137" s="821"/>
      <c r="B137" s="827"/>
      <c r="C137" s="829"/>
      <c r="D137" s="829"/>
      <c r="E137" s="112"/>
      <c r="F137" s="832"/>
      <c r="G137" s="72"/>
      <c r="H137" s="832"/>
      <c r="I137" s="833"/>
      <c r="J137" s="834"/>
      <c r="K137" s="826"/>
      <c r="L137" s="800"/>
      <c r="M137" s="800"/>
      <c r="N137" s="826"/>
      <c r="O137" s="831"/>
    </row>
    <row r="138" spans="1:15" ht="12.75" customHeight="1" x14ac:dyDescent="0.2">
      <c r="A138" s="821"/>
      <c r="B138" s="828"/>
      <c r="C138" s="830"/>
      <c r="D138" s="830"/>
      <c r="E138" s="72"/>
      <c r="F138" s="832"/>
      <c r="G138" s="72"/>
      <c r="H138" s="832"/>
      <c r="I138" s="833"/>
      <c r="J138" s="834"/>
      <c r="K138" s="826"/>
      <c r="L138" s="800"/>
      <c r="M138" s="800"/>
      <c r="N138" s="826"/>
      <c r="O138" s="831"/>
    </row>
    <row r="139" spans="1:15" ht="12.75" customHeight="1" x14ac:dyDescent="0.2">
      <c r="A139" s="821"/>
      <c r="B139" s="822"/>
      <c r="C139" s="824"/>
      <c r="D139" s="824"/>
      <c r="E139" s="198"/>
      <c r="F139" s="808"/>
      <c r="G139" s="199"/>
      <c r="H139" s="808"/>
      <c r="I139" s="810"/>
      <c r="J139" s="812"/>
      <c r="K139" s="803"/>
      <c r="L139" s="801"/>
      <c r="M139" s="801"/>
      <c r="N139" s="803"/>
      <c r="O139" s="805"/>
    </row>
    <row r="140" spans="1:15" ht="12.75" customHeight="1" x14ac:dyDescent="0.2">
      <c r="A140" s="821"/>
      <c r="B140" s="835"/>
      <c r="C140" s="836"/>
      <c r="D140" s="836"/>
      <c r="E140" s="199"/>
      <c r="F140" s="808"/>
      <c r="G140" s="199"/>
      <c r="H140" s="808"/>
      <c r="I140" s="810"/>
      <c r="J140" s="812"/>
      <c r="K140" s="803"/>
      <c r="L140" s="801"/>
      <c r="M140" s="801"/>
      <c r="N140" s="803"/>
      <c r="O140" s="805"/>
    </row>
    <row r="141" spans="1:15" ht="12.75" customHeight="1" x14ac:dyDescent="0.2">
      <c r="A141" s="821"/>
      <c r="B141" s="827"/>
      <c r="C141" s="829"/>
      <c r="D141" s="829"/>
      <c r="E141" s="112"/>
      <c r="F141" s="832"/>
      <c r="G141" s="72"/>
      <c r="H141" s="832"/>
      <c r="I141" s="833"/>
      <c r="J141" s="834"/>
      <c r="K141" s="826"/>
      <c r="L141" s="800"/>
      <c r="M141" s="800"/>
      <c r="N141" s="826"/>
      <c r="O141" s="831"/>
    </row>
    <row r="142" spans="1:15" ht="12.75" customHeight="1" x14ac:dyDescent="0.2">
      <c r="A142" s="821"/>
      <c r="B142" s="828"/>
      <c r="C142" s="830"/>
      <c r="D142" s="830"/>
      <c r="E142" s="72"/>
      <c r="F142" s="832"/>
      <c r="G142" s="72"/>
      <c r="H142" s="832"/>
      <c r="I142" s="833"/>
      <c r="J142" s="834"/>
      <c r="K142" s="826"/>
      <c r="L142" s="800"/>
      <c r="M142" s="800"/>
      <c r="N142" s="826"/>
      <c r="O142" s="831"/>
    </row>
    <row r="143" spans="1:15" ht="12.75" customHeight="1" x14ac:dyDescent="0.2">
      <c r="A143" s="821"/>
      <c r="B143" s="822"/>
      <c r="C143" s="824"/>
      <c r="D143" s="824"/>
      <c r="E143" s="198"/>
      <c r="F143" s="808"/>
      <c r="G143" s="199"/>
      <c r="H143" s="808"/>
      <c r="I143" s="810"/>
      <c r="J143" s="812"/>
      <c r="K143" s="803"/>
      <c r="L143" s="801"/>
      <c r="M143" s="801"/>
      <c r="N143" s="803"/>
      <c r="O143" s="805"/>
    </row>
    <row r="144" spans="1:15" ht="12.75" customHeight="1" thickBot="1" x14ac:dyDescent="0.25">
      <c r="A144" s="821"/>
      <c r="B144" s="823"/>
      <c r="C144" s="825"/>
      <c r="D144" s="825"/>
      <c r="E144" s="200"/>
      <c r="F144" s="809"/>
      <c r="G144" s="200"/>
      <c r="H144" s="809"/>
      <c r="I144" s="811"/>
      <c r="J144" s="813"/>
      <c r="K144" s="804"/>
      <c r="L144" s="807"/>
      <c r="M144" s="807"/>
      <c r="N144" s="804"/>
      <c r="O144" s="806"/>
    </row>
  </sheetData>
  <sheetProtection password="CDBE" sheet="1" objects="1" scenarios="1"/>
  <customSheetViews>
    <customSheetView guid="{B63A9C9F-CFE4-40C9-8381-5421B247D702}" showGridLines="0" showRowCol="0" outlineSymbols="0" showRuler="0">
      <pageMargins left="0.19685039370078741" right="0.19685039370078741" top="0.19685039370078741" bottom="0.19685039370078741" header="0" footer="0"/>
      <printOptions horizontalCentered="1" verticalCentered="1"/>
      <pageSetup paperSize="9" orientation="landscape" r:id="rId1"/>
      <headerFooter alignWithMargins="0"/>
    </customSheetView>
  </customSheetViews>
  <mergeCells count="837">
    <mergeCell ref="N47:N48"/>
    <mergeCell ref="N45:N46"/>
    <mergeCell ref="N43:N44"/>
    <mergeCell ref="K45:K46"/>
    <mergeCell ref="L47:L48"/>
    <mergeCell ref="M47:M48"/>
    <mergeCell ref="H35:H36"/>
    <mergeCell ref="I35:I36"/>
    <mergeCell ref="H31:H32"/>
    <mergeCell ref="K39:K40"/>
    <mergeCell ref="K35:K36"/>
    <mergeCell ref="K33:K34"/>
    <mergeCell ref="H41:H42"/>
    <mergeCell ref="H43:H44"/>
    <mergeCell ref="K41:K42"/>
    <mergeCell ref="K43:K44"/>
    <mergeCell ref="H39:H40"/>
    <mergeCell ref="H37:H38"/>
    <mergeCell ref="I37:I38"/>
    <mergeCell ref="J35:J36"/>
    <mergeCell ref="O13:O14"/>
    <mergeCell ref="O15:O16"/>
    <mergeCell ref="O17:O18"/>
    <mergeCell ref="J33:J34"/>
    <mergeCell ref="F29:F30"/>
    <mergeCell ref="H29:H30"/>
    <mergeCell ref="J31:J32"/>
    <mergeCell ref="J29:J30"/>
    <mergeCell ref="H23:H24"/>
    <mergeCell ref="N19:N20"/>
    <mergeCell ref="N17:N18"/>
    <mergeCell ref="N15:N16"/>
    <mergeCell ref="N13:N14"/>
    <mergeCell ref="N27:N28"/>
    <mergeCell ref="L33:L34"/>
    <mergeCell ref="L29:L30"/>
    <mergeCell ref="L31:L32"/>
    <mergeCell ref="N29:N30"/>
    <mergeCell ref="I31:I32"/>
    <mergeCell ref="L17:L18"/>
    <mergeCell ref="L19:L20"/>
    <mergeCell ref="L21:L22"/>
    <mergeCell ref="I29:I30"/>
    <mergeCell ref="J13:J14"/>
    <mergeCell ref="N11:N12"/>
    <mergeCell ref="B1:O1"/>
    <mergeCell ref="K9:K10"/>
    <mergeCell ref="K7:K8"/>
    <mergeCell ref="N7:N8"/>
    <mergeCell ref="N9:N10"/>
    <mergeCell ref="O6:O8"/>
    <mergeCell ref="O9:O10"/>
    <mergeCell ref="O11:O12"/>
    <mergeCell ref="C3:F3"/>
    <mergeCell ref="H9:H10"/>
    <mergeCell ref="E5:F5"/>
    <mergeCell ref="G5:H5"/>
    <mergeCell ref="E6:F6"/>
    <mergeCell ref="I5:J5"/>
    <mergeCell ref="I6:J6"/>
    <mergeCell ref="K11:K12"/>
    <mergeCell ref="J11:J12"/>
    <mergeCell ref="I11:I12"/>
    <mergeCell ref="G3:O3"/>
    <mergeCell ref="H33:H34"/>
    <mergeCell ref="K17:K18"/>
    <mergeCell ref="K19:K20"/>
    <mergeCell ref="O19:O20"/>
    <mergeCell ref="L27:L28"/>
    <mergeCell ref="O21:O22"/>
    <mergeCell ref="H19:H20"/>
    <mergeCell ref="A27:A28"/>
    <mergeCell ref="B27:B28"/>
    <mergeCell ref="C27:C28"/>
    <mergeCell ref="D27:D28"/>
    <mergeCell ref="A29:A30"/>
    <mergeCell ref="B29:B30"/>
    <mergeCell ref="C29:C30"/>
    <mergeCell ref="D29:D30"/>
    <mergeCell ref="H27:H28"/>
    <mergeCell ref="H21:H22"/>
    <mergeCell ref="B19:B20"/>
    <mergeCell ref="C25:C26"/>
    <mergeCell ref="A9:A10"/>
    <mergeCell ref="B9:B10"/>
    <mergeCell ref="C9:C10"/>
    <mergeCell ref="B37:B38"/>
    <mergeCell ref="A19:A20"/>
    <mergeCell ref="F21:F22"/>
    <mergeCell ref="L15:L16"/>
    <mergeCell ref="L9:L10"/>
    <mergeCell ref="L11:L12"/>
    <mergeCell ref="L13:L14"/>
    <mergeCell ref="K13:K14"/>
    <mergeCell ref="K15:K16"/>
    <mergeCell ref="H13:H14"/>
    <mergeCell ref="A11:A12"/>
    <mergeCell ref="B11:B12"/>
    <mergeCell ref="C11:C12"/>
    <mergeCell ref="F13:F14"/>
    <mergeCell ref="B15:B16"/>
    <mergeCell ref="H11:H12"/>
    <mergeCell ref="H15:H16"/>
    <mergeCell ref="C13:C14"/>
    <mergeCell ref="C37:C38"/>
    <mergeCell ref="D37:D38"/>
    <mergeCell ref="I33:I34"/>
    <mergeCell ref="H25:H26"/>
    <mergeCell ref="B21:B22"/>
    <mergeCell ref="F11:F12"/>
    <mergeCell ref="F31:F32"/>
    <mergeCell ref="A17:A18"/>
    <mergeCell ref="B17:B18"/>
    <mergeCell ref="C17:C18"/>
    <mergeCell ref="C15:C16"/>
    <mergeCell ref="A13:A14"/>
    <mergeCell ref="B13:B14"/>
    <mergeCell ref="A15:A16"/>
    <mergeCell ref="B31:B32"/>
    <mergeCell ref="D31:D32"/>
    <mergeCell ref="F15:F16"/>
    <mergeCell ref="D15:D16"/>
    <mergeCell ref="D17:D18"/>
    <mergeCell ref="D11:D12"/>
    <mergeCell ref="D13:D14"/>
    <mergeCell ref="F17:F18"/>
    <mergeCell ref="H17:H18"/>
    <mergeCell ref="F19:F20"/>
    <mergeCell ref="A25:A26"/>
    <mergeCell ref="B25:B26"/>
    <mergeCell ref="D35:D36"/>
    <mergeCell ref="A37:A38"/>
    <mergeCell ref="D25:D26"/>
    <mergeCell ref="F25:F26"/>
    <mergeCell ref="D39:D40"/>
    <mergeCell ref="D21:D22"/>
    <mergeCell ref="D23:D24"/>
    <mergeCell ref="F35:F36"/>
    <mergeCell ref="F37:F38"/>
    <mergeCell ref="F23:F24"/>
    <mergeCell ref="F27:F28"/>
    <mergeCell ref="F39:F40"/>
    <mergeCell ref="A33:A34"/>
    <mergeCell ref="B33:B34"/>
    <mergeCell ref="C33:C34"/>
    <mergeCell ref="D33:D34"/>
    <mergeCell ref="F33:F34"/>
    <mergeCell ref="A21:A22"/>
    <mergeCell ref="C21:C22"/>
    <mergeCell ref="A23:A24"/>
    <mergeCell ref="A39:A40"/>
    <mergeCell ref="B39:B40"/>
    <mergeCell ref="C19:C20"/>
    <mergeCell ref="B23:B24"/>
    <mergeCell ref="C23:C24"/>
    <mergeCell ref="C31:C32"/>
    <mergeCell ref="A35:A36"/>
    <mergeCell ref="B35:B36"/>
    <mergeCell ref="C35:C36"/>
    <mergeCell ref="C39:C40"/>
    <mergeCell ref="A31:A32"/>
    <mergeCell ref="F43:F44"/>
    <mergeCell ref="D43:D44"/>
    <mergeCell ref="D41:D42"/>
    <mergeCell ref="A43:A44"/>
    <mergeCell ref="B43:B44"/>
    <mergeCell ref="A47:A48"/>
    <mergeCell ref="B47:B48"/>
    <mergeCell ref="C47:C48"/>
    <mergeCell ref="F47:F48"/>
    <mergeCell ref="D47:D48"/>
    <mergeCell ref="A45:A46"/>
    <mergeCell ref="B45:B46"/>
    <mergeCell ref="C45:C46"/>
    <mergeCell ref="F45:F46"/>
    <mergeCell ref="D45:D46"/>
    <mergeCell ref="B41:B42"/>
    <mergeCell ref="A41:A42"/>
    <mergeCell ref="C41:C42"/>
    <mergeCell ref="F41:F42"/>
    <mergeCell ref="O41:O42"/>
    <mergeCell ref="L41:L42"/>
    <mergeCell ref="N41:N42"/>
    <mergeCell ref="N35:N36"/>
    <mergeCell ref="N33:N34"/>
    <mergeCell ref="N31:N32"/>
    <mergeCell ref="N39:N40"/>
    <mergeCell ref="N37:N38"/>
    <mergeCell ref="L35:L36"/>
    <mergeCell ref="L39:L40"/>
    <mergeCell ref="O31:O32"/>
    <mergeCell ref="O33:O34"/>
    <mergeCell ref="J39:J40"/>
    <mergeCell ref="J17:J18"/>
    <mergeCell ref="J19:J20"/>
    <mergeCell ref="J21:J22"/>
    <mergeCell ref="J23:J24"/>
    <mergeCell ref="J25:J26"/>
    <mergeCell ref="J27:J28"/>
    <mergeCell ref="J37:J38"/>
    <mergeCell ref="O35:O36"/>
    <mergeCell ref="O37:O38"/>
    <mergeCell ref="O39:O40"/>
    <mergeCell ref="K31:K32"/>
    <mergeCell ref="L37:L38"/>
    <mergeCell ref="K37:K38"/>
    <mergeCell ref="B6:B8"/>
    <mergeCell ref="C6:C8"/>
    <mergeCell ref="J7:J8"/>
    <mergeCell ref="J9:J10"/>
    <mergeCell ref="I9:I10"/>
    <mergeCell ref="F7:F8"/>
    <mergeCell ref="H7:H8"/>
    <mergeCell ref="G6:H6"/>
    <mergeCell ref="D6:D8"/>
    <mergeCell ref="F9:F10"/>
    <mergeCell ref="D9:D10"/>
    <mergeCell ref="I19:I20"/>
    <mergeCell ref="I21:I22"/>
    <mergeCell ref="I23:I24"/>
    <mergeCell ref="I27:I28"/>
    <mergeCell ref="I25:I26"/>
    <mergeCell ref="K23:K24"/>
    <mergeCell ref="K25:K26"/>
    <mergeCell ref="K27:K28"/>
    <mergeCell ref="J15:J16"/>
    <mergeCell ref="D19:D20"/>
    <mergeCell ref="M25:M26"/>
    <mergeCell ref="O23:O24"/>
    <mergeCell ref="O25:O26"/>
    <mergeCell ref="O27:O28"/>
    <mergeCell ref="O29:O30"/>
    <mergeCell ref="L23:L24"/>
    <mergeCell ref="K21:K22"/>
    <mergeCell ref="L25:L26"/>
    <mergeCell ref="N21:N22"/>
    <mergeCell ref="N25:N26"/>
    <mergeCell ref="N23:N24"/>
    <mergeCell ref="K29:K30"/>
    <mergeCell ref="O45:O46"/>
    <mergeCell ref="I13:I14"/>
    <mergeCell ref="I15:I16"/>
    <mergeCell ref="I43:I44"/>
    <mergeCell ref="I17:I18"/>
    <mergeCell ref="C51:F51"/>
    <mergeCell ref="O43:O44"/>
    <mergeCell ref="J47:J48"/>
    <mergeCell ref="H47:H48"/>
    <mergeCell ref="K47:K48"/>
    <mergeCell ref="I45:I46"/>
    <mergeCell ref="H45:H46"/>
    <mergeCell ref="M43:M44"/>
    <mergeCell ref="C43:C44"/>
    <mergeCell ref="O47:O48"/>
    <mergeCell ref="I39:I40"/>
    <mergeCell ref="J41:J42"/>
    <mergeCell ref="J43:J44"/>
    <mergeCell ref="J45:J46"/>
    <mergeCell ref="I41:I42"/>
    <mergeCell ref="B49:O49"/>
    <mergeCell ref="I47:I48"/>
    <mergeCell ref="L45:L46"/>
    <mergeCell ref="L43:L44"/>
    <mergeCell ref="E53:F53"/>
    <mergeCell ref="G53:H53"/>
    <mergeCell ref="I53:J53"/>
    <mergeCell ref="B54:B56"/>
    <mergeCell ref="C54:C56"/>
    <mergeCell ref="D54:D56"/>
    <mergeCell ref="E54:F54"/>
    <mergeCell ref="G54:H54"/>
    <mergeCell ref="I54:J54"/>
    <mergeCell ref="O54:O56"/>
    <mergeCell ref="F55:F56"/>
    <mergeCell ref="H55:H56"/>
    <mergeCell ref="J55:J56"/>
    <mergeCell ref="K55:K56"/>
    <mergeCell ref="N55:N56"/>
    <mergeCell ref="L54:M56"/>
    <mergeCell ref="N57:N58"/>
    <mergeCell ref="O57:O58"/>
    <mergeCell ref="M57:M58"/>
    <mergeCell ref="F57:F58"/>
    <mergeCell ref="H57:H58"/>
    <mergeCell ref="I57:I58"/>
    <mergeCell ref="J57:J58"/>
    <mergeCell ref="A59:A60"/>
    <mergeCell ref="B59:B60"/>
    <mergeCell ref="C59:C60"/>
    <mergeCell ref="D59:D60"/>
    <mergeCell ref="K57:K58"/>
    <mergeCell ref="L57:L58"/>
    <mergeCell ref="A57:A58"/>
    <mergeCell ref="B57:B58"/>
    <mergeCell ref="C57:C58"/>
    <mergeCell ref="D57:D58"/>
    <mergeCell ref="K59:K60"/>
    <mergeCell ref="L59:L60"/>
    <mergeCell ref="N59:N60"/>
    <mergeCell ref="O59:O60"/>
    <mergeCell ref="M59:M60"/>
    <mergeCell ref="F59:F60"/>
    <mergeCell ref="H59:H60"/>
    <mergeCell ref="I59:I60"/>
    <mergeCell ref="J59:J60"/>
    <mergeCell ref="N61:N62"/>
    <mergeCell ref="O61:O62"/>
    <mergeCell ref="M61:M62"/>
    <mergeCell ref="F61:F62"/>
    <mergeCell ref="H61:H62"/>
    <mergeCell ref="I61:I62"/>
    <mergeCell ref="J61:J62"/>
    <mergeCell ref="A63:A64"/>
    <mergeCell ref="B63:B64"/>
    <mergeCell ref="C63:C64"/>
    <mergeCell ref="D63:D64"/>
    <mergeCell ref="K61:K62"/>
    <mergeCell ref="L61:L62"/>
    <mergeCell ref="A61:A62"/>
    <mergeCell ref="B61:B62"/>
    <mergeCell ref="C61:C62"/>
    <mergeCell ref="D61:D62"/>
    <mergeCell ref="K63:K64"/>
    <mergeCell ref="L63:L64"/>
    <mergeCell ref="N63:N64"/>
    <mergeCell ref="O63:O64"/>
    <mergeCell ref="M63:M64"/>
    <mergeCell ref="F63:F64"/>
    <mergeCell ref="H63:H64"/>
    <mergeCell ref="I63:I64"/>
    <mergeCell ref="J63:J64"/>
    <mergeCell ref="N65:N66"/>
    <mergeCell ref="O65:O66"/>
    <mergeCell ref="M65:M66"/>
    <mergeCell ref="F65:F66"/>
    <mergeCell ref="H65:H66"/>
    <mergeCell ref="I65:I66"/>
    <mergeCell ref="J65:J66"/>
    <mergeCell ref="A67:A68"/>
    <mergeCell ref="B67:B68"/>
    <mergeCell ref="C67:C68"/>
    <mergeCell ref="D67:D68"/>
    <mergeCell ref="K65:K66"/>
    <mergeCell ref="L65:L66"/>
    <mergeCell ref="A65:A66"/>
    <mergeCell ref="B65:B66"/>
    <mergeCell ref="C65:C66"/>
    <mergeCell ref="D65:D66"/>
    <mergeCell ref="K67:K68"/>
    <mergeCell ref="L67:L68"/>
    <mergeCell ref="N67:N68"/>
    <mergeCell ref="O67:O68"/>
    <mergeCell ref="M67:M68"/>
    <mergeCell ref="F67:F68"/>
    <mergeCell ref="H67:H68"/>
    <mergeCell ref="I67:I68"/>
    <mergeCell ref="J67:J68"/>
    <mergeCell ref="N69:N70"/>
    <mergeCell ref="O69:O70"/>
    <mergeCell ref="M69:M70"/>
    <mergeCell ref="F69:F70"/>
    <mergeCell ref="H69:H70"/>
    <mergeCell ref="I69:I70"/>
    <mergeCell ref="J69:J70"/>
    <mergeCell ref="A71:A72"/>
    <mergeCell ref="B71:B72"/>
    <mergeCell ref="C71:C72"/>
    <mergeCell ref="D71:D72"/>
    <mergeCell ref="K69:K70"/>
    <mergeCell ref="L69:L70"/>
    <mergeCell ref="A69:A70"/>
    <mergeCell ref="B69:B70"/>
    <mergeCell ref="C69:C70"/>
    <mergeCell ref="D69:D70"/>
    <mergeCell ref="K71:K72"/>
    <mergeCell ref="L71:L72"/>
    <mergeCell ref="N71:N72"/>
    <mergeCell ref="O71:O72"/>
    <mergeCell ref="M71:M72"/>
    <mergeCell ref="F71:F72"/>
    <mergeCell ref="H71:H72"/>
    <mergeCell ref="I71:I72"/>
    <mergeCell ref="J71:J72"/>
    <mergeCell ref="N73:N74"/>
    <mergeCell ref="O73:O74"/>
    <mergeCell ref="M73:M74"/>
    <mergeCell ref="F73:F74"/>
    <mergeCell ref="H73:H74"/>
    <mergeCell ref="I73:I74"/>
    <mergeCell ref="J73:J74"/>
    <mergeCell ref="A75:A76"/>
    <mergeCell ref="B75:B76"/>
    <mergeCell ref="C75:C76"/>
    <mergeCell ref="D75:D76"/>
    <mergeCell ref="K73:K74"/>
    <mergeCell ref="L73:L74"/>
    <mergeCell ref="A73:A74"/>
    <mergeCell ref="B73:B74"/>
    <mergeCell ref="C73:C74"/>
    <mergeCell ref="D73:D74"/>
    <mergeCell ref="K75:K76"/>
    <mergeCell ref="L75:L76"/>
    <mergeCell ref="N75:N76"/>
    <mergeCell ref="O75:O76"/>
    <mergeCell ref="M75:M76"/>
    <mergeCell ref="F75:F76"/>
    <mergeCell ref="H75:H76"/>
    <mergeCell ref="I75:I76"/>
    <mergeCell ref="J75:J76"/>
    <mergeCell ref="N77:N78"/>
    <mergeCell ref="O77:O78"/>
    <mergeCell ref="M77:M78"/>
    <mergeCell ref="F77:F78"/>
    <mergeCell ref="H77:H78"/>
    <mergeCell ref="I77:I78"/>
    <mergeCell ref="J77:J78"/>
    <mergeCell ref="A79:A80"/>
    <mergeCell ref="B79:B80"/>
    <mergeCell ref="C79:C80"/>
    <mergeCell ref="D79:D80"/>
    <mergeCell ref="K77:K78"/>
    <mergeCell ref="L77:L78"/>
    <mergeCell ref="A77:A78"/>
    <mergeCell ref="B77:B78"/>
    <mergeCell ref="C77:C78"/>
    <mergeCell ref="D77:D78"/>
    <mergeCell ref="K79:K80"/>
    <mergeCell ref="L79:L80"/>
    <mergeCell ref="M79:M80"/>
    <mergeCell ref="F79:F80"/>
    <mergeCell ref="H79:H80"/>
    <mergeCell ref="I79:I80"/>
    <mergeCell ref="J79:J80"/>
    <mergeCell ref="N81:N82"/>
    <mergeCell ref="O81:O82"/>
    <mergeCell ref="M81:M82"/>
    <mergeCell ref="F81:F82"/>
    <mergeCell ref="H81:H82"/>
    <mergeCell ref="I81:I82"/>
    <mergeCell ref="J81:J82"/>
    <mergeCell ref="A83:A84"/>
    <mergeCell ref="B83:B84"/>
    <mergeCell ref="C83:C84"/>
    <mergeCell ref="D83:D84"/>
    <mergeCell ref="K81:K82"/>
    <mergeCell ref="L81:L82"/>
    <mergeCell ref="A81:A82"/>
    <mergeCell ref="B81:B82"/>
    <mergeCell ref="C81:C82"/>
    <mergeCell ref="D81:D82"/>
    <mergeCell ref="K83:K84"/>
    <mergeCell ref="L83:L84"/>
    <mergeCell ref="F83:F84"/>
    <mergeCell ref="H83:H84"/>
    <mergeCell ref="I83:I84"/>
    <mergeCell ref="J83:J84"/>
    <mergeCell ref="N85:N86"/>
    <mergeCell ref="O85:O86"/>
    <mergeCell ref="M85:M86"/>
    <mergeCell ref="F85:F86"/>
    <mergeCell ref="H85:H86"/>
    <mergeCell ref="I85:I86"/>
    <mergeCell ref="J85:J86"/>
    <mergeCell ref="A87:A88"/>
    <mergeCell ref="B87:B88"/>
    <mergeCell ref="C87:C88"/>
    <mergeCell ref="D87:D88"/>
    <mergeCell ref="K85:K86"/>
    <mergeCell ref="L85:L86"/>
    <mergeCell ref="A85:A86"/>
    <mergeCell ref="B85:B86"/>
    <mergeCell ref="C85:C86"/>
    <mergeCell ref="D85:D86"/>
    <mergeCell ref="K87:K88"/>
    <mergeCell ref="L87:L88"/>
    <mergeCell ref="F87:F88"/>
    <mergeCell ref="H87:H88"/>
    <mergeCell ref="I87:I88"/>
    <mergeCell ref="J87:J88"/>
    <mergeCell ref="N89:N90"/>
    <mergeCell ref="O89:O90"/>
    <mergeCell ref="M89:M90"/>
    <mergeCell ref="F89:F90"/>
    <mergeCell ref="H89:H90"/>
    <mergeCell ref="I89:I90"/>
    <mergeCell ref="J89:J90"/>
    <mergeCell ref="A91:A92"/>
    <mergeCell ref="B91:B92"/>
    <mergeCell ref="C91:C92"/>
    <mergeCell ref="D91:D92"/>
    <mergeCell ref="K89:K90"/>
    <mergeCell ref="L89:L90"/>
    <mergeCell ref="A89:A90"/>
    <mergeCell ref="B89:B90"/>
    <mergeCell ref="C89:C90"/>
    <mergeCell ref="D89:D90"/>
    <mergeCell ref="K91:K92"/>
    <mergeCell ref="L91:L92"/>
    <mergeCell ref="F91:F92"/>
    <mergeCell ref="H91:H92"/>
    <mergeCell ref="I91:I92"/>
    <mergeCell ref="J91:J92"/>
    <mergeCell ref="O93:O94"/>
    <mergeCell ref="M93:M94"/>
    <mergeCell ref="F93:F94"/>
    <mergeCell ref="H93:H94"/>
    <mergeCell ref="I93:I94"/>
    <mergeCell ref="J93:J94"/>
    <mergeCell ref="A95:A96"/>
    <mergeCell ref="B95:B96"/>
    <mergeCell ref="C95:C96"/>
    <mergeCell ref="D95:D96"/>
    <mergeCell ref="K93:K94"/>
    <mergeCell ref="L93:L94"/>
    <mergeCell ref="A93:A94"/>
    <mergeCell ref="B93:B94"/>
    <mergeCell ref="C93:C94"/>
    <mergeCell ref="D93:D94"/>
    <mergeCell ref="K95:K96"/>
    <mergeCell ref="L95:L96"/>
    <mergeCell ref="F95:F96"/>
    <mergeCell ref="H95:H96"/>
    <mergeCell ref="I95:I96"/>
    <mergeCell ref="J95:J96"/>
    <mergeCell ref="B102:B104"/>
    <mergeCell ref="C102:C104"/>
    <mergeCell ref="D102:D104"/>
    <mergeCell ref="E102:F102"/>
    <mergeCell ref="F103:F104"/>
    <mergeCell ref="B97:O97"/>
    <mergeCell ref="C99:F99"/>
    <mergeCell ref="E101:F101"/>
    <mergeCell ref="G101:H101"/>
    <mergeCell ref="I101:J101"/>
    <mergeCell ref="G102:H102"/>
    <mergeCell ref="I102:J102"/>
    <mergeCell ref="O102:O104"/>
    <mergeCell ref="H103:H104"/>
    <mergeCell ref="J103:J104"/>
    <mergeCell ref="K103:K104"/>
    <mergeCell ref="N103:N104"/>
    <mergeCell ref="L102:M104"/>
    <mergeCell ref="N105:N106"/>
    <mergeCell ref="O105:O106"/>
    <mergeCell ref="M105:M106"/>
    <mergeCell ref="F105:F106"/>
    <mergeCell ref="H105:H106"/>
    <mergeCell ref="I105:I106"/>
    <mergeCell ref="J105:J106"/>
    <mergeCell ref="A107:A108"/>
    <mergeCell ref="B107:B108"/>
    <mergeCell ref="C107:C108"/>
    <mergeCell ref="D107:D108"/>
    <mergeCell ref="K105:K106"/>
    <mergeCell ref="L105:L106"/>
    <mergeCell ref="A105:A106"/>
    <mergeCell ref="B105:B106"/>
    <mergeCell ref="C105:C106"/>
    <mergeCell ref="D105:D106"/>
    <mergeCell ref="K107:K108"/>
    <mergeCell ref="L107:L108"/>
    <mergeCell ref="N107:N108"/>
    <mergeCell ref="O107:O108"/>
    <mergeCell ref="M107:M108"/>
    <mergeCell ref="F107:F108"/>
    <mergeCell ref="H107:H108"/>
    <mergeCell ref="I107:I108"/>
    <mergeCell ref="J107:J108"/>
    <mergeCell ref="N109:N110"/>
    <mergeCell ref="O109:O110"/>
    <mergeCell ref="M109:M110"/>
    <mergeCell ref="F109:F110"/>
    <mergeCell ref="H109:H110"/>
    <mergeCell ref="I109:I110"/>
    <mergeCell ref="J109:J110"/>
    <mergeCell ref="A111:A112"/>
    <mergeCell ref="B111:B112"/>
    <mergeCell ref="C111:C112"/>
    <mergeCell ref="D111:D112"/>
    <mergeCell ref="K109:K110"/>
    <mergeCell ref="L109:L110"/>
    <mergeCell ref="A109:A110"/>
    <mergeCell ref="B109:B110"/>
    <mergeCell ref="C109:C110"/>
    <mergeCell ref="D109:D110"/>
    <mergeCell ref="K111:K112"/>
    <mergeCell ref="L111:L112"/>
    <mergeCell ref="N111:N112"/>
    <mergeCell ref="O111:O112"/>
    <mergeCell ref="M111:M112"/>
    <mergeCell ref="F111:F112"/>
    <mergeCell ref="H111:H112"/>
    <mergeCell ref="I111:I112"/>
    <mergeCell ref="J111:J112"/>
    <mergeCell ref="N113:N114"/>
    <mergeCell ref="O113:O114"/>
    <mergeCell ref="M113:M114"/>
    <mergeCell ref="F113:F114"/>
    <mergeCell ref="H113:H114"/>
    <mergeCell ref="I113:I114"/>
    <mergeCell ref="J113:J114"/>
    <mergeCell ref="A115:A116"/>
    <mergeCell ref="B115:B116"/>
    <mergeCell ref="C115:C116"/>
    <mergeCell ref="D115:D116"/>
    <mergeCell ref="K113:K114"/>
    <mergeCell ref="L113:L114"/>
    <mergeCell ref="A113:A114"/>
    <mergeCell ref="B113:B114"/>
    <mergeCell ref="C113:C114"/>
    <mergeCell ref="D113:D114"/>
    <mergeCell ref="K115:K116"/>
    <mergeCell ref="L115:L116"/>
    <mergeCell ref="N115:N116"/>
    <mergeCell ref="O115:O116"/>
    <mergeCell ref="M115:M116"/>
    <mergeCell ref="F115:F116"/>
    <mergeCell ref="H115:H116"/>
    <mergeCell ref="I115:I116"/>
    <mergeCell ref="J115:J116"/>
    <mergeCell ref="N117:N118"/>
    <mergeCell ref="O117:O118"/>
    <mergeCell ref="M117:M118"/>
    <mergeCell ref="F117:F118"/>
    <mergeCell ref="H117:H118"/>
    <mergeCell ref="I117:I118"/>
    <mergeCell ref="J117:J118"/>
    <mergeCell ref="A119:A120"/>
    <mergeCell ref="B119:B120"/>
    <mergeCell ref="C119:C120"/>
    <mergeCell ref="D119:D120"/>
    <mergeCell ref="K117:K118"/>
    <mergeCell ref="L117:L118"/>
    <mergeCell ref="A117:A118"/>
    <mergeCell ref="B117:B118"/>
    <mergeCell ref="C117:C118"/>
    <mergeCell ref="D117:D118"/>
    <mergeCell ref="K119:K120"/>
    <mergeCell ref="L119:L120"/>
    <mergeCell ref="N119:N120"/>
    <mergeCell ref="O119:O120"/>
    <mergeCell ref="M119:M120"/>
    <mergeCell ref="F119:F120"/>
    <mergeCell ref="H119:H120"/>
    <mergeCell ref="I119:I120"/>
    <mergeCell ref="J119:J120"/>
    <mergeCell ref="N121:N122"/>
    <mergeCell ref="O121:O122"/>
    <mergeCell ref="M121:M122"/>
    <mergeCell ref="F121:F122"/>
    <mergeCell ref="H121:H122"/>
    <mergeCell ref="I121:I122"/>
    <mergeCell ref="J121:J122"/>
    <mergeCell ref="A123:A124"/>
    <mergeCell ref="B123:B124"/>
    <mergeCell ref="C123:C124"/>
    <mergeCell ref="D123:D124"/>
    <mergeCell ref="K121:K122"/>
    <mergeCell ref="L121:L122"/>
    <mergeCell ref="A121:A122"/>
    <mergeCell ref="B121:B122"/>
    <mergeCell ref="C121:C122"/>
    <mergeCell ref="D121:D122"/>
    <mergeCell ref="K123:K124"/>
    <mergeCell ref="L123:L124"/>
    <mergeCell ref="N123:N124"/>
    <mergeCell ref="O123:O124"/>
    <mergeCell ref="M123:M124"/>
    <mergeCell ref="F123:F124"/>
    <mergeCell ref="H123:H124"/>
    <mergeCell ref="I123:I124"/>
    <mergeCell ref="J123:J124"/>
    <mergeCell ref="N125:N126"/>
    <mergeCell ref="O125:O126"/>
    <mergeCell ref="M125:M126"/>
    <mergeCell ref="F125:F126"/>
    <mergeCell ref="H125:H126"/>
    <mergeCell ref="I125:I126"/>
    <mergeCell ref="J125:J126"/>
    <mergeCell ref="A127:A128"/>
    <mergeCell ref="B127:B128"/>
    <mergeCell ref="C127:C128"/>
    <mergeCell ref="D127:D128"/>
    <mergeCell ref="K125:K126"/>
    <mergeCell ref="L125:L126"/>
    <mergeCell ref="A125:A126"/>
    <mergeCell ref="B125:B126"/>
    <mergeCell ref="C125:C126"/>
    <mergeCell ref="D125:D126"/>
    <mergeCell ref="K127:K128"/>
    <mergeCell ref="L127:L128"/>
    <mergeCell ref="N127:N128"/>
    <mergeCell ref="O127:O128"/>
    <mergeCell ref="M127:M128"/>
    <mergeCell ref="F127:F128"/>
    <mergeCell ref="H127:H128"/>
    <mergeCell ref="I127:I128"/>
    <mergeCell ref="J127:J128"/>
    <mergeCell ref="N129:N130"/>
    <mergeCell ref="O129:O130"/>
    <mergeCell ref="M129:M130"/>
    <mergeCell ref="F129:F130"/>
    <mergeCell ref="H129:H130"/>
    <mergeCell ref="I129:I130"/>
    <mergeCell ref="J129:J130"/>
    <mergeCell ref="A131:A132"/>
    <mergeCell ref="B131:B132"/>
    <mergeCell ref="C131:C132"/>
    <mergeCell ref="D131:D132"/>
    <mergeCell ref="K129:K130"/>
    <mergeCell ref="L129:L130"/>
    <mergeCell ref="A129:A130"/>
    <mergeCell ref="B129:B130"/>
    <mergeCell ref="C129:C130"/>
    <mergeCell ref="D129:D130"/>
    <mergeCell ref="K131:K132"/>
    <mergeCell ref="L131:L132"/>
    <mergeCell ref="N131:N132"/>
    <mergeCell ref="O131:O132"/>
    <mergeCell ref="M131:M132"/>
    <mergeCell ref="F131:F132"/>
    <mergeCell ref="H131:H132"/>
    <mergeCell ref="I131:I132"/>
    <mergeCell ref="J131:J132"/>
    <mergeCell ref="N133:N134"/>
    <mergeCell ref="O133:O134"/>
    <mergeCell ref="M133:M134"/>
    <mergeCell ref="F133:F134"/>
    <mergeCell ref="H133:H134"/>
    <mergeCell ref="I133:I134"/>
    <mergeCell ref="J133:J134"/>
    <mergeCell ref="A135:A136"/>
    <mergeCell ref="B135:B136"/>
    <mergeCell ref="C135:C136"/>
    <mergeCell ref="D135:D136"/>
    <mergeCell ref="K133:K134"/>
    <mergeCell ref="L133:L134"/>
    <mergeCell ref="A133:A134"/>
    <mergeCell ref="B133:B134"/>
    <mergeCell ref="C133:C134"/>
    <mergeCell ref="D133:D134"/>
    <mergeCell ref="N135:N136"/>
    <mergeCell ref="O135:O136"/>
    <mergeCell ref="M135:M136"/>
    <mergeCell ref="F135:F136"/>
    <mergeCell ref="H135:H136"/>
    <mergeCell ref="I135:I136"/>
    <mergeCell ref="J135:J136"/>
    <mergeCell ref="N137:N138"/>
    <mergeCell ref="O137:O138"/>
    <mergeCell ref="M137:M138"/>
    <mergeCell ref="F137:F138"/>
    <mergeCell ref="H137:H138"/>
    <mergeCell ref="I137:I138"/>
    <mergeCell ref="J137:J138"/>
    <mergeCell ref="A139:A140"/>
    <mergeCell ref="B139:B140"/>
    <mergeCell ref="C139:C140"/>
    <mergeCell ref="D139:D140"/>
    <mergeCell ref="K137:K138"/>
    <mergeCell ref="L137:L138"/>
    <mergeCell ref="A137:A138"/>
    <mergeCell ref="B137:B138"/>
    <mergeCell ref="C137:C138"/>
    <mergeCell ref="D137:D138"/>
    <mergeCell ref="N139:N140"/>
    <mergeCell ref="O139:O140"/>
    <mergeCell ref="M139:M140"/>
    <mergeCell ref="F139:F140"/>
    <mergeCell ref="H139:H140"/>
    <mergeCell ref="I139:I140"/>
    <mergeCell ref="J139:J140"/>
    <mergeCell ref="N141:N142"/>
    <mergeCell ref="O141:O142"/>
    <mergeCell ref="M141:M142"/>
    <mergeCell ref="F141:F142"/>
    <mergeCell ref="H141:H142"/>
    <mergeCell ref="I141:I142"/>
    <mergeCell ref="J141:J142"/>
    <mergeCell ref="A143:A144"/>
    <mergeCell ref="B143:B144"/>
    <mergeCell ref="C143:C144"/>
    <mergeCell ref="D143:D144"/>
    <mergeCell ref="K141:K142"/>
    <mergeCell ref="L141:L142"/>
    <mergeCell ref="A141:A142"/>
    <mergeCell ref="B141:B142"/>
    <mergeCell ref="C141:C142"/>
    <mergeCell ref="D141:D142"/>
    <mergeCell ref="N143:N144"/>
    <mergeCell ref="O143:O144"/>
    <mergeCell ref="M143:M144"/>
    <mergeCell ref="F143:F144"/>
    <mergeCell ref="H143:H144"/>
    <mergeCell ref="I143:I144"/>
    <mergeCell ref="J143:J144"/>
    <mergeCell ref="L6:M8"/>
    <mergeCell ref="M9:M10"/>
    <mergeCell ref="M11:M12"/>
    <mergeCell ref="M13:M14"/>
    <mergeCell ref="K143:K144"/>
    <mergeCell ref="L143:L144"/>
    <mergeCell ref="K139:K140"/>
    <mergeCell ref="L139:L140"/>
    <mergeCell ref="K135:K136"/>
    <mergeCell ref="L135:L136"/>
    <mergeCell ref="M31:M32"/>
    <mergeCell ref="M33:M34"/>
    <mergeCell ref="M15:M16"/>
    <mergeCell ref="M17:M18"/>
    <mergeCell ref="M19:M20"/>
    <mergeCell ref="M21:M22"/>
    <mergeCell ref="M23:M24"/>
    <mergeCell ref="G51:O51"/>
    <mergeCell ref="G99:O99"/>
    <mergeCell ref="M45:M46"/>
    <mergeCell ref="M35:M36"/>
    <mergeCell ref="M37:M38"/>
    <mergeCell ref="M39:M40"/>
    <mergeCell ref="M41:M42"/>
    <mergeCell ref="M27:M28"/>
    <mergeCell ref="M29:M30"/>
    <mergeCell ref="N95:N96"/>
    <mergeCell ref="O95:O96"/>
    <mergeCell ref="M95:M96"/>
    <mergeCell ref="N91:N92"/>
    <mergeCell ref="O91:O92"/>
    <mergeCell ref="M91:M92"/>
    <mergeCell ref="N87:N88"/>
    <mergeCell ref="O87:O88"/>
    <mergeCell ref="M87:M88"/>
    <mergeCell ref="N83:N84"/>
    <mergeCell ref="O83:O84"/>
    <mergeCell ref="M83:M84"/>
    <mergeCell ref="N79:N80"/>
    <mergeCell ref="O79:O80"/>
    <mergeCell ref="N93:N94"/>
  </mergeCells>
  <phoneticPr fontId="0" type="noConversion"/>
  <conditionalFormatting sqref="E9 E11 E13 E15 E17 E19 E21 E23 E25 E27 E29 E31 E33 E35 E37 E39 E41 E43 E45 E47 E57 E59 E105 E61 E107 E109 E111 E113 E115 E117 E119 E121 E123 E63 E65 E67 E69 E71 E73 E75 E125 E127 E129 E131 E133 E135 E137 E139 E141 E143 E77 E79 E81 E83 E85 E87 E89 E91 E93 E95">
    <cfRule type="cellIs" dxfId="7" priority="1" stopIfTrue="1" operator="greaterThan">
      <formula>$E10</formula>
    </cfRule>
  </conditionalFormatting>
  <conditionalFormatting sqref="E10 E12 E14 E16 E18 E20 E22 E24 E26 E28 E30 E32 E34 E36 E38 E40 E42 E44 E46 E48 E58 E60 E106 E108 E110 E112 E114 E116 E118 E120 E122 E124 E62 E64 E66 E68 E70 E72 E74 E76 E126 E128 E130 E132 E134 E136 E138 E140 E142 E144 E78 E80 E82 E84 E86 E88 E90 E92 E94 E96">
    <cfRule type="cellIs" dxfId="6" priority="2" stopIfTrue="1" operator="greaterThan">
      <formula>$E9</formula>
    </cfRule>
  </conditionalFormatting>
  <conditionalFormatting sqref="G9 G11 G13 G17 G21 G25 G29 G33 G37 G41 G45 G15 G19 G23 G27 G31 G35 G39 G43 G47 G57 G59 G61 G65 G69 G73 G77 G81 G85 G89 G93 G63 G67 G71 G75 G79 G83 G87 G91 G95 G105 G107 G109 G113 G117 G121 G125 G129 G133 G137 G141 G111 G115 G119 G123 G127 G131 G135 G139 G143">
    <cfRule type="cellIs" dxfId="5" priority="3" stopIfTrue="1" operator="greaterThan">
      <formula>$G10</formula>
    </cfRule>
  </conditionalFormatting>
  <conditionalFormatting sqref="G10 G12 G14 G18 G22 G26 G30 G34 G38 G42 G46 G16 G20 G24 G28 G32 G36 G40 G44 G48 G58 G60 G62 G66 G70 G74 G78 G82 G86 G90 G94 G64 G68 G72 G76 G80 G84 G88 G92 G96 G106 G108 G110 G114 G118 G122 G126 G130 G134 G138 G142 G112 G116 G120 G124 G128 G132 G136 G140 G144">
    <cfRule type="cellIs" dxfId="4" priority="4" stopIfTrue="1" operator="greaterThan">
      <formula>$G9</formula>
    </cfRule>
  </conditionalFormatting>
  <printOptions horizontalCentered="1"/>
  <pageMargins left="0" right="0" top="0.78740157480314965" bottom="0.78740157480314965" header="0.19685039370078741" footer="0.19685039370078741"/>
  <pageSetup paperSize="9" orientation="portrait" r:id="rId2"/>
  <headerFooter alignWithMargins="0">
    <oddHeader>&amp;CProgram pro zpracování výsledků: POŽÁRNÍ SPORT</oddHeader>
    <oddFooter>&amp;LAutor: Ing. Milan Hoffmann&amp;C&amp;P&amp;ROprávněný uživatel: SH ČMS</oddFooter>
  </headerFooter>
  <rowBreaks count="2" manualBreakCount="2">
    <brk id="48" max="16383" man="1"/>
    <brk id="96" max="16383"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R144"/>
  <sheetViews>
    <sheetView showGridLines="0" showRowColHeaders="0" tabSelected="1" showOutlineSymbols="0" topLeftCell="A7" workbookViewId="0"/>
  </sheetViews>
  <sheetFormatPr defaultColWidth="8.85546875" defaultRowHeight="18" x14ac:dyDescent="0.2"/>
  <cols>
    <col min="1" max="1" width="1.7109375" style="377" customWidth="1"/>
    <col min="2" max="2" width="3.7109375" style="6" customWidth="1"/>
    <col min="3" max="3" width="20.7109375" style="6" customWidth="1"/>
    <col min="4" max="4" width="4.7109375" style="6" customWidth="1"/>
    <col min="5" max="5" width="6.7109375" style="6" customWidth="1"/>
    <col min="6" max="6" width="5.7109375" style="559" customWidth="1"/>
    <col min="7" max="7" width="6.7109375" style="6" customWidth="1"/>
    <col min="8" max="8" width="5.7109375" style="560" customWidth="1"/>
    <col min="9" max="9" width="7.28515625" style="6" customWidth="1"/>
    <col min="10" max="10" width="5.7109375" style="560" customWidth="1"/>
    <col min="11" max="11" width="0.42578125" style="561" customWidth="1"/>
    <col min="12" max="12" width="10.28515625" style="264" customWidth="1"/>
    <col min="13" max="13" width="2.28515625" style="264" hidden="1" customWidth="1"/>
    <col min="14" max="14" width="0.42578125" style="135" customWidth="1"/>
    <col min="15" max="15" width="6" style="66" customWidth="1"/>
    <col min="16" max="16" width="1.7109375" style="377" customWidth="1"/>
    <col min="17" max="16384" width="8.85546875" style="377"/>
  </cols>
  <sheetData>
    <row r="1" spans="1:18" s="552" customFormat="1" ht="26.25" x14ac:dyDescent="0.2">
      <c r="B1" s="793" t="s">
        <v>89</v>
      </c>
      <c r="C1" s="793"/>
      <c r="D1" s="793"/>
      <c r="E1" s="793"/>
      <c r="F1" s="793"/>
      <c r="G1" s="793"/>
      <c r="H1" s="793"/>
      <c r="I1" s="793"/>
      <c r="J1" s="793"/>
      <c r="K1" s="793"/>
      <c r="L1" s="793"/>
      <c r="M1" s="793"/>
      <c r="N1" s="793"/>
      <c r="O1" s="793"/>
    </row>
    <row r="2" spans="1:18" s="538" customFormat="1" ht="15" customHeight="1" x14ac:dyDescent="0.2">
      <c r="B2" s="177"/>
      <c r="C2" s="177"/>
      <c r="D2" s="177"/>
      <c r="E2" s="177"/>
      <c r="F2" s="553"/>
      <c r="G2" s="177"/>
      <c r="H2" s="177"/>
      <c r="I2" s="177"/>
      <c r="J2" s="177"/>
      <c r="K2" s="177"/>
      <c r="L2" s="554"/>
      <c r="M2" s="554"/>
      <c r="N2" s="177"/>
      <c r="O2" s="177"/>
    </row>
    <row r="3" spans="1:18" s="538" customFormat="1" x14ac:dyDescent="0.2">
      <c r="A3" s="555"/>
      <c r="B3" s="177"/>
      <c r="C3" s="725" t="str">
        <f>Start!B2</f>
        <v>Krajské kolo v PS</v>
      </c>
      <c r="D3" s="725"/>
      <c r="E3" s="725"/>
      <c r="F3" s="725"/>
      <c r="G3" s="725" t="str">
        <f>Start!B3</f>
        <v>30.7. 2016 Pardubice - Polabiny</v>
      </c>
      <c r="H3" s="725"/>
      <c r="I3" s="725"/>
      <c r="J3" s="725"/>
      <c r="K3" s="725"/>
      <c r="L3" s="725"/>
      <c r="M3" s="725"/>
      <c r="N3" s="725"/>
      <c r="O3" s="725"/>
    </row>
    <row r="4" spans="1:18" s="538" customFormat="1" ht="15" customHeight="1" thickBot="1" x14ac:dyDescent="0.25">
      <c r="A4" s="555"/>
      <c r="B4" s="177"/>
      <c r="C4" s="177"/>
      <c r="D4" s="177"/>
      <c r="E4" s="177"/>
      <c r="F4" s="553"/>
      <c r="G4" s="177"/>
      <c r="H4" s="177"/>
      <c r="I4" s="177"/>
      <c r="J4" s="177"/>
      <c r="K4" s="556"/>
      <c r="L4" s="554"/>
      <c r="M4" s="554"/>
      <c r="N4" s="556"/>
      <c r="O4" s="177"/>
    </row>
    <row r="5" spans="1:18" ht="18.75" thickBot="1" x14ac:dyDescent="0.25">
      <c r="A5" s="8"/>
      <c r="C5" s="202" t="str">
        <f>Start!$C$5</f>
        <v>MUŽI</v>
      </c>
      <c r="D5" s="16"/>
      <c r="E5" s="864"/>
      <c r="F5" s="864"/>
      <c r="G5" s="864"/>
      <c r="H5" s="864"/>
      <c r="I5" s="864"/>
      <c r="J5" s="864"/>
      <c r="K5" s="16"/>
    </row>
    <row r="6" spans="1:18" s="557" customFormat="1" ht="84" customHeight="1" x14ac:dyDescent="0.2">
      <c r="A6" s="67"/>
      <c r="B6" s="857" t="s">
        <v>8</v>
      </c>
      <c r="C6" s="857" t="s">
        <v>0</v>
      </c>
      <c r="D6" s="857" t="str">
        <f>Start!$D$6</f>
        <v>Okres</v>
      </c>
      <c r="E6" s="860" t="s">
        <v>39</v>
      </c>
      <c r="F6" s="861"/>
      <c r="G6" s="865" t="s">
        <v>40</v>
      </c>
      <c r="H6" s="865"/>
      <c r="I6" s="866" t="s">
        <v>73</v>
      </c>
      <c r="J6" s="867"/>
      <c r="K6" s="186"/>
      <c r="L6" s="814" t="s">
        <v>91</v>
      </c>
      <c r="M6" s="815"/>
      <c r="N6" s="187"/>
      <c r="O6" s="868" t="s">
        <v>62</v>
      </c>
    </row>
    <row r="7" spans="1:18" s="544" customFormat="1" ht="13.15" customHeight="1" x14ac:dyDescent="0.2">
      <c r="A7" s="68"/>
      <c r="B7" s="858"/>
      <c r="C7" s="858"/>
      <c r="D7" s="858"/>
      <c r="E7" s="69" t="s">
        <v>5</v>
      </c>
      <c r="F7" s="862" t="s">
        <v>34</v>
      </c>
      <c r="G7" s="69" t="s">
        <v>5</v>
      </c>
      <c r="H7" s="864" t="s">
        <v>34</v>
      </c>
      <c r="I7" s="197" t="s">
        <v>41</v>
      </c>
      <c r="J7" s="821" t="s">
        <v>34</v>
      </c>
      <c r="K7" s="872"/>
      <c r="L7" s="816"/>
      <c r="M7" s="817"/>
      <c r="N7" s="872"/>
      <c r="O7" s="869"/>
      <c r="Q7" s="558"/>
    </row>
    <row r="8" spans="1:18" s="544" customFormat="1" ht="13.15" customHeight="1" thickBot="1" x14ac:dyDescent="0.25">
      <c r="A8" s="68"/>
      <c r="B8" s="859"/>
      <c r="C8" s="859"/>
      <c r="D8" s="859"/>
      <c r="E8" s="111" t="s">
        <v>6</v>
      </c>
      <c r="F8" s="863"/>
      <c r="G8" s="646" t="s">
        <v>6</v>
      </c>
      <c r="H8" s="864"/>
      <c r="I8" s="111" t="s">
        <v>43</v>
      </c>
      <c r="J8" s="871"/>
      <c r="K8" s="873"/>
      <c r="L8" s="818"/>
      <c r="M8" s="819"/>
      <c r="N8" s="873"/>
      <c r="O8" s="869"/>
      <c r="Q8" s="558"/>
    </row>
    <row r="9" spans="1:18" ht="12.75" customHeight="1" x14ac:dyDescent="0.2">
      <c r="A9" s="821"/>
      <c r="B9" s="855">
        <f>Start!$B7</f>
        <v>1</v>
      </c>
      <c r="C9" s="856" t="str">
        <f>IF(Start!$C7="","",Start!$C7)</f>
        <v>Voděrady</v>
      </c>
      <c r="D9" s="879" t="str">
        <f>IF(Start!$D7="","",Start!$D7)</f>
        <v>UO</v>
      </c>
      <c r="E9" s="71" t="str">
        <f>IF($C$9="","",PÚ!$G$5)</f>
        <v>NP</v>
      </c>
      <c r="F9" s="877">
        <f>IF($C9="","",PÚ!$N$5)</f>
        <v>6</v>
      </c>
      <c r="G9" s="71">
        <f>IF($C$9="","",'4x100m'!$G$5)</f>
        <v>67.900000000000006</v>
      </c>
      <c r="H9" s="853">
        <f>IF($C9="","",'4x100m'!$N$5)</f>
        <v>6</v>
      </c>
      <c r="I9" s="878">
        <f>IF($C9="","",'PJ-C'!$O$5)</f>
        <v>123.12</v>
      </c>
      <c r="J9" s="877">
        <f>IF($C9="","",'PJ-C'!$Q$5)</f>
        <v>6</v>
      </c>
      <c r="K9" s="851"/>
      <c r="L9" s="902">
        <f>IF($C9="","",Výsledky3!H7)</f>
        <v>18</v>
      </c>
      <c r="M9" s="907" t="str">
        <f>IF($C9="","",Výsledky3!I7)</f>
        <v/>
      </c>
      <c r="N9" s="851"/>
      <c r="O9" s="852">
        <f>IF($C9="","",VLOOKUP($B9,POM!$A$1:$H$50,8))</f>
        <v>6</v>
      </c>
    </row>
    <row r="10" spans="1:18" ht="12.75" customHeight="1" x14ac:dyDescent="0.2">
      <c r="A10" s="821"/>
      <c r="B10" s="828"/>
      <c r="C10" s="830"/>
      <c r="D10" s="880"/>
      <c r="E10" s="72">
        <f>IF($C$9="","",PÚ!$K$5)</f>
        <v>34.020000000000003</v>
      </c>
      <c r="F10" s="834"/>
      <c r="G10" s="72">
        <f>IF($C$9="","",'4x100m'!$K$5)</f>
        <v>72.89</v>
      </c>
      <c r="H10" s="832"/>
      <c r="I10" s="874"/>
      <c r="J10" s="834"/>
      <c r="K10" s="826"/>
      <c r="L10" s="893"/>
      <c r="M10" s="905"/>
      <c r="N10" s="826"/>
      <c r="O10" s="831"/>
    </row>
    <row r="11" spans="1:18" ht="12.75" customHeight="1" x14ac:dyDescent="0.2">
      <c r="A11" s="821"/>
      <c r="B11" s="822">
        <f>Start!$B8</f>
        <v>2</v>
      </c>
      <c r="C11" s="847" t="str">
        <f>IF(Start!$C8="","",Start!$C8)</f>
        <v>Široký Důl</v>
      </c>
      <c r="D11" s="888" t="str">
        <f>IF(Start!$D8="","",Start!$D8)</f>
        <v>SY</v>
      </c>
      <c r="E11" s="198">
        <f>IF($C$11="","",PÚ!$G$6)</f>
        <v>28.17</v>
      </c>
      <c r="F11" s="812">
        <f>IF($C11="","",PÚ!$N$6)</f>
        <v>3</v>
      </c>
      <c r="G11" s="199">
        <f>IF($C$11="","",'4x100m'!$G$6)</f>
        <v>61.47</v>
      </c>
      <c r="H11" s="808">
        <f>IF($C11="","",'4x100m'!$N$6)</f>
        <v>2</v>
      </c>
      <c r="I11" s="875">
        <f>IF($C11="","",'PJ-C'!$O$8)</f>
        <v>102.46</v>
      </c>
      <c r="J11" s="812">
        <f>IF($C11="","",'PJ-C'!$Q$8)</f>
        <v>1</v>
      </c>
      <c r="K11" s="803"/>
      <c r="L11" s="894">
        <f>IF($C11="","",Výsledky3!H8)</f>
        <v>6</v>
      </c>
      <c r="M11" s="903" t="str">
        <f>IF($C11="","",Výsledky3!I8)</f>
        <v/>
      </c>
      <c r="N11" s="803"/>
      <c r="O11" s="805">
        <f>IF($C11="","",VLOOKUP($B11,POM!$A$1:$H$50,8))</f>
        <v>2</v>
      </c>
      <c r="R11" s="702"/>
    </row>
    <row r="12" spans="1:18" ht="12.75" customHeight="1" x14ac:dyDescent="0.2">
      <c r="A12" s="821"/>
      <c r="B12" s="835"/>
      <c r="C12" s="848"/>
      <c r="D12" s="886"/>
      <c r="E12" s="199" t="str">
        <f>IF($C$11="","",PÚ!$K$6)</f>
        <v>NP</v>
      </c>
      <c r="F12" s="812"/>
      <c r="G12" s="199">
        <f>IF($C$11="","",'4x100m'!$K$6)</f>
        <v>57.74</v>
      </c>
      <c r="H12" s="808"/>
      <c r="I12" s="875"/>
      <c r="J12" s="812"/>
      <c r="K12" s="803"/>
      <c r="L12" s="894"/>
      <c r="M12" s="903"/>
      <c r="N12" s="803"/>
      <c r="O12" s="805"/>
    </row>
    <row r="13" spans="1:18" ht="12.75" customHeight="1" x14ac:dyDescent="0.2">
      <c r="A13" s="821"/>
      <c r="B13" s="827">
        <f>Start!$B9</f>
        <v>3</v>
      </c>
      <c r="C13" s="849" t="str">
        <f>IF(Start!$C9="","",Start!$C9)</f>
        <v xml:space="preserve">Desná </v>
      </c>
      <c r="D13" s="889" t="str">
        <f>IF(Start!$D9="","",Start!$D9)</f>
        <v>SY</v>
      </c>
      <c r="E13" s="112">
        <f>IF($C$13="","",PÚ!$G$7)</f>
        <v>28.97</v>
      </c>
      <c r="F13" s="834">
        <f>IF($C13="","",PÚ!$N$7)</f>
        <v>5</v>
      </c>
      <c r="G13" s="72">
        <f>IF($C$13="","",'4x100m'!$G$7)</f>
        <v>67.150000000000006</v>
      </c>
      <c r="H13" s="832">
        <f>IF($C13="","",'4x100m'!$N$7)</f>
        <v>5</v>
      </c>
      <c r="I13" s="874">
        <f>IF($C13="","",'PJ-C'!$O$11)</f>
        <v>120.38</v>
      </c>
      <c r="J13" s="834">
        <f>IF($C13="","",'PJ-C'!$Q$11)</f>
        <v>5</v>
      </c>
      <c r="K13" s="826"/>
      <c r="L13" s="893">
        <f>IF($C13="","",Výsledky3!H9)</f>
        <v>15</v>
      </c>
      <c r="M13" s="905" t="str">
        <f>IF($C13="","",Výsledky3!I9)</f>
        <v/>
      </c>
      <c r="N13" s="826"/>
      <c r="O13" s="831">
        <f>IF($C13="","",VLOOKUP($B13,POM!$A$1:$H$50,8))</f>
        <v>5</v>
      </c>
    </row>
    <row r="14" spans="1:18" ht="12.75" customHeight="1" x14ac:dyDescent="0.2">
      <c r="A14" s="821"/>
      <c r="B14" s="828"/>
      <c r="C14" s="850"/>
      <c r="D14" s="890"/>
      <c r="E14" s="72" t="str">
        <f>IF($C$13="","",PÚ!$K$7)</f>
        <v>NP</v>
      </c>
      <c r="F14" s="834"/>
      <c r="G14" s="72">
        <f>IF($C$13="","",'4x100m'!$K$7)</f>
        <v>70.790000000000006</v>
      </c>
      <c r="H14" s="832"/>
      <c r="I14" s="874"/>
      <c r="J14" s="834"/>
      <c r="K14" s="826"/>
      <c r="L14" s="893"/>
      <c r="M14" s="905"/>
      <c r="N14" s="826"/>
      <c r="O14" s="831"/>
    </row>
    <row r="15" spans="1:18" ht="12.75" customHeight="1" x14ac:dyDescent="0.2">
      <c r="A15" s="821"/>
      <c r="B15" s="822">
        <f>Start!$B10</f>
        <v>4</v>
      </c>
      <c r="C15" s="847" t="str">
        <f>IF(Start!$C10="","",Start!$C10)</f>
        <v>Lukavice</v>
      </c>
      <c r="D15" s="888" t="str">
        <f>IF(Start!$D10="","",Start!$D10)</f>
        <v>UO</v>
      </c>
      <c r="E15" s="198">
        <f>IF($C$15="","",PÚ!$G$8)</f>
        <v>29.63</v>
      </c>
      <c r="F15" s="812">
        <f>IF($C15="","",PÚ!$N$8)</f>
        <v>2</v>
      </c>
      <c r="G15" s="199">
        <f>IF($C$15="","",'4x100m'!$G$8)</f>
        <v>73.319999999999993</v>
      </c>
      <c r="H15" s="808">
        <f>IF($C15="","",'4x100m'!$N$8)</f>
        <v>3</v>
      </c>
      <c r="I15" s="875">
        <f>IF($C15="","",'PJ-C'!$O$14)</f>
        <v>115.32999999999998</v>
      </c>
      <c r="J15" s="812">
        <f>IF($C15="","",'PJ-C'!$Q$14)</f>
        <v>4</v>
      </c>
      <c r="K15" s="803"/>
      <c r="L15" s="894">
        <f>IF($C15="","",Výsledky3!H10)</f>
        <v>9</v>
      </c>
      <c r="M15" s="903" t="str">
        <f>IF($C15="","",Výsledky3!I10)</f>
        <v/>
      </c>
      <c r="N15" s="803"/>
      <c r="O15" s="805">
        <f>IF($C15="","",VLOOKUP($B15,POM!$A$1:$H$50,8))</f>
        <v>3</v>
      </c>
      <c r="Q15" s="470"/>
    </row>
    <row r="16" spans="1:18" ht="12.75" customHeight="1" x14ac:dyDescent="0.2">
      <c r="A16" s="821"/>
      <c r="B16" s="835"/>
      <c r="C16" s="848"/>
      <c r="D16" s="886"/>
      <c r="E16" s="199">
        <f>IF($C$15="","",PÚ!$K$8)</f>
        <v>27.75</v>
      </c>
      <c r="F16" s="812"/>
      <c r="G16" s="199">
        <f>IF($C$15="","",'4x100m'!$K$8)</f>
        <v>63.4</v>
      </c>
      <c r="H16" s="808"/>
      <c r="I16" s="875"/>
      <c r="J16" s="812"/>
      <c r="K16" s="803"/>
      <c r="L16" s="894"/>
      <c r="M16" s="903"/>
      <c r="N16" s="803"/>
      <c r="O16" s="805"/>
      <c r="Q16" s="470"/>
    </row>
    <row r="17" spans="1:17" ht="12.75" customHeight="1" x14ac:dyDescent="0.2">
      <c r="A17" s="821"/>
      <c r="B17" s="827">
        <f>Start!$B11</f>
        <v>5</v>
      </c>
      <c r="C17" s="829" t="str">
        <f>IF(Start!$C11="","",Start!$C11)</f>
        <v>Zbožnov</v>
      </c>
      <c r="D17" s="889" t="str">
        <f>IF(Start!$D11="","",Start!$D11)</f>
        <v>CR</v>
      </c>
      <c r="E17" s="112">
        <f>IF($C$17="","",PÚ!$G$9)</f>
        <v>24.61</v>
      </c>
      <c r="F17" s="834">
        <f>IF($C17="","",PÚ!$N$9)</f>
        <v>1</v>
      </c>
      <c r="G17" s="72">
        <f>IF($C$17="","",'4x100m'!$G$9)</f>
        <v>60.58</v>
      </c>
      <c r="H17" s="832">
        <f>IF($C17="","",'4x100m'!$N$9)</f>
        <v>1</v>
      </c>
      <c r="I17" s="874">
        <f>IF($C17="","",'PJ-C'!$O$17)</f>
        <v>103.63000000000001</v>
      </c>
      <c r="J17" s="834">
        <f>IF($C17="","",'PJ-C'!$Q$17)</f>
        <v>2</v>
      </c>
      <c r="K17" s="826"/>
      <c r="L17" s="893">
        <f>IF($C17="","",Výsledky3!H11)</f>
        <v>4</v>
      </c>
      <c r="M17" s="905" t="str">
        <f>IF($C17="","",Výsledky3!I11)</f>
        <v/>
      </c>
      <c r="N17" s="826"/>
      <c r="O17" s="831">
        <f>IF($C17="","",VLOOKUP($B17,POM!$A$1:$H$50,8))</f>
        <v>1</v>
      </c>
    </row>
    <row r="18" spans="1:17" ht="12.75" customHeight="1" x14ac:dyDescent="0.2">
      <c r="A18" s="821"/>
      <c r="B18" s="828"/>
      <c r="C18" s="830"/>
      <c r="D18" s="890"/>
      <c r="E18" s="72">
        <f>IF($C$17="","",PÚ!$K$9)</f>
        <v>27.42</v>
      </c>
      <c r="F18" s="834"/>
      <c r="G18" s="72">
        <f>IF($C$17="","",'4x100m'!$K$9)</f>
        <v>56.78</v>
      </c>
      <c r="H18" s="832"/>
      <c r="I18" s="874"/>
      <c r="J18" s="834"/>
      <c r="K18" s="826"/>
      <c r="L18" s="893"/>
      <c r="M18" s="905"/>
      <c r="N18" s="826"/>
      <c r="O18" s="831"/>
    </row>
    <row r="19" spans="1:17" ht="12.75" customHeight="1" x14ac:dyDescent="0.2">
      <c r="A19" s="821"/>
      <c r="B19" s="822">
        <f>Start!$B12</f>
        <v>6</v>
      </c>
      <c r="C19" s="824" t="str">
        <f>IF(Start!$C12="","",Start!$C12)</f>
        <v>Čeperka</v>
      </c>
      <c r="D19" s="881" t="str">
        <f>IF(Start!$D12="","",Start!$D12)</f>
        <v>PA</v>
      </c>
      <c r="E19" s="198" t="str">
        <f>IF($C$19="","",PÚ!$G$10)</f>
        <v>NP</v>
      </c>
      <c r="F19" s="812">
        <f>IF($C19="","",PÚ!$N$10)</f>
        <v>4</v>
      </c>
      <c r="G19" s="199">
        <f>IF($C$19="","",'4x100m'!$G$10)</f>
        <v>64.599999999999994</v>
      </c>
      <c r="H19" s="808">
        <f>IF($C19="","",'4x100m'!$N$10)</f>
        <v>4</v>
      </c>
      <c r="I19" s="875">
        <f>IF($C19="","",'PJ-C'!$O$20)</f>
        <v>115.06999999999998</v>
      </c>
      <c r="J19" s="812">
        <f>IF($C19="","",'PJ-C'!$Q$20)</f>
        <v>3</v>
      </c>
      <c r="K19" s="803"/>
      <c r="L19" s="894">
        <f>IF($C19="","",Výsledky3!H12)</f>
        <v>11</v>
      </c>
      <c r="M19" s="903" t="str">
        <f>IF($C19="","",Výsledky3!I12)</f>
        <v/>
      </c>
      <c r="N19" s="803"/>
      <c r="O19" s="805">
        <f>IF($C19="","",VLOOKUP($B19,POM!$A$1:$H$50,8))</f>
        <v>4</v>
      </c>
      <c r="Q19" s="495"/>
    </row>
    <row r="20" spans="1:17" ht="12.75" customHeight="1" x14ac:dyDescent="0.2">
      <c r="A20" s="821"/>
      <c r="B20" s="835"/>
      <c r="C20" s="836"/>
      <c r="D20" s="882"/>
      <c r="E20" s="199">
        <f>IF($C$19="","",PÚ!$K$10)</f>
        <v>28.57</v>
      </c>
      <c r="F20" s="812"/>
      <c r="G20" s="199">
        <f>IF($C$19="","",'4x100m'!$K$10)</f>
        <v>71.12</v>
      </c>
      <c r="H20" s="808"/>
      <c r="I20" s="875"/>
      <c r="J20" s="812"/>
      <c r="K20" s="803"/>
      <c r="L20" s="894"/>
      <c r="M20" s="903"/>
      <c r="N20" s="803"/>
      <c r="O20" s="805"/>
    </row>
    <row r="21" spans="1:17" ht="12.75" customHeight="1" x14ac:dyDescent="0.2">
      <c r="A21" s="821"/>
      <c r="B21" s="827">
        <f>Start!$B13</f>
        <v>7</v>
      </c>
      <c r="C21" s="829" t="str">
        <f>IF(Start!$C13="","",Start!$C13)</f>
        <v/>
      </c>
      <c r="D21" s="883" t="str">
        <f>IF(Start!$D13="","",Start!$D13)</f>
        <v/>
      </c>
      <c r="E21" s="112" t="str">
        <f>IF($C$21="","",PÚ!$G$11)</f>
        <v/>
      </c>
      <c r="F21" s="834" t="str">
        <f>IF($C21="","",PÚ!$N$11)</f>
        <v/>
      </c>
      <c r="G21" s="72" t="str">
        <f>IF($C$21="","",'4x100m'!$G$11)</f>
        <v/>
      </c>
      <c r="H21" s="832" t="str">
        <f>IF($C21="","",'4x100m'!$N$11)</f>
        <v/>
      </c>
      <c r="I21" s="874" t="str">
        <f>IF($C21="","",'PJ-C'!$O$23)</f>
        <v/>
      </c>
      <c r="J21" s="834" t="str">
        <f>IF($C21="","",'PJ-C'!$Q$23)</f>
        <v/>
      </c>
      <c r="K21" s="826"/>
      <c r="L21" s="893" t="str">
        <f>IF($C21="","",Výsledky3!H13)</f>
        <v/>
      </c>
      <c r="M21" s="905" t="str">
        <f>IF($C21="","",Výsledky3!I13)</f>
        <v/>
      </c>
      <c r="N21" s="826"/>
      <c r="O21" s="831" t="str">
        <f>IF($C21="","",VLOOKUP($B21,POM!$A$1:$H$50,8))</f>
        <v/>
      </c>
    </row>
    <row r="22" spans="1:17" ht="12.75" customHeight="1" x14ac:dyDescent="0.2">
      <c r="A22" s="821"/>
      <c r="B22" s="828"/>
      <c r="C22" s="830"/>
      <c r="D22" s="880"/>
      <c r="E22" s="72" t="str">
        <f>IF($C$21="","",PÚ!$K$11)</f>
        <v/>
      </c>
      <c r="F22" s="834"/>
      <c r="G22" s="72" t="str">
        <f>IF($C$21="","",'4x100m'!$K$11)</f>
        <v/>
      </c>
      <c r="H22" s="832"/>
      <c r="I22" s="874"/>
      <c r="J22" s="834"/>
      <c r="K22" s="826"/>
      <c r="L22" s="893"/>
      <c r="M22" s="905"/>
      <c r="N22" s="826"/>
      <c r="O22" s="831"/>
    </row>
    <row r="23" spans="1:17" ht="12.75" customHeight="1" x14ac:dyDescent="0.2">
      <c r="A23" s="821"/>
      <c r="B23" s="822">
        <f>Start!$B14</f>
        <v>8</v>
      </c>
      <c r="C23" s="824" t="str">
        <f>IF(Start!$C14="","",Start!$C14)</f>
        <v/>
      </c>
      <c r="D23" s="881" t="str">
        <f>IF(Start!$D14="","",Start!$D14)</f>
        <v/>
      </c>
      <c r="E23" s="198" t="str">
        <f>IF($C$23="","",PÚ!$G$12)</f>
        <v/>
      </c>
      <c r="F23" s="812" t="str">
        <f>IF($C23="","",PÚ!$N$12)</f>
        <v/>
      </c>
      <c r="G23" s="199" t="str">
        <f>IF($C$23="","",'4x100m'!$G$12)</f>
        <v/>
      </c>
      <c r="H23" s="808" t="str">
        <f>IF($C23="","",'4x100m'!$N$12)</f>
        <v/>
      </c>
      <c r="I23" s="875" t="str">
        <f>IF($C23="","",'PJ-C'!$O$26)</f>
        <v/>
      </c>
      <c r="J23" s="812" t="str">
        <f>IF($C23="","",'PJ-C'!$Q$26)</f>
        <v/>
      </c>
      <c r="K23" s="803"/>
      <c r="L23" s="894" t="str">
        <f>IF($C23="","",Výsledky3!H14)</f>
        <v/>
      </c>
      <c r="M23" s="903" t="str">
        <f>IF($C23="","",Výsledky3!I14)</f>
        <v/>
      </c>
      <c r="N23" s="803"/>
      <c r="O23" s="805" t="str">
        <f>IF($C23="","",VLOOKUP($B23,POM!$A$1:$H$50,8))</f>
        <v/>
      </c>
    </row>
    <row r="24" spans="1:17" ht="12.75" customHeight="1" x14ac:dyDescent="0.2">
      <c r="A24" s="821"/>
      <c r="B24" s="835"/>
      <c r="C24" s="836"/>
      <c r="D24" s="882"/>
      <c r="E24" s="199" t="str">
        <f>IF($C$23="","",PÚ!$K$12)</f>
        <v/>
      </c>
      <c r="F24" s="812"/>
      <c r="G24" s="199" t="str">
        <f>IF($C$23="","",'4x100m'!$K$12)</f>
        <v/>
      </c>
      <c r="H24" s="808"/>
      <c r="I24" s="875"/>
      <c r="J24" s="812"/>
      <c r="K24" s="803"/>
      <c r="L24" s="894"/>
      <c r="M24" s="903"/>
      <c r="N24" s="803"/>
      <c r="O24" s="805"/>
    </row>
    <row r="25" spans="1:17" ht="12.75" customHeight="1" x14ac:dyDescent="0.2">
      <c r="A25" s="821"/>
      <c r="B25" s="827">
        <f>Start!$B15</f>
        <v>9</v>
      </c>
      <c r="C25" s="829" t="str">
        <f>IF(Start!$C15="","",Start!$C15)</f>
        <v/>
      </c>
      <c r="D25" s="883" t="str">
        <f>IF(Start!$D15="","",Start!$D15)</f>
        <v/>
      </c>
      <c r="E25" s="112" t="str">
        <f>IF($C$25="","",PÚ!$G$13)</f>
        <v/>
      </c>
      <c r="F25" s="834" t="str">
        <f>IF($C25="","",PÚ!$N$13)</f>
        <v/>
      </c>
      <c r="G25" s="72" t="str">
        <f>IF($C$25="","",'4x100m'!$G$13)</f>
        <v/>
      </c>
      <c r="H25" s="832" t="str">
        <f>IF($C25="","",'4x100m'!$N$13)</f>
        <v/>
      </c>
      <c r="I25" s="874" t="str">
        <f>IF($C25="","",'PJ-C'!$O$29)</f>
        <v/>
      </c>
      <c r="J25" s="834" t="str">
        <f>IF($C25="","",'PJ-C'!$Q$29)</f>
        <v/>
      </c>
      <c r="K25" s="826"/>
      <c r="L25" s="893" t="str">
        <f>IF($C25="","",Výsledky3!H15)</f>
        <v/>
      </c>
      <c r="M25" s="905" t="str">
        <f>IF($C25="","",Výsledky3!I15)</f>
        <v/>
      </c>
      <c r="N25" s="826"/>
      <c r="O25" s="831" t="str">
        <f>IF($C25="","",VLOOKUP($B25,POM!$A$1:$H$50,8))</f>
        <v/>
      </c>
    </row>
    <row r="26" spans="1:17" ht="12.75" customHeight="1" x14ac:dyDescent="0.2">
      <c r="A26" s="821"/>
      <c r="B26" s="828"/>
      <c r="C26" s="830"/>
      <c r="D26" s="880"/>
      <c r="E26" s="72" t="str">
        <f>IF($C$25="","",PÚ!$K$13)</f>
        <v/>
      </c>
      <c r="F26" s="834"/>
      <c r="G26" s="72" t="str">
        <f>IF($C$25="","",'4x100m'!$K$13)</f>
        <v/>
      </c>
      <c r="H26" s="832"/>
      <c r="I26" s="874"/>
      <c r="J26" s="834"/>
      <c r="K26" s="826"/>
      <c r="L26" s="893"/>
      <c r="M26" s="905"/>
      <c r="N26" s="826"/>
      <c r="O26" s="831"/>
    </row>
    <row r="27" spans="1:17" ht="12.75" customHeight="1" x14ac:dyDescent="0.2">
      <c r="A27" s="821"/>
      <c r="B27" s="822">
        <f>Start!$B16</f>
        <v>10</v>
      </c>
      <c r="C27" s="824" t="str">
        <f>IF(Start!$C16="","",Start!$C16)</f>
        <v/>
      </c>
      <c r="D27" s="881" t="str">
        <f>IF(Start!$D16="","",Start!$D16)</f>
        <v/>
      </c>
      <c r="E27" s="198" t="str">
        <f>IF($C$27="","",PÚ!$G$14)</f>
        <v/>
      </c>
      <c r="F27" s="812" t="str">
        <f>IF($C27="","",PÚ!$N$14)</f>
        <v/>
      </c>
      <c r="G27" s="199" t="str">
        <f>IF($C$27="","",'4x100m'!$G$14)</f>
        <v/>
      </c>
      <c r="H27" s="808" t="str">
        <f>IF($C27="","",'4x100m'!$N$14)</f>
        <v/>
      </c>
      <c r="I27" s="875" t="str">
        <f>IF($C27="","",'PJ-C'!$O$32)</f>
        <v/>
      </c>
      <c r="J27" s="812" t="str">
        <f>IF($C27="","",'PJ-C'!$Q$32)</f>
        <v/>
      </c>
      <c r="K27" s="803"/>
      <c r="L27" s="894" t="str">
        <f>IF($C27="","",Výsledky3!H16)</f>
        <v/>
      </c>
      <c r="M27" s="903" t="str">
        <f>IF($C27="","",Výsledky3!I16)</f>
        <v/>
      </c>
      <c r="N27" s="803"/>
      <c r="O27" s="805" t="str">
        <f>IF($C27="","",VLOOKUP($B27,POM!$A$1:$H$50,8))</f>
        <v/>
      </c>
    </row>
    <row r="28" spans="1:17" ht="12.75" customHeight="1" x14ac:dyDescent="0.2">
      <c r="A28" s="821"/>
      <c r="B28" s="835"/>
      <c r="C28" s="836"/>
      <c r="D28" s="882"/>
      <c r="E28" s="199" t="str">
        <f>IF($C$27="","",PÚ!$K$14)</f>
        <v/>
      </c>
      <c r="F28" s="812"/>
      <c r="G28" s="199" t="str">
        <f>IF($C$27="","",'4x100m'!$K$14)</f>
        <v/>
      </c>
      <c r="H28" s="808"/>
      <c r="I28" s="875"/>
      <c r="J28" s="812"/>
      <c r="K28" s="803"/>
      <c r="L28" s="894"/>
      <c r="M28" s="903"/>
      <c r="N28" s="803"/>
      <c r="O28" s="805"/>
    </row>
    <row r="29" spans="1:17" ht="12.75" customHeight="1" x14ac:dyDescent="0.2">
      <c r="A29" s="821"/>
      <c r="B29" s="827">
        <f>Start!$B17</f>
        <v>11</v>
      </c>
      <c r="C29" s="829" t="str">
        <f>IF(Start!$C17="","",Start!$C17)</f>
        <v/>
      </c>
      <c r="D29" s="883" t="str">
        <f>IF(Start!$D17="","",Start!$D17)</f>
        <v/>
      </c>
      <c r="E29" s="112" t="str">
        <f>IF($C$29="","",PÚ!$G$15)</f>
        <v/>
      </c>
      <c r="F29" s="834" t="str">
        <f>IF($C29="","",PÚ!$N$15)</f>
        <v/>
      </c>
      <c r="G29" s="72" t="str">
        <f>IF($C$29="","",'4x100m'!$G$15)</f>
        <v/>
      </c>
      <c r="H29" s="832" t="str">
        <f>IF($C29="","",'4x100m'!$N$15)</f>
        <v/>
      </c>
      <c r="I29" s="874" t="str">
        <f>IF($C29="","",'PJ-C'!$O$39)</f>
        <v/>
      </c>
      <c r="J29" s="834" t="str">
        <f>IF($C29="","",'PJ-C'!$Q$39)</f>
        <v/>
      </c>
      <c r="K29" s="826"/>
      <c r="L29" s="893" t="str">
        <f>IF($C29="","",Výsledky3!H17)</f>
        <v/>
      </c>
      <c r="M29" s="905" t="str">
        <f>IF($C29="","",Výsledky3!I17)</f>
        <v/>
      </c>
      <c r="N29" s="826"/>
      <c r="O29" s="831" t="str">
        <f>IF($C29="","",VLOOKUP($B29,POM!$A$1:$H$50,8))</f>
        <v/>
      </c>
    </row>
    <row r="30" spans="1:17" ht="12.75" customHeight="1" x14ac:dyDescent="0.2">
      <c r="A30" s="821"/>
      <c r="B30" s="828"/>
      <c r="C30" s="830"/>
      <c r="D30" s="880"/>
      <c r="E30" s="72" t="str">
        <f>IF($C$29="","",PÚ!$K$15)</f>
        <v/>
      </c>
      <c r="F30" s="834"/>
      <c r="G30" s="72" t="str">
        <f>IF($C$29="","",'4x100m'!$K$15)</f>
        <v/>
      </c>
      <c r="H30" s="832"/>
      <c r="I30" s="874"/>
      <c r="J30" s="834"/>
      <c r="K30" s="826"/>
      <c r="L30" s="893"/>
      <c r="M30" s="905"/>
      <c r="N30" s="826"/>
      <c r="O30" s="831"/>
    </row>
    <row r="31" spans="1:17" ht="12.75" customHeight="1" x14ac:dyDescent="0.2">
      <c r="A31" s="821"/>
      <c r="B31" s="822">
        <f>Start!$B18</f>
        <v>12</v>
      </c>
      <c r="C31" s="824" t="str">
        <f>IF(Start!$C18="","",Start!$C18)</f>
        <v/>
      </c>
      <c r="D31" s="881" t="str">
        <f>IF(Start!$D18="","",Start!$D18)</f>
        <v/>
      </c>
      <c r="E31" s="198" t="str">
        <f>IF($C$31="","",PÚ!$G$16)</f>
        <v/>
      </c>
      <c r="F31" s="812" t="str">
        <f>IF($C31="","",PÚ!$N$16)</f>
        <v/>
      </c>
      <c r="G31" s="199" t="str">
        <f>IF($C$31="","",'4x100m'!$G$16)</f>
        <v/>
      </c>
      <c r="H31" s="808" t="str">
        <f>IF($C31="","",'4x100m'!$N$16)</f>
        <v/>
      </c>
      <c r="I31" s="875" t="str">
        <f>IF($C31="","",'PJ-C'!$O$42)</f>
        <v/>
      </c>
      <c r="J31" s="812" t="str">
        <f>IF($C31="","",'PJ-C'!$Q$42)</f>
        <v/>
      </c>
      <c r="K31" s="803"/>
      <c r="L31" s="894" t="str">
        <f>IF($C31="","",Výsledky3!H18)</f>
        <v/>
      </c>
      <c r="M31" s="903" t="str">
        <f>IF($C31="","",Výsledky3!I18)</f>
        <v/>
      </c>
      <c r="N31" s="803"/>
      <c r="O31" s="805" t="str">
        <f>IF($C31="","",VLOOKUP($B31,POM!$A$1:$H$50,8))</f>
        <v/>
      </c>
    </row>
    <row r="32" spans="1:17" ht="12.75" customHeight="1" x14ac:dyDescent="0.2">
      <c r="A32" s="821"/>
      <c r="B32" s="835"/>
      <c r="C32" s="836"/>
      <c r="D32" s="882"/>
      <c r="E32" s="199" t="str">
        <f>IF($C$31="","",PÚ!$K$16)</f>
        <v/>
      </c>
      <c r="F32" s="812"/>
      <c r="G32" s="199" t="str">
        <f>IF($C$31="","",'4x100m'!$K$16)</f>
        <v/>
      </c>
      <c r="H32" s="808"/>
      <c r="I32" s="875"/>
      <c r="J32" s="812"/>
      <c r="K32" s="803"/>
      <c r="L32" s="894"/>
      <c r="M32" s="903"/>
      <c r="N32" s="803"/>
      <c r="O32" s="805"/>
    </row>
    <row r="33" spans="1:15" ht="12.75" customHeight="1" x14ac:dyDescent="0.2">
      <c r="A33" s="821"/>
      <c r="B33" s="827">
        <f>Start!$B19</f>
        <v>13</v>
      </c>
      <c r="C33" s="829" t="str">
        <f>IF(Start!$C19="","",Start!$C19)</f>
        <v/>
      </c>
      <c r="D33" s="883" t="str">
        <f>IF(Start!$D19="","",Start!$D19)</f>
        <v/>
      </c>
      <c r="E33" s="112" t="str">
        <f>IF($C$33="","",PÚ!$G$17)</f>
        <v/>
      </c>
      <c r="F33" s="834" t="str">
        <f>IF($C33="","",PÚ!$N$17)</f>
        <v/>
      </c>
      <c r="G33" s="72" t="str">
        <f>IF($C$33="","",'4x100m'!$G$17)</f>
        <v/>
      </c>
      <c r="H33" s="832" t="str">
        <f>IF($C33="","",'4x100m'!$N$17)</f>
        <v/>
      </c>
      <c r="I33" s="874" t="str">
        <f>IF($C33="","",'PJ-C'!$O$45)</f>
        <v/>
      </c>
      <c r="J33" s="834" t="str">
        <f>IF($C33="","",'PJ-C'!$Q$45)</f>
        <v/>
      </c>
      <c r="K33" s="826"/>
      <c r="L33" s="893" t="str">
        <f>IF($C33="","",Výsledky3!H19)</f>
        <v/>
      </c>
      <c r="M33" s="905" t="str">
        <f>IF($C33="","",Výsledky3!I19)</f>
        <v/>
      </c>
      <c r="N33" s="826"/>
      <c r="O33" s="831" t="str">
        <f>IF($C33="","",VLOOKUP($B33,POM!$A$1:$H$50,8))</f>
        <v/>
      </c>
    </row>
    <row r="34" spans="1:15" ht="12.75" customHeight="1" x14ac:dyDescent="0.2">
      <c r="A34" s="821"/>
      <c r="B34" s="828"/>
      <c r="C34" s="830"/>
      <c r="D34" s="880"/>
      <c r="E34" s="72" t="str">
        <f>IF($C$33="","",PÚ!$K$17)</f>
        <v/>
      </c>
      <c r="F34" s="834"/>
      <c r="G34" s="72" t="str">
        <f>IF($C$33="","",'4x100m'!$K$17)</f>
        <v/>
      </c>
      <c r="H34" s="832"/>
      <c r="I34" s="874"/>
      <c r="J34" s="834"/>
      <c r="K34" s="826"/>
      <c r="L34" s="893"/>
      <c r="M34" s="905"/>
      <c r="N34" s="826"/>
      <c r="O34" s="831"/>
    </row>
    <row r="35" spans="1:15" ht="12.75" customHeight="1" x14ac:dyDescent="0.2">
      <c r="A35" s="821"/>
      <c r="B35" s="822">
        <f>Start!$B20</f>
        <v>14</v>
      </c>
      <c r="C35" s="824" t="str">
        <f>IF(Start!$C20="","",Start!$C20)</f>
        <v/>
      </c>
      <c r="D35" s="881" t="str">
        <f>IF(Start!$D20="","",Start!$D20)</f>
        <v/>
      </c>
      <c r="E35" s="199" t="str">
        <f>IF($C$35="","",PÚ!$G$18)</f>
        <v/>
      </c>
      <c r="F35" s="812" t="str">
        <f>IF($C35="","",PÚ!$N$18)</f>
        <v/>
      </c>
      <c r="G35" s="199" t="str">
        <f>IF($C$35="","",'4x100m'!$G$18)</f>
        <v/>
      </c>
      <c r="H35" s="808" t="str">
        <f>IF($C35="","",'4x100m'!$N$18)</f>
        <v/>
      </c>
      <c r="I35" s="875" t="str">
        <f>IF($C35="","",'PJ-C'!$O$48)</f>
        <v/>
      </c>
      <c r="J35" s="812" t="str">
        <f>IF($C35="","",'PJ-C'!$Q$48)</f>
        <v/>
      </c>
      <c r="K35" s="803"/>
      <c r="L35" s="894" t="str">
        <f>IF($C35="","",Výsledky3!H20)</f>
        <v/>
      </c>
      <c r="M35" s="903" t="str">
        <f>IF($C35="","",Výsledky3!I20)</f>
        <v/>
      </c>
      <c r="N35" s="803"/>
      <c r="O35" s="805" t="str">
        <f>IF($C35="","",VLOOKUP($B35,POM!$A$1:$H$50,8))</f>
        <v/>
      </c>
    </row>
    <row r="36" spans="1:15" ht="12.75" customHeight="1" x14ac:dyDescent="0.2">
      <c r="A36" s="821"/>
      <c r="B36" s="835"/>
      <c r="C36" s="836"/>
      <c r="D36" s="882"/>
      <c r="E36" s="199" t="str">
        <f>IF($C$35="","",PÚ!$K$18)</f>
        <v/>
      </c>
      <c r="F36" s="812"/>
      <c r="G36" s="199" t="str">
        <f>IF($C$35="","",'4x100m'!$K$18)</f>
        <v/>
      </c>
      <c r="H36" s="808"/>
      <c r="I36" s="875"/>
      <c r="J36" s="812"/>
      <c r="K36" s="803"/>
      <c r="L36" s="894"/>
      <c r="M36" s="903"/>
      <c r="N36" s="803"/>
      <c r="O36" s="805"/>
    </row>
    <row r="37" spans="1:15" ht="12.75" customHeight="1" x14ac:dyDescent="0.2">
      <c r="A37" s="821"/>
      <c r="B37" s="841">
        <f>Start!$B21</f>
        <v>15</v>
      </c>
      <c r="C37" s="842" t="str">
        <f>IF(Start!$C21="","",Start!$C21)</f>
        <v/>
      </c>
      <c r="D37" s="891" t="str">
        <f>IF(Start!$D21="","",Start!$D21)</f>
        <v/>
      </c>
      <c r="E37" s="112" t="str">
        <f>IF($C$37="","",PÚ!$G$19)</f>
        <v/>
      </c>
      <c r="F37" s="846" t="str">
        <f>IF($C37="","",PÚ!$N$19)</f>
        <v/>
      </c>
      <c r="G37" s="72" t="str">
        <f>IF($C$37="","",'4x100m'!$G$19)</f>
        <v/>
      </c>
      <c r="H37" s="832" t="str">
        <f>IF($C37="","",'4x100m'!$N$19)</f>
        <v/>
      </c>
      <c r="I37" s="892" t="str">
        <f>IF($C37="","",'PJ-C'!$O$51)</f>
        <v/>
      </c>
      <c r="J37" s="846" t="str">
        <f>IF($C37="","",'PJ-C'!$Q$51)</f>
        <v/>
      </c>
      <c r="K37" s="840"/>
      <c r="L37" s="899" t="str">
        <f>IF($C37="","",Výsledky3!H21)</f>
        <v/>
      </c>
      <c r="M37" s="906" t="str">
        <f>IF($C37="","",Výsledky3!I21)</f>
        <v/>
      </c>
      <c r="N37" s="840"/>
      <c r="O37" s="843" t="str">
        <f>IF($C37="","",VLOOKUP($B37,POM!$A$1:$H$50,8))</f>
        <v/>
      </c>
    </row>
    <row r="38" spans="1:15" ht="13.5" customHeight="1" x14ac:dyDescent="0.2">
      <c r="A38" s="821"/>
      <c r="B38" s="828"/>
      <c r="C38" s="830"/>
      <c r="D38" s="880"/>
      <c r="E38" s="72" t="str">
        <f>IF($C$37="","",PÚ!$K$19)</f>
        <v/>
      </c>
      <c r="F38" s="834"/>
      <c r="G38" s="72" t="str">
        <f>IF($C$37="","",'4x100m'!$K$19)</f>
        <v/>
      </c>
      <c r="H38" s="832"/>
      <c r="I38" s="874"/>
      <c r="J38" s="834"/>
      <c r="K38" s="826"/>
      <c r="L38" s="893"/>
      <c r="M38" s="905"/>
      <c r="N38" s="826"/>
      <c r="O38" s="831"/>
    </row>
    <row r="39" spans="1:15" ht="12.75" customHeight="1" x14ac:dyDescent="0.2">
      <c r="A39" s="821"/>
      <c r="B39" s="838">
        <f>Start!$B22</f>
        <v>16</v>
      </c>
      <c r="C39" s="839" t="str">
        <f>IF(Start!$C22="","",Start!$C22)</f>
        <v/>
      </c>
      <c r="D39" s="885" t="str">
        <f>IF(Start!$D22="","",Start!$D22)</f>
        <v/>
      </c>
      <c r="E39" s="198" t="str">
        <f>IF($C$39="","",PÚ!$G$20)</f>
        <v/>
      </c>
      <c r="F39" s="887" t="str">
        <f>IF($C39="","",PÚ!$N$20)</f>
        <v/>
      </c>
      <c r="G39" s="199" t="str">
        <f>IF($C$39="","",'4x100m'!$G$20)</f>
        <v/>
      </c>
      <c r="H39" s="808" t="str">
        <f>IF($C39="","",'4x100m'!$N$20)</f>
        <v/>
      </c>
      <c r="I39" s="875" t="str">
        <f>IF($C39="","",'PJ-C'!$O$54)</f>
        <v/>
      </c>
      <c r="J39" s="812" t="str">
        <f>IF($C39="","",'PJ-C'!$Q$54)</f>
        <v/>
      </c>
      <c r="K39" s="803"/>
      <c r="L39" s="894" t="str">
        <f>IF($C39="","",Výsledky3!H22)</f>
        <v/>
      </c>
      <c r="M39" s="903" t="str">
        <f>IF($C39="","",Výsledky3!I22)</f>
        <v/>
      </c>
      <c r="N39" s="803"/>
      <c r="O39" s="805" t="str">
        <f>IF($C39="","",VLOOKUP($B39,POM!$A$1:$H$50,8))</f>
        <v/>
      </c>
    </row>
    <row r="40" spans="1:15" ht="12.75" customHeight="1" x14ac:dyDescent="0.2">
      <c r="A40" s="821"/>
      <c r="B40" s="835"/>
      <c r="C40" s="836"/>
      <c r="D40" s="886"/>
      <c r="E40" s="199" t="str">
        <f>IF($C$39="","",PÚ!$K$20)</f>
        <v/>
      </c>
      <c r="F40" s="812"/>
      <c r="G40" s="199" t="str">
        <f>IF($C$39="","",'4x100m'!$K$20)</f>
        <v/>
      </c>
      <c r="H40" s="808"/>
      <c r="I40" s="875"/>
      <c r="J40" s="812"/>
      <c r="K40" s="803"/>
      <c r="L40" s="894"/>
      <c r="M40" s="903"/>
      <c r="N40" s="803"/>
      <c r="O40" s="805"/>
    </row>
    <row r="41" spans="1:15" ht="12.75" customHeight="1" x14ac:dyDescent="0.2">
      <c r="A41" s="821"/>
      <c r="B41" s="827">
        <f>Start!$B23</f>
        <v>17</v>
      </c>
      <c r="C41" s="829" t="str">
        <f>IF(Start!$C23="","",Start!$C23)</f>
        <v/>
      </c>
      <c r="D41" s="883" t="str">
        <f>IF(Start!$D23="","",Start!$D23)</f>
        <v/>
      </c>
      <c r="E41" s="112" t="str">
        <f>IF($C$41="","",PÚ!$G$21)</f>
        <v/>
      </c>
      <c r="F41" s="834" t="str">
        <f>IF($C41="","",PÚ!$N$21)</f>
        <v/>
      </c>
      <c r="G41" s="72" t="str">
        <f>IF($C$41="","",'4x100m'!$G$21)</f>
        <v/>
      </c>
      <c r="H41" s="832" t="str">
        <f>IF($C41="","",'4x100m'!$N$21)</f>
        <v/>
      </c>
      <c r="I41" s="874" t="str">
        <f>IF($C41="","",'PJ-C'!$O$57)</f>
        <v/>
      </c>
      <c r="J41" s="834" t="str">
        <f>IF($C41="","",'PJ-C'!$Q$57)</f>
        <v/>
      </c>
      <c r="K41" s="826"/>
      <c r="L41" s="893" t="str">
        <f>IF($C41="","",Výsledky3!H23)</f>
        <v/>
      </c>
      <c r="M41" s="905" t="str">
        <f>IF($C41="","",Výsledky3!I23)</f>
        <v/>
      </c>
      <c r="N41" s="826"/>
      <c r="O41" s="831" t="str">
        <f>IF($C41="","",VLOOKUP($B41,POM!$A$1:$H$50,8))</f>
        <v/>
      </c>
    </row>
    <row r="42" spans="1:15" ht="12.75" customHeight="1" x14ac:dyDescent="0.2">
      <c r="A42" s="821"/>
      <c r="B42" s="828"/>
      <c r="C42" s="830"/>
      <c r="D42" s="880"/>
      <c r="E42" s="72" t="str">
        <f>IF($C$41="","",PÚ!$K$21)</f>
        <v/>
      </c>
      <c r="F42" s="834"/>
      <c r="G42" s="72" t="str">
        <f>IF($C$41="","",'4x100m'!$K$21)</f>
        <v/>
      </c>
      <c r="H42" s="832"/>
      <c r="I42" s="874"/>
      <c r="J42" s="834"/>
      <c r="K42" s="826"/>
      <c r="L42" s="893"/>
      <c r="M42" s="905"/>
      <c r="N42" s="826"/>
      <c r="O42" s="831"/>
    </row>
    <row r="43" spans="1:15" ht="12.75" customHeight="1" x14ac:dyDescent="0.2">
      <c r="A43" s="821"/>
      <c r="B43" s="822">
        <f>Start!$B24</f>
        <v>18</v>
      </c>
      <c r="C43" s="824" t="str">
        <f>IF(Start!$C24="","",Start!$C24)</f>
        <v/>
      </c>
      <c r="D43" s="881" t="str">
        <f>IF(Start!$D24="","",Start!$D24)</f>
        <v/>
      </c>
      <c r="E43" s="198" t="str">
        <f>IF($C$43="","",PÚ!$G$22)</f>
        <v/>
      </c>
      <c r="F43" s="812" t="str">
        <f>IF($C43="","",PÚ!$N$22)</f>
        <v/>
      </c>
      <c r="G43" s="199" t="str">
        <f>IF($C$43="","",'4x100m'!$G$22)</f>
        <v/>
      </c>
      <c r="H43" s="808" t="str">
        <f>IF($C43="","",'4x100m'!$N$22)</f>
        <v/>
      </c>
      <c r="I43" s="875" t="str">
        <f>IF($C43="","",'PJ-C'!$O$60)</f>
        <v/>
      </c>
      <c r="J43" s="812" t="str">
        <f>IF($C43="","",'PJ-C'!$Q$60)</f>
        <v/>
      </c>
      <c r="K43" s="803"/>
      <c r="L43" s="894" t="str">
        <f>IF($C43="","",Výsledky3!H24)</f>
        <v/>
      </c>
      <c r="M43" s="903" t="str">
        <f>IF($C43="","",Výsledky3!I24)</f>
        <v/>
      </c>
      <c r="N43" s="803"/>
      <c r="O43" s="805" t="str">
        <f>IF($C43="","",VLOOKUP($B43,POM!$A$1:$H$50,8))</f>
        <v/>
      </c>
    </row>
    <row r="44" spans="1:15" ht="12.75" customHeight="1" x14ac:dyDescent="0.2">
      <c r="A44" s="821"/>
      <c r="B44" s="835"/>
      <c r="C44" s="836"/>
      <c r="D44" s="882"/>
      <c r="E44" s="199" t="str">
        <f>IF($C$43="","",PÚ!$K$22)</f>
        <v/>
      </c>
      <c r="F44" s="812"/>
      <c r="G44" s="199" t="str">
        <f>IF($C$43="","",'4x100m'!$K$22)</f>
        <v/>
      </c>
      <c r="H44" s="808"/>
      <c r="I44" s="875"/>
      <c r="J44" s="812"/>
      <c r="K44" s="803"/>
      <c r="L44" s="894"/>
      <c r="M44" s="903"/>
      <c r="N44" s="803"/>
      <c r="O44" s="805"/>
    </row>
    <row r="45" spans="1:15" ht="12.75" customHeight="1" x14ac:dyDescent="0.2">
      <c r="A45" s="821"/>
      <c r="B45" s="827">
        <f>Start!$B25</f>
        <v>19</v>
      </c>
      <c r="C45" s="829" t="str">
        <f>IF(Start!$C25="","",Start!$C25)</f>
        <v/>
      </c>
      <c r="D45" s="883" t="str">
        <f>IF(Start!$D25="","",Start!$D25)</f>
        <v/>
      </c>
      <c r="E45" s="112" t="str">
        <f>IF($C$45="","",PÚ!$G$23)</f>
        <v/>
      </c>
      <c r="F45" s="834" t="str">
        <f>IF($C45="","",PÚ!$N$23)</f>
        <v/>
      </c>
      <c r="G45" s="72" t="str">
        <f>IF($C$45="","",'4x100m'!$G$23)</f>
        <v/>
      </c>
      <c r="H45" s="832" t="str">
        <f>IF($C45="","",'4x100m'!$N$23)</f>
        <v/>
      </c>
      <c r="I45" s="874" t="str">
        <f>IF($C45="","",'PJ-C'!$O$63)</f>
        <v/>
      </c>
      <c r="J45" s="834" t="str">
        <f>IF($C45="","",'PJ-C'!$Q$63)</f>
        <v/>
      </c>
      <c r="K45" s="826"/>
      <c r="L45" s="893" t="str">
        <f>IF($C45="","",Výsledky3!H25)</f>
        <v/>
      </c>
      <c r="M45" s="905" t="str">
        <f>IF($C45="","",Výsledky3!I25)</f>
        <v/>
      </c>
      <c r="N45" s="826"/>
      <c r="O45" s="831" t="str">
        <f>IF($C45="","",VLOOKUP($B45,POM!$A$1:$H$50,8))</f>
        <v/>
      </c>
    </row>
    <row r="46" spans="1:15" ht="12.75" customHeight="1" x14ac:dyDescent="0.2">
      <c r="A46" s="821"/>
      <c r="B46" s="828"/>
      <c r="C46" s="830"/>
      <c r="D46" s="880"/>
      <c r="E46" s="72" t="str">
        <f>IF($C$45="","",PÚ!$K$23)</f>
        <v/>
      </c>
      <c r="F46" s="834"/>
      <c r="G46" s="72" t="str">
        <f>IF($C$45="","",'4x100m'!$K$23)</f>
        <v/>
      </c>
      <c r="H46" s="832"/>
      <c r="I46" s="874"/>
      <c r="J46" s="834"/>
      <c r="K46" s="826"/>
      <c r="L46" s="893"/>
      <c r="M46" s="905"/>
      <c r="N46" s="826"/>
      <c r="O46" s="831"/>
    </row>
    <row r="47" spans="1:15" ht="12.75" customHeight="1" x14ac:dyDescent="0.2">
      <c r="A47" s="821"/>
      <c r="B47" s="822">
        <f>Start!$B26</f>
        <v>20</v>
      </c>
      <c r="C47" s="824" t="str">
        <f>IF(Start!$C26="","",Start!$C26)</f>
        <v/>
      </c>
      <c r="D47" s="881" t="str">
        <f>IF(Start!$D26="","",Start!$D26)</f>
        <v/>
      </c>
      <c r="E47" s="198" t="str">
        <f>IF($C$47="","",PÚ!$G$24)</f>
        <v/>
      </c>
      <c r="F47" s="812" t="str">
        <f>IF($C47="","",PÚ!$N$24)</f>
        <v/>
      </c>
      <c r="G47" s="199" t="str">
        <f>IF($C$47="","",'4x100m'!$G$24)</f>
        <v/>
      </c>
      <c r="H47" s="808" t="str">
        <f>IF($C47="","",'4x100m'!$N$24)</f>
        <v/>
      </c>
      <c r="I47" s="875" t="str">
        <f>IF($C47="","",'PJ-C'!$O$66)</f>
        <v/>
      </c>
      <c r="J47" s="812" t="str">
        <f>IF($C47="","",'PJ-C'!$Q$66)</f>
        <v/>
      </c>
      <c r="K47" s="803"/>
      <c r="L47" s="894" t="str">
        <f>IF($C47="","",Výsledky3!H26)</f>
        <v/>
      </c>
      <c r="M47" s="903" t="str">
        <f>IF($C47="","",Výsledky3!I26)</f>
        <v/>
      </c>
      <c r="N47" s="803"/>
      <c r="O47" s="805" t="str">
        <f>IF($C47="","",VLOOKUP($B47,POM!$A$1:$H$50,8))</f>
        <v/>
      </c>
    </row>
    <row r="48" spans="1:15" ht="12.75" customHeight="1" thickBot="1" x14ac:dyDescent="0.25">
      <c r="A48" s="821"/>
      <c r="B48" s="823"/>
      <c r="C48" s="825"/>
      <c r="D48" s="884"/>
      <c r="E48" s="200" t="str">
        <f>IF($C$47="","",PÚ!$K$24)</f>
        <v/>
      </c>
      <c r="F48" s="813"/>
      <c r="G48" s="200" t="str">
        <f>IF($C$47="","",'4x100m'!$K$24)</f>
        <v/>
      </c>
      <c r="H48" s="809"/>
      <c r="I48" s="876"/>
      <c r="J48" s="813"/>
      <c r="K48" s="804"/>
      <c r="L48" s="895"/>
      <c r="M48" s="904"/>
      <c r="N48" s="804"/>
      <c r="O48" s="806"/>
    </row>
    <row r="49" spans="1:17" s="552" customFormat="1" ht="26.25" x14ac:dyDescent="0.2">
      <c r="B49" s="724" t="s">
        <v>90</v>
      </c>
      <c r="C49" s="724"/>
      <c r="D49" s="724"/>
      <c r="E49" s="724"/>
      <c r="F49" s="724"/>
      <c r="G49" s="724"/>
      <c r="H49" s="724"/>
      <c r="I49" s="724"/>
      <c r="J49" s="724"/>
      <c r="K49" s="724"/>
      <c r="L49" s="724"/>
      <c r="M49" s="724"/>
      <c r="N49" s="724"/>
      <c r="O49" s="724"/>
    </row>
    <row r="50" spans="1:17" s="538" customFormat="1" ht="15" customHeight="1" x14ac:dyDescent="0.2">
      <c r="B50" s="177"/>
      <c r="C50" s="177"/>
      <c r="D50" s="177"/>
      <c r="E50" s="177"/>
      <c r="F50" s="553"/>
      <c r="G50" s="177"/>
      <c r="H50" s="177"/>
      <c r="I50" s="177"/>
      <c r="J50" s="177"/>
      <c r="K50" s="177"/>
      <c r="L50" s="554"/>
      <c r="M50" s="554"/>
      <c r="N50" s="177"/>
      <c r="O50" s="177"/>
    </row>
    <row r="51" spans="1:17" s="538" customFormat="1" x14ac:dyDescent="0.2">
      <c r="A51" s="555"/>
      <c r="B51" s="177"/>
      <c r="C51" s="799" t="str">
        <f>C3</f>
        <v>Krajské kolo v PS</v>
      </c>
      <c r="D51" s="799"/>
      <c r="E51" s="799"/>
      <c r="F51" s="799"/>
      <c r="G51" s="799" t="str">
        <f>G3</f>
        <v>30.7. 2016 Pardubice - Polabiny</v>
      </c>
      <c r="H51" s="799"/>
      <c r="I51" s="799"/>
      <c r="J51" s="799"/>
      <c r="K51" s="799"/>
      <c r="L51" s="799"/>
      <c r="M51" s="799"/>
      <c r="N51" s="799"/>
      <c r="O51" s="799"/>
    </row>
    <row r="52" spans="1:17" s="538" customFormat="1" ht="15" customHeight="1" thickBot="1" x14ac:dyDescent="0.25">
      <c r="A52" s="555"/>
      <c r="B52" s="177"/>
      <c r="C52" s="177"/>
      <c r="D52" s="177"/>
      <c r="E52" s="177"/>
      <c r="F52" s="553"/>
      <c r="G52" s="177"/>
      <c r="H52" s="177"/>
      <c r="I52" s="177"/>
      <c r="J52" s="177"/>
      <c r="K52" s="556"/>
      <c r="L52" s="554"/>
      <c r="M52" s="554"/>
      <c r="N52" s="556"/>
      <c r="O52" s="177"/>
    </row>
    <row r="53" spans="1:17" ht="18.75" thickBot="1" x14ac:dyDescent="0.25">
      <c r="A53" s="8"/>
      <c r="C53" s="202" t="str">
        <f>Start!$C$5</f>
        <v>MUŽI</v>
      </c>
      <c r="D53" s="16"/>
      <c r="E53" s="864"/>
      <c r="F53" s="864"/>
      <c r="G53" s="864"/>
      <c r="H53" s="864"/>
      <c r="I53" s="864"/>
      <c r="J53" s="864"/>
      <c r="K53" s="16"/>
    </row>
    <row r="54" spans="1:17" s="557" customFormat="1" ht="84" customHeight="1" x14ac:dyDescent="0.2">
      <c r="A54" s="67"/>
      <c r="B54" s="857" t="s">
        <v>8</v>
      </c>
      <c r="C54" s="857" t="s">
        <v>0</v>
      </c>
      <c r="D54" s="857" t="str">
        <f>Start!$D$6</f>
        <v>Okres</v>
      </c>
      <c r="E54" s="860" t="s">
        <v>39</v>
      </c>
      <c r="F54" s="861"/>
      <c r="G54" s="865" t="s">
        <v>40</v>
      </c>
      <c r="H54" s="865"/>
      <c r="I54" s="866" t="s">
        <v>73</v>
      </c>
      <c r="J54" s="867"/>
      <c r="K54" s="186"/>
      <c r="L54" s="814" t="s">
        <v>91</v>
      </c>
      <c r="M54" s="815"/>
      <c r="N54" s="187"/>
      <c r="O54" s="868" t="s">
        <v>62</v>
      </c>
    </row>
    <row r="55" spans="1:17" s="544" customFormat="1" ht="13.15" customHeight="1" x14ac:dyDescent="0.2">
      <c r="A55" s="68"/>
      <c r="B55" s="858"/>
      <c r="C55" s="858"/>
      <c r="D55" s="858"/>
      <c r="E55" s="69" t="s">
        <v>5</v>
      </c>
      <c r="F55" s="862" t="s">
        <v>34</v>
      </c>
      <c r="G55" s="69" t="s">
        <v>5</v>
      </c>
      <c r="H55" s="864" t="s">
        <v>34</v>
      </c>
      <c r="I55" s="197" t="s">
        <v>41</v>
      </c>
      <c r="J55" s="821" t="s">
        <v>34</v>
      </c>
      <c r="K55" s="872"/>
      <c r="L55" s="816"/>
      <c r="M55" s="817"/>
      <c r="N55" s="872"/>
      <c r="O55" s="869"/>
      <c r="Q55" s="558"/>
    </row>
    <row r="56" spans="1:17" s="544" customFormat="1" ht="13.15" customHeight="1" thickBot="1" x14ac:dyDescent="0.25">
      <c r="A56" s="68"/>
      <c r="B56" s="859"/>
      <c r="C56" s="859"/>
      <c r="D56" s="859"/>
      <c r="E56" s="111" t="s">
        <v>6</v>
      </c>
      <c r="F56" s="863"/>
      <c r="G56" s="70" t="s">
        <v>6</v>
      </c>
      <c r="H56" s="870"/>
      <c r="I56" s="111" t="s">
        <v>43</v>
      </c>
      <c r="J56" s="871"/>
      <c r="K56" s="873"/>
      <c r="L56" s="818"/>
      <c r="M56" s="819"/>
      <c r="N56" s="873"/>
      <c r="O56" s="869"/>
      <c r="Q56" s="558"/>
    </row>
    <row r="57" spans="1:17" ht="12.75" customHeight="1" x14ac:dyDescent="0.2">
      <c r="A57" s="821"/>
      <c r="B57" s="855">
        <f>Start!$B27</f>
        <v>21</v>
      </c>
      <c r="C57" s="856" t="str">
        <f>IF(Start!$C27="","",Start!$C27)</f>
        <v/>
      </c>
      <c r="D57" s="856" t="str">
        <f>IF(Start!$D27="","",Start!$D27)</f>
        <v/>
      </c>
      <c r="E57" s="71" t="str">
        <f>IF($C57="","",PÚ!$G$25)</f>
        <v/>
      </c>
      <c r="F57" s="853" t="str">
        <f>IF($C57="","",PÚ!$N$25)</f>
        <v/>
      </c>
      <c r="G57" s="71" t="str">
        <f>IF($C57="","",'4x100m'!$G$25)</f>
        <v/>
      </c>
      <c r="H57" s="853" t="str">
        <f>IF($C57="","",'4x100m'!$N$25)</f>
        <v/>
      </c>
      <c r="I57" s="854" t="str">
        <f>IF($C57="","",'PJ-C'!$O$73)</f>
        <v/>
      </c>
      <c r="J57" s="854" t="str">
        <f>IF($C57="","",'PJ-C'!$Q$73)</f>
        <v/>
      </c>
      <c r="K57" s="851"/>
      <c r="L57" s="902" t="str">
        <f>IF($C57="","",Výsledky3!H27)</f>
        <v/>
      </c>
      <c r="M57" s="901" t="str">
        <f>IF($C57="","",Výsledky3!I27)</f>
        <v/>
      </c>
      <c r="N57" s="851"/>
      <c r="O57" s="852" t="str">
        <f>IF($C57="","",VLOOKUP($B57,POM!$A$1:$H$50,8))</f>
        <v/>
      </c>
    </row>
    <row r="58" spans="1:17" ht="12.75" customHeight="1" x14ac:dyDescent="0.2">
      <c r="A58" s="821"/>
      <c r="B58" s="828"/>
      <c r="C58" s="830"/>
      <c r="D58" s="830"/>
      <c r="E58" s="72" t="str">
        <f>IF($C57="","",PÚ!$K$25)</f>
        <v/>
      </c>
      <c r="F58" s="832"/>
      <c r="G58" s="72" t="str">
        <f>IF($C57="","",'4x100m'!$K$25)</f>
        <v/>
      </c>
      <c r="H58" s="832"/>
      <c r="I58" s="833"/>
      <c r="J58" s="833"/>
      <c r="K58" s="826"/>
      <c r="L58" s="893"/>
      <c r="M58" s="898"/>
      <c r="N58" s="826"/>
      <c r="O58" s="831"/>
    </row>
    <row r="59" spans="1:17" ht="12.75" customHeight="1" x14ac:dyDescent="0.2">
      <c r="A59" s="821"/>
      <c r="B59" s="822">
        <f>Start!$B28</f>
        <v>22</v>
      </c>
      <c r="C59" s="847" t="str">
        <f>IF(Start!$C28="","",Start!$C28)</f>
        <v/>
      </c>
      <c r="D59" s="847" t="str">
        <f>IF(Start!$D28="","",Start!$D28)</f>
        <v/>
      </c>
      <c r="E59" s="198" t="str">
        <f>IF($C59="","",PÚ!$G$26)</f>
        <v/>
      </c>
      <c r="F59" s="808" t="str">
        <f>IF($C59="","",PÚ!$N$26)</f>
        <v/>
      </c>
      <c r="G59" s="199" t="str">
        <f>IF($C59="","",'4x100m'!$G$26)</f>
        <v/>
      </c>
      <c r="H59" s="808" t="str">
        <f>IF($C59="","",'4x100m'!$N$26)</f>
        <v/>
      </c>
      <c r="I59" s="810" t="str">
        <f>IF($C59="","",'PJ-C'!$O$76)</f>
        <v/>
      </c>
      <c r="J59" s="810" t="str">
        <f>IF($C59="","",'PJ-C'!$Q$76)</f>
        <v/>
      </c>
      <c r="K59" s="803"/>
      <c r="L59" s="894" t="str">
        <f>IF($C59="","",Výsledky3!H28)</f>
        <v/>
      </c>
      <c r="M59" s="896" t="str">
        <f>IF($C59="","",Výsledky3!I28)</f>
        <v/>
      </c>
      <c r="N59" s="803"/>
      <c r="O59" s="805" t="str">
        <f>IF($C59="","",VLOOKUP($B59,POM!$A$1:$H$50,8))</f>
        <v/>
      </c>
    </row>
    <row r="60" spans="1:17" ht="12.75" customHeight="1" x14ac:dyDescent="0.2">
      <c r="A60" s="821"/>
      <c r="B60" s="835"/>
      <c r="C60" s="848"/>
      <c r="D60" s="848"/>
      <c r="E60" s="199" t="str">
        <f>IF($C59="","",PÚ!$K$26)</f>
        <v/>
      </c>
      <c r="F60" s="808"/>
      <c r="G60" s="199" t="str">
        <f>IF($C59="","",'4x100m'!$K$26)</f>
        <v/>
      </c>
      <c r="H60" s="808"/>
      <c r="I60" s="810"/>
      <c r="J60" s="810"/>
      <c r="K60" s="803"/>
      <c r="L60" s="894"/>
      <c r="M60" s="896"/>
      <c r="N60" s="803"/>
      <c r="O60" s="805"/>
    </row>
    <row r="61" spans="1:17" ht="12.75" customHeight="1" x14ac:dyDescent="0.2">
      <c r="A61" s="821"/>
      <c r="B61" s="827">
        <f>Start!$B29</f>
        <v>23</v>
      </c>
      <c r="C61" s="849" t="str">
        <f>IF(Start!$C29="","",Start!$C29)</f>
        <v/>
      </c>
      <c r="D61" s="849" t="str">
        <f>IF(Start!$D29="","",Start!$D29)</f>
        <v/>
      </c>
      <c r="E61" s="112" t="str">
        <f>IF($C61="","",PÚ!$G$27)</f>
        <v/>
      </c>
      <c r="F61" s="832" t="str">
        <f>IF($C61="","",PÚ!$N$27)</f>
        <v/>
      </c>
      <c r="G61" s="72" t="str">
        <f>IF($C61="","",'4x100m'!$G$27)</f>
        <v/>
      </c>
      <c r="H61" s="832" t="str">
        <f>IF($C61="","",'4x100m'!$N$27)</f>
        <v/>
      </c>
      <c r="I61" s="833" t="str">
        <f>IF($C61="","",'PJ-C'!$O$79)</f>
        <v/>
      </c>
      <c r="J61" s="833" t="str">
        <f>IF($C61="","",'PJ-C'!$Q$79)</f>
        <v/>
      </c>
      <c r="K61" s="826"/>
      <c r="L61" s="893" t="str">
        <f>IF($C61="","",Výsledky3!H29)</f>
        <v/>
      </c>
      <c r="M61" s="898" t="str">
        <f>IF($C61="","",Výsledky3!I29)</f>
        <v/>
      </c>
      <c r="N61" s="826"/>
      <c r="O61" s="831" t="str">
        <f>IF($C61="","",VLOOKUP($B61,POM!$A$1:$H$50,8))</f>
        <v/>
      </c>
    </row>
    <row r="62" spans="1:17" ht="12.75" customHeight="1" x14ac:dyDescent="0.2">
      <c r="A62" s="821"/>
      <c r="B62" s="828"/>
      <c r="C62" s="850"/>
      <c r="D62" s="850"/>
      <c r="E62" s="72" t="str">
        <f>IF($C61="","",PÚ!$K$27)</f>
        <v/>
      </c>
      <c r="F62" s="832"/>
      <c r="G62" s="72" t="str">
        <f>IF($C61="","",'4x100m'!$K$27)</f>
        <v/>
      </c>
      <c r="H62" s="832"/>
      <c r="I62" s="833"/>
      <c r="J62" s="833"/>
      <c r="K62" s="826"/>
      <c r="L62" s="893"/>
      <c r="M62" s="898"/>
      <c r="N62" s="826"/>
      <c r="O62" s="831"/>
    </row>
    <row r="63" spans="1:17" ht="12.75" customHeight="1" x14ac:dyDescent="0.2">
      <c r="A63" s="821"/>
      <c r="B63" s="822">
        <f>Start!$B30</f>
        <v>24</v>
      </c>
      <c r="C63" s="847" t="str">
        <f>IF(Start!$C30="","",Start!$C30)</f>
        <v/>
      </c>
      <c r="D63" s="847" t="str">
        <f>IF(Start!$D30="","",Start!$D30)</f>
        <v/>
      </c>
      <c r="E63" s="198" t="str">
        <f>IF($C63="","",PÚ!$G$28)</f>
        <v/>
      </c>
      <c r="F63" s="808" t="str">
        <f>IF($C63="","",PÚ!$N$28)</f>
        <v/>
      </c>
      <c r="G63" s="199" t="str">
        <f>IF($C63="","",'4x100m'!$G$28)</f>
        <v/>
      </c>
      <c r="H63" s="808" t="str">
        <f>IF($C63="","",'4x100m'!$N$28)</f>
        <v/>
      </c>
      <c r="I63" s="810" t="str">
        <f>IF($C63="","",'PJ-C'!$O$82)</f>
        <v/>
      </c>
      <c r="J63" s="810" t="str">
        <f>IF($C63="","",'PJ-C'!$Q$82)</f>
        <v/>
      </c>
      <c r="K63" s="803"/>
      <c r="L63" s="894" t="str">
        <f>IF($C63="","",Výsledky3!H30)</f>
        <v/>
      </c>
      <c r="M63" s="896" t="str">
        <f>IF($C63="","",Výsledky3!I30)</f>
        <v/>
      </c>
      <c r="N63" s="803"/>
      <c r="O63" s="805" t="str">
        <f>IF($C63="","",VLOOKUP($B63,POM!$A$1:$H$50,8))</f>
        <v/>
      </c>
    </row>
    <row r="64" spans="1:17" ht="12.75" customHeight="1" x14ac:dyDescent="0.2">
      <c r="A64" s="821"/>
      <c r="B64" s="835"/>
      <c r="C64" s="848"/>
      <c r="D64" s="848"/>
      <c r="E64" s="199" t="str">
        <f>IF($C63="","",PÚ!$K$28)</f>
        <v/>
      </c>
      <c r="F64" s="808"/>
      <c r="G64" s="199" t="str">
        <f>IF($C63="","",'4x100m'!$K$28)</f>
        <v/>
      </c>
      <c r="H64" s="808"/>
      <c r="I64" s="810"/>
      <c r="J64" s="810"/>
      <c r="K64" s="803"/>
      <c r="L64" s="894"/>
      <c r="M64" s="896"/>
      <c r="N64" s="803"/>
      <c r="O64" s="805"/>
    </row>
    <row r="65" spans="1:17" ht="12.75" customHeight="1" x14ac:dyDescent="0.2">
      <c r="A65" s="821"/>
      <c r="B65" s="827">
        <f>Start!$B31</f>
        <v>25</v>
      </c>
      <c r="C65" s="829" t="str">
        <f>IF(Start!$C31="","",Start!$C31)</f>
        <v/>
      </c>
      <c r="D65" s="829" t="str">
        <f>IF(Start!$D31="","",Start!$D31)</f>
        <v/>
      </c>
      <c r="E65" s="112" t="str">
        <f>IF($C65="","",PÚ!$G$29)</f>
        <v/>
      </c>
      <c r="F65" s="832" t="str">
        <f>IF($C65="","",PÚ!$N$29)</f>
        <v/>
      </c>
      <c r="G65" s="72" t="str">
        <f>IF($C65="","",'4x100m'!$G$29)</f>
        <v/>
      </c>
      <c r="H65" s="832" t="str">
        <f>IF($C65="","",'4x100m'!$N$29)</f>
        <v/>
      </c>
      <c r="I65" s="833" t="str">
        <f>IF($C65="","",'PJ-C'!$O$85)</f>
        <v/>
      </c>
      <c r="J65" s="833" t="str">
        <f>IF($C65="","",'PJ-C'!$Q$85)</f>
        <v/>
      </c>
      <c r="K65" s="826"/>
      <c r="L65" s="893" t="str">
        <f>IF($C65="","",Výsledky3!H31)</f>
        <v/>
      </c>
      <c r="M65" s="898" t="str">
        <f>IF($C65="","",Výsledky3!I31)</f>
        <v/>
      </c>
      <c r="N65" s="826"/>
      <c r="O65" s="831" t="str">
        <f>IF($C65="","",VLOOKUP($B65,POM!$A$1:$H$50,8))</f>
        <v/>
      </c>
    </row>
    <row r="66" spans="1:17" ht="12.75" customHeight="1" x14ac:dyDescent="0.2">
      <c r="A66" s="821"/>
      <c r="B66" s="828"/>
      <c r="C66" s="830"/>
      <c r="D66" s="830"/>
      <c r="E66" s="72" t="str">
        <f>IF($C65="","",PÚ!$K$29)</f>
        <v/>
      </c>
      <c r="F66" s="832"/>
      <c r="G66" s="72" t="str">
        <f>IF($C65="","",'4x100m'!$K$29)</f>
        <v/>
      </c>
      <c r="H66" s="832"/>
      <c r="I66" s="833"/>
      <c r="J66" s="833"/>
      <c r="K66" s="826"/>
      <c r="L66" s="893"/>
      <c r="M66" s="898"/>
      <c r="N66" s="826"/>
      <c r="O66" s="831"/>
    </row>
    <row r="67" spans="1:17" ht="12.75" customHeight="1" x14ac:dyDescent="0.2">
      <c r="A67" s="821"/>
      <c r="B67" s="822">
        <f>Start!$F7</f>
        <v>26</v>
      </c>
      <c r="C67" s="824" t="str">
        <f>IF(Start!$G7="","",Start!$G7)</f>
        <v/>
      </c>
      <c r="D67" s="824" t="str">
        <f>IF(Start!$H7="","",Start!$H7)</f>
        <v/>
      </c>
      <c r="E67" s="198" t="str">
        <f>IF($C67="","",PÚ!$G$30)</f>
        <v/>
      </c>
      <c r="F67" s="808" t="str">
        <f>IF($C67="","",PÚ!$N$30)</f>
        <v/>
      </c>
      <c r="G67" s="199" t="str">
        <f>IF($C67="","",'4x100m'!$G$30)</f>
        <v/>
      </c>
      <c r="H67" s="808" t="str">
        <f>IF($C67="","",'4x100m'!$N$30)</f>
        <v/>
      </c>
      <c r="I67" s="810" t="str">
        <f>IF($C67="","",'PJ-C'!$O$88)</f>
        <v/>
      </c>
      <c r="J67" s="810" t="str">
        <f>IF($C67="","",'PJ-C'!$Q$88)</f>
        <v/>
      </c>
      <c r="K67" s="803"/>
      <c r="L67" s="894" t="str">
        <f>IF($C67="","",Výsledky3!H32)</f>
        <v/>
      </c>
      <c r="M67" s="896" t="str">
        <f>IF($C67="","",Výsledky3!I32)</f>
        <v/>
      </c>
      <c r="N67" s="803"/>
      <c r="O67" s="805" t="str">
        <f>IF($C67="","",VLOOKUP($B67,POM!$A$1:$H$50,8))</f>
        <v/>
      </c>
      <c r="Q67" s="495"/>
    </row>
    <row r="68" spans="1:17" ht="12.75" customHeight="1" x14ac:dyDescent="0.2">
      <c r="A68" s="821"/>
      <c r="B68" s="835"/>
      <c r="C68" s="836"/>
      <c r="D68" s="836"/>
      <c r="E68" s="199" t="str">
        <f>IF($C67="","",PÚ!$K$30)</f>
        <v/>
      </c>
      <c r="F68" s="808"/>
      <c r="G68" s="199" t="str">
        <f>IF($C67="","",'4x100m'!$K$30)</f>
        <v/>
      </c>
      <c r="H68" s="808"/>
      <c r="I68" s="810"/>
      <c r="J68" s="810"/>
      <c r="K68" s="803"/>
      <c r="L68" s="894"/>
      <c r="M68" s="896"/>
      <c r="N68" s="803"/>
      <c r="O68" s="805"/>
    </row>
    <row r="69" spans="1:17" ht="12.75" customHeight="1" x14ac:dyDescent="0.2">
      <c r="A69" s="821"/>
      <c r="B69" s="827">
        <f>Start!$F8</f>
        <v>27</v>
      </c>
      <c r="C69" s="829" t="str">
        <f>IF(Start!$G8="","",Start!$G8)</f>
        <v/>
      </c>
      <c r="D69" s="829" t="str">
        <f>IF(Start!$H8="","",Start!$H8)</f>
        <v/>
      </c>
      <c r="E69" s="112" t="str">
        <f>IF($C69="","",PÚ!$G$31)</f>
        <v/>
      </c>
      <c r="F69" s="832" t="str">
        <f>IF($C69="","",PÚ!$N$31)</f>
        <v/>
      </c>
      <c r="G69" s="72" t="str">
        <f>IF($C69="","",'4x100m'!$G$31)</f>
        <v/>
      </c>
      <c r="H69" s="832" t="str">
        <f>IF($C69="","",'4x100m'!$N$31)</f>
        <v/>
      </c>
      <c r="I69" s="833" t="str">
        <f>IF($C69="","",'PJ-C'!$O$91)</f>
        <v/>
      </c>
      <c r="J69" s="833" t="str">
        <f>IF($C69="","",'PJ-C'!$Q$91)</f>
        <v/>
      </c>
      <c r="K69" s="826"/>
      <c r="L69" s="893" t="str">
        <f>IF($C69="","",Výsledky3!H33)</f>
        <v/>
      </c>
      <c r="M69" s="898" t="str">
        <f>IF($C69="","",Výsledky3!I33)</f>
        <v/>
      </c>
      <c r="N69" s="826"/>
      <c r="O69" s="831" t="str">
        <f>IF($C69="","",VLOOKUP($B69,POM!$A$1:$H$50,8))</f>
        <v/>
      </c>
    </row>
    <row r="70" spans="1:17" ht="12.75" customHeight="1" x14ac:dyDescent="0.2">
      <c r="A70" s="821"/>
      <c r="B70" s="828"/>
      <c r="C70" s="830"/>
      <c r="D70" s="830"/>
      <c r="E70" s="72" t="str">
        <f>IF($C69="","",PÚ!$K$31)</f>
        <v/>
      </c>
      <c r="F70" s="832"/>
      <c r="G70" s="72" t="str">
        <f>IF($C69="","",'4x100m'!$K$31)</f>
        <v/>
      </c>
      <c r="H70" s="832"/>
      <c r="I70" s="833"/>
      <c r="J70" s="833"/>
      <c r="K70" s="826"/>
      <c r="L70" s="893"/>
      <c r="M70" s="898"/>
      <c r="N70" s="826"/>
      <c r="O70" s="831"/>
    </row>
    <row r="71" spans="1:17" ht="12.75" customHeight="1" x14ac:dyDescent="0.2">
      <c r="A71" s="821"/>
      <c r="B71" s="822">
        <f>Start!$F9</f>
        <v>28</v>
      </c>
      <c r="C71" s="824" t="str">
        <f>IF(Start!$G9="","",Start!$G9)</f>
        <v/>
      </c>
      <c r="D71" s="824" t="str">
        <f>IF(Start!$H9="","",Start!$H9)</f>
        <v/>
      </c>
      <c r="E71" s="198" t="str">
        <f>IF($C71="","",PÚ!$G$32)</f>
        <v/>
      </c>
      <c r="F71" s="808" t="str">
        <f>IF($C71="","",PÚ!$N$32)</f>
        <v/>
      </c>
      <c r="G71" s="199" t="str">
        <f>IF($C71="","",'4x100m'!$G$32)</f>
        <v/>
      </c>
      <c r="H71" s="808" t="str">
        <f>IF($C71="","",'4x100m'!$N$32)</f>
        <v/>
      </c>
      <c r="I71" s="810" t="str">
        <f>IF($C71="","",'PJ-C'!$O$94)</f>
        <v/>
      </c>
      <c r="J71" s="810" t="str">
        <f>IF($C71="","",'PJ-C'!$Q$94)</f>
        <v/>
      </c>
      <c r="K71" s="803"/>
      <c r="L71" s="894" t="str">
        <f>IF($C71="","",Výsledky3!H34)</f>
        <v/>
      </c>
      <c r="M71" s="896" t="str">
        <f>IF($C71="","",Výsledky3!I34)</f>
        <v/>
      </c>
      <c r="N71" s="803"/>
      <c r="O71" s="805" t="str">
        <f>IF($C71="","",VLOOKUP($B71,POM!$A$1:$H$50,8))</f>
        <v/>
      </c>
    </row>
    <row r="72" spans="1:17" ht="12.75" customHeight="1" x14ac:dyDescent="0.2">
      <c r="A72" s="821"/>
      <c r="B72" s="835"/>
      <c r="C72" s="836"/>
      <c r="D72" s="836"/>
      <c r="E72" s="199" t="str">
        <f>IF($C71="","",PÚ!$K$32)</f>
        <v/>
      </c>
      <c r="F72" s="808"/>
      <c r="G72" s="199" t="str">
        <f>IF($C71="","",'4x100m'!$K$32)</f>
        <v/>
      </c>
      <c r="H72" s="808"/>
      <c r="I72" s="810"/>
      <c r="J72" s="810"/>
      <c r="K72" s="803"/>
      <c r="L72" s="894"/>
      <c r="M72" s="896"/>
      <c r="N72" s="803"/>
      <c r="O72" s="805"/>
    </row>
    <row r="73" spans="1:17" ht="12.75" customHeight="1" x14ac:dyDescent="0.2">
      <c r="A73" s="821"/>
      <c r="B73" s="827">
        <f>Start!$F10</f>
        <v>29</v>
      </c>
      <c r="C73" s="829" t="str">
        <f>IF(Start!$G10="","",Start!$G10)</f>
        <v/>
      </c>
      <c r="D73" s="829" t="str">
        <f>IF(Start!$H10="","",Start!$H10)</f>
        <v/>
      </c>
      <c r="E73" s="112" t="str">
        <f>IF($C73="","",PÚ!$G$33)</f>
        <v/>
      </c>
      <c r="F73" s="832" t="str">
        <f>IF($C73="","",PÚ!$N$33)</f>
        <v/>
      </c>
      <c r="G73" s="72" t="str">
        <f>IF($C73="","",'4x100m'!$G$33)</f>
        <v/>
      </c>
      <c r="H73" s="832" t="str">
        <f>IF($C73="","",'4x100m'!$N$33)</f>
        <v/>
      </c>
      <c r="I73" s="833" t="str">
        <f>IF($C73="","",'PJ-C'!$O$97)</f>
        <v/>
      </c>
      <c r="J73" s="833" t="str">
        <f>IF($C73="","",'PJ-C'!$Q$97)</f>
        <v/>
      </c>
      <c r="K73" s="826"/>
      <c r="L73" s="893" t="str">
        <f>IF($C73="","",Výsledky3!H35)</f>
        <v/>
      </c>
      <c r="M73" s="898" t="str">
        <f>IF($C73="","",Výsledky3!I35)</f>
        <v/>
      </c>
      <c r="N73" s="826"/>
      <c r="O73" s="831" t="str">
        <f>IF($C73="","",VLOOKUP($B73,POM!$A$1:$H$50,8))</f>
        <v/>
      </c>
    </row>
    <row r="74" spans="1:17" ht="12.75" customHeight="1" x14ac:dyDescent="0.2">
      <c r="A74" s="821"/>
      <c r="B74" s="828"/>
      <c r="C74" s="830"/>
      <c r="D74" s="830"/>
      <c r="E74" s="72" t="str">
        <f>IF($C73="","",PÚ!$K$33)</f>
        <v/>
      </c>
      <c r="F74" s="832"/>
      <c r="G74" s="72" t="str">
        <f>IF($C73="","",'4x100m'!$K$33)</f>
        <v/>
      </c>
      <c r="H74" s="832"/>
      <c r="I74" s="833"/>
      <c r="J74" s="833"/>
      <c r="K74" s="826"/>
      <c r="L74" s="893"/>
      <c r="M74" s="898"/>
      <c r="N74" s="826"/>
      <c r="O74" s="831"/>
    </row>
    <row r="75" spans="1:17" ht="12.75" customHeight="1" x14ac:dyDescent="0.2">
      <c r="A75" s="821"/>
      <c r="B75" s="822">
        <f>Start!$F11</f>
        <v>30</v>
      </c>
      <c r="C75" s="824" t="str">
        <f>IF(Start!$G11="","",Start!$G11)</f>
        <v/>
      </c>
      <c r="D75" s="824" t="str">
        <f>IF(Start!$H11="","",Start!$H11)</f>
        <v/>
      </c>
      <c r="E75" s="198" t="str">
        <f>IF($C75="","",PÚ!$G$34)</f>
        <v/>
      </c>
      <c r="F75" s="808" t="str">
        <f>IF($C75="","",PÚ!$N$34)</f>
        <v/>
      </c>
      <c r="G75" s="199" t="str">
        <f>IF($C75="","",'4x100m'!$G$34)</f>
        <v/>
      </c>
      <c r="H75" s="808" t="str">
        <f>IF($C75="","",'4x100m'!$N$34)</f>
        <v/>
      </c>
      <c r="I75" s="810" t="str">
        <f>IF($C75="","",'PJ-C'!$O$100)</f>
        <v/>
      </c>
      <c r="J75" s="810" t="str">
        <f>IF($C75="","",'PJ-C'!$Q$100)</f>
        <v/>
      </c>
      <c r="K75" s="803"/>
      <c r="L75" s="894" t="str">
        <f>IF($C75="","",Výsledky3!H36)</f>
        <v/>
      </c>
      <c r="M75" s="896" t="str">
        <f>IF($C75="","",Výsledky3!I36)</f>
        <v/>
      </c>
      <c r="N75" s="803"/>
      <c r="O75" s="805" t="str">
        <f>IF($C75="","",VLOOKUP($B75,POM!$A$1:$H$50,8))</f>
        <v/>
      </c>
    </row>
    <row r="76" spans="1:17" ht="12.75" customHeight="1" x14ac:dyDescent="0.2">
      <c r="A76" s="821"/>
      <c r="B76" s="835"/>
      <c r="C76" s="836"/>
      <c r="D76" s="836"/>
      <c r="E76" s="199" t="str">
        <f>IF($C75="","",PÚ!$K$34)</f>
        <v/>
      </c>
      <c r="F76" s="808"/>
      <c r="G76" s="199" t="str">
        <f>IF($C75="","",'4x100m'!$K$34)</f>
        <v/>
      </c>
      <c r="H76" s="808"/>
      <c r="I76" s="810"/>
      <c r="J76" s="810"/>
      <c r="K76" s="803"/>
      <c r="L76" s="894"/>
      <c r="M76" s="896"/>
      <c r="N76" s="803"/>
      <c r="O76" s="805"/>
    </row>
    <row r="77" spans="1:17" ht="12.75" customHeight="1" x14ac:dyDescent="0.2">
      <c r="A77" s="821"/>
      <c r="B77" s="827">
        <f>Start!$F12</f>
        <v>31</v>
      </c>
      <c r="C77" s="829" t="str">
        <f>IF(Start!$G12="","",Start!$G12)</f>
        <v/>
      </c>
      <c r="D77" s="829" t="str">
        <f>IF(Start!$H12="","",Start!$H12)</f>
        <v/>
      </c>
      <c r="E77" s="112" t="str">
        <f>IF($C77="","",PÚ!$G$35)</f>
        <v/>
      </c>
      <c r="F77" s="832" t="str">
        <f>IF($C77="","",PÚ!$N$35)</f>
        <v/>
      </c>
      <c r="G77" s="72" t="str">
        <f>IF($C77="","",'4x100m'!$G$35)</f>
        <v/>
      </c>
      <c r="H77" s="832" t="str">
        <f>IF($C77="","",'4x100m'!$N$35)</f>
        <v/>
      </c>
      <c r="I77" s="833" t="str">
        <f>IF($C77="","",'PJ-C'!$O$107)</f>
        <v/>
      </c>
      <c r="J77" s="833" t="str">
        <f>IF($C77="","",'PJ-C'!$Q$107)</f>
        <v/>
      </c>
      <c r="K77" s="826"/>
      <c r="L77" s="893" t="str">
        <f>IF($C77="","",Výsledky3!H37)</f>
        <v/>
      </c>
      <c r="M77" s="898" t="str">
        <f>IF($C77="","",Výsledky3!I37)</f>
        <v/>
      </c>
      <c r="N77" s="826"/>
      <c r="O77" s="831" t="str">
        <f>IF($C77="","",VLOOKUP($B77,POM!$A$1:$H$50,8))</f>
        <v/>
      </c>
    </row>
    <row r="78" spans="1:17" ht="12.75" customHeight="1" x14ac:dyDescent="0.2">
      <c r="A78" s="821"/>
      <c r="B78" s="828"/>
      <c r="C78" s="830"/>
      <c r="D78" s="830"/>
      <c r="E78" s="72" t="str">
        <f>IF($C77="","",PÚ!$K$35)</f>
        <v/>
      </c>
      <c r="F78" s="832"/>
      <c r="G78" s="72" t="str">
        <f>IF($C77="","",'4x100m'!$K$35)</f>
        <v/>
      </c>
      <c r="H78" s="832"/>
      <c r="I78" s="833"/>
      <c r="J78" s="833"/>
      <c r="K78" s="826"/>
      <c r="L78" s="893"/>
      <c r="M78" s="898"/>
      <c r="N78" s="826"/>
      <c r="O78" s="831"/>
    </row>
    <row r="79" spans="1:17" ht="12.75" customHeight="1" x14ac:dyDescent="0.2">
      <c r="A79" s="821"/>
      <c r="B79" s="822">
        <f>Start!$F13</f>
        <v>32</v>
      </c>
      <c r="C79" s="824" t="str">
        <f>IF(Start!$G13="","",Start!$G13)</f>
        <v/>
      </c>
      <c r="D79" s="824" t="str">
        <f>IF(Start!$H13="","",Start!$H13)</f>
        <v/>
      </c>
      <c r="E79" s="198" t="str">
        <f>IF($C79="","",PÚ!$G$36)</f>
        <v/>
      </c>
      <c r="F79" s="808" t="str">
        <f>IF($C79="","",PÚ!$N$36)</f>
        <v/>
      </c>
      <c r="G79" s="199" t="str">
        <f>IF($C79="","",'4x100m'!$G$36)</f>
        <v/>
      </c>
      <c r="H79" s="808" t="str">
        <f>IF($C79="","",'4x100m'!$N$36)</f>
        <v/>
      </c>
      <c r="I79" s="810" t="str">
        <f>IF($C79="","",'PJ-C'!$O$110)</f>
        <v/>
      </c>
      <c r="J79" s="810" t="str">
        <f>IF($C79="","",'PJ-C'!$Q$110)</f>
        <v/>
      </c>
      <c r="K79" s="803"/>
      <c r="L79" s="894" t="str">
        <f>IF($C79="","",Výsledky3!H38)</f>
        <v/>
      </c>
      <c r="M79" s="896" t="str">
        <f>IF($C79="","",Výsledky3!I38)</f>
        <v/>
      </c>
      <c r="N79" s="803"/>
      <c r="O79" s="805" t="str">
        <f>IF($C79="","",VLOOKUP($B79,POM!$A$1:$H$50,8))</f>
        <v/>
      </c>
    </row>
    <row r="80" spans="1:17" ht="12.75" customHeight="1" x14ac:dyDescent="0.2">
      <c r="A80" s="821"/>
      <c r="B80" s="835"/>
      <c r="C80" s="836"/>
      <c r="D80" s="836"/>
      <c r="E80" s="199" t="str">
        <f>IF($C79="","",PÚ!$K$36)</f>
        <v/>
      </c>
      <c r="F80" s="808"/>
      <c r="G80" s="199" t="str">
        <f>IF($C79="","",'4x100m'!$K$36)</f>
        <v/>
      </c>
      <c r="H80" s="808"/>
      <c r="I80" s="810"/>
      <c r="J80" s="810"/>
      <c r="K80" s="803"/>
      <c r="L80" s="894"/>
      <c r="M80" s="896"/>
      <c r="N80" s="803"/>
      <c r="O80" s="805"/>
    </row>
    <row r="81" spans="1:15" ht="12.75" customHeight="1" x14ac:dyDescent="0.2">
      <c r="A81" s="821"/>
      <c r="B81" s="827">
        <f>Start!$F14</f>
        <v>33</v>
      </c>
      <c r="C81" s="829" t="str">
        <f>IF(Start!$G14="","",Start!$G14)</f>
        <v/>
      </c>
      <c r="D81" s="829" t="str">
        <f>IF(Start!$H14="","",Start!$H14)</f>
        <v/>
      </c>
      <c r="E81" s="112" t="str">
        <f>IF($C81="","",PÚ!$G$37)</f>
        <v/>
      </c>
      <c r="F81" s="832" t="str">
        <f>IF($C81="","",PÚ!$N$37)</f>
        <v/>
      </c>
      <c r="G81" s="72" t="str">
        <f>IF($C81="","",'4x100m'!$G$37)</f>
        <v/>
      </c>
      <c r="H81" s="832" t="str">
        <f>IF($C81="","",'4x100m'!$N$37)</f>
        <v/>
      </c>
      <c r="I81" s="833" t="str">
        <f>IF($C81="","",'PJ-C'!$O$113)</f>
        <v/>
      </c>
      <c r="J81" s="833" t="str">
        <f>IF($C81="","",'PJ-C'!$Q$113)</f>
        <v/>
      </c>
      <c r="K81" s="826"/>
      <c r="L81" s="893" t="str">
        <f>IF($C81="","",Výsledky3!H39)</f>
        <v/>
      </c>
      <c r="M81" s="898" t="str">
        <f>IF($C81="","",Výsledky3!I39)</f>
        <v/>
      </c>
      <c r="N81" s="826"/>
      <c r="O81" s="831" t="str">
        <f>IF($C81="","",VLOOKUP($B81,POM!$A$1:$H$50,8))</f>
        <v/>
      </c>
    </row>
    <row r="82" spans="1:15" ht="12.75" customHeight="1" x14ac:dyDescent="0.2">
      <c r="A82" s="821"/>
      <c r="B82" s="828"/>
      <c r="C82" s="830"/>
      <c r="D82" s="830"/>
      <c r="E82" s="72" t="str">
        <f>IF($C81="","",PÚ!$K$37)</f>
        <v/>
      </c>
      <c r="F82" s="832"/>
      <c r="G82" s="72" t="str">
        <f>IF($C81="","",'4x100m'!$K$37)</f>
        <v/>
      </c>
      <c r="H82" s="832"/>
      <c r="I82" s="833"/>
      <c r="J82" s="833"/>
      <c r="K82" s="826"/>
      <c r="L82" s="893"/>
      <c r="M82" s="898"/>
      <c r="N82" s="826"/>
      <c r="O82" s="831"/>
    </row>
    <row r="83" spans="1:15" ht="12.75" customHeight="1" x14ac:dyDescent="0.2">
      <c r="A83" s="821"/>
      <c r="B83" s="822">
        <f>Start!$F15</f>
        <v>34</v>
      </c>
      <c r="C83" s="824" t="str">
        <f>IF(Start!$G15="","",Start!$G15)</f>
        <v/>
      </c>
      <c r="D83" s="824" t="str">
        <f>IF(Start!$H15="","",Start!$H15)</f>
        <v/>
      </c>
      <c r="E83" s="199" t="str">
        <f>IF($C83="","",PÚ!$G$38)</f>
        <v/>
      </c>
      <c r="F83" s="808" t="str">
        <f>IF($C83="","",PÚ!$N$38)</f>
        <v/>
      </c>
      <c r="G83" s="199" t="str">
        <f>IF($C83="","",'4x100m'!$G$38)</f>
        <v/>
      </c>
      <c r="H83" s="808" t="str">
        <f>IF($C83="","",'4x100m'!$N$38)</f>
        <v/>
      </c>
      <c r="I83" s="810" t="str">
        <f>IF($C83="","",'PJ-C'!$O$116)</f>
        <v/>
      </c>
      <c r="J83" s="810" t="str">
        <f>IF($C83="","",'PJ-C'!$Q$116)</f>
        <v/>
      </c>
      <c r="K83" s="803"/>
      <c r="L83" s="894" t="str">
        <f>IF($C83="","",Výsledky3!H40)</f>
        <v/>
      </c>
      <c r="M83" s="896" t="str">
        <f>IF($C83="","",Výsledky3!I40)</f>
        <v/>
      </c>
      <c r="N83" s="803"/>
      <c r="O83" s="805" t="str">
        <f>IF($C83="","",VLOOKUP($B83,POM!$A$1:$H$50,8))</f>
        <v/>
      </c>
    </row>
    <row r="84" spans="1:15" ht="12.75" customHeight="1" x14ac:dyDescent="0.2">
      <c r="A84" s="821"/>
      <c r="B84" s="835"/>
      <c r="C84" s="836"/>
      <c r="D84" s="836"/>
      <c r="E84" s="199" t="str">
        <f>IF($C83="","",PÚ!$K$38)</f>
        <v/>
      </c>
      <c r="F84" s="808"/>
      <c r="G84" s="199" t="str">
        <f>IF($C83="","",'4x100m'!$K$38)</f>
        <v/>
      </c>
      <c r="H84" s="808"/>
      <c r="I84" s="810"/>
      <c r="J84" s="810"/>
      <c r="K84" s="803"/>
      <c r="L84" s="894"/>
      <c r="M84" s="896"/>
      <c r="N84" s="803"/>
      <c r="O84" s="805"/>
    </row>
    <row r="85" spans="1:15" ht="12.75" customHeight="1" x14ac:dyDescent="0.2">
      <c r="A85" s="821"/>
      <c r="B85" s="841">
        <f>Start!$F16</f>
        <v>35</v>
      </c>
      <c r="C85" s="842" t="str">
        <f>IF(Start!$G16="","",Start!$G16)</f>
        <v/>
      </c>
      <c r="D85" s="842" t="str">
        <f>IF(Start!$H16="","",Start!$H16)</f>
        <v/>
      </c>
      <c r="E85" s="112" t="str">
        <f>IF($C85="","",PÚ!$G$39)</f>
        <v/>
      </c>
      <c r="F85" s="844" t="str">
        <f>IF($C85="","",PÚ!$N$39)</f>
        <v/>
      </c>
      <c r="G85" s="72" t="str">
        <f>IF($C85="","",'4x100m'!$G$39)</f>
        <v/>
      </c>
      <c r="H85" s="844" t="str">
        <f>IF($C85="","",'4x100m'!$N$39)</f>
        <v/>
      </c>
      <c r="I85" s="845" t="str">
        <f>IF($C85="","",'PJ-C'!$O$119)</f>
        <v/>
      </c>
      <c r="J85" s="845" t="str">
        <f>IF($C85="","",'PJ-C'!$Q$119)</f>
        <v/>
      </c>
      <c r="K85" s="840"/>
      <c r="L85" s="899" t="str">
        <f>IF($C85="","",Výsledky3!H41)</f>
        <v/>
      </c>
      <c r="M85" s="900" t="str">
        <f>IF($C85="","",Výsledky3!I41)</f>
        <v/>
      </c>
      <c r="N85" s="840"/>
      <c r="O85" s="843" t="str">
        <f>IF($C85="","",VLOOKUP($B85,POM!$A$1:$H$50,8))</f>
        <v/>
      </c>
    </row>
    <row r="86" spans="1:15" ht="13.5" customHeight="1" x14ac:dyDescent="0.2">
      <c r="A86" s="821"/>
      <c r="B86" s="828"/>
      <c r="C86" s="830"/>
      <c r="D86" s="830"/>
      <c r="E86" s="72" t="str">
        <f>IF($C85="","",PÚ!$K$39)</f>
        <v/>
      </c>
      <c r="F86" s="832"/>
      <c r="G86" s="72" t="str">
        <f>IF($C85="","",'4x100m'!$K$39)</f>
        <v/>
      </c>
      <c r="H86" s="832"/>
      <c r="I86" s="833"/>
      <c r="J86" s="833"/>
      <c r="K86" s="826"/>
      <c r="L86" s="893"/>
      <c r="M86" s="898"/>
      <c r="N86" s="826"/>
      <c r="O86" s="831"/>
    </row>
    <row r="87" spans="1:15" ht="12.75" customHeight="1" x14ac:dyDescent="0.2">
      <c r="A87" s="821"/>
      <c r="B87" s="838">
        <f>Start!$F17</f>
        <v>36</v>
      </c>
      <c r="C87" s="839" t="str">
        <f>IF(Start!$G17="","",Start!$G17)</f>
        <v/>
      </c>
      <c r="D87" s="839" t="str">
        <f>IF(Start!$H17="","",Start!$H17)</f>
        <v/>
      </c>
      <c r="E87" s="198" t="str">
        <f>IF($C87="","",PÚ!$G$40)</f>
        <v/>
      </c>
      <c r="F87" s="837" t="str">
        <f>IF($C87="","",PÚ!$N$40)</f>
        <v/>
      </c>
      <c r="G87" s="199" t="str">
        <f>IF($C87="","",'4x100m'!$G$40)</f>
        <v/>
      </c>
      <c r="H87" s="837" t="str">
        <f>IF($C87="","",'4x100m'!$N$40)</f>
        <v/>
      </c>
      <c r="I87" s="810" t="str">
        <f>IF($C87="","",'PJ-C'!$O$122)</f>
        <v/>
      </c>
      <c r="J87" s="810" t="str">
        <f>IF($C87="","",'PJ-C'!$Q$122)</f>
        <v/>
      </c>
      <c r="K87" s="803"/>
      <c r="L87" s="894" t="str">
        <f>IF($C87="","",Výsledky3!H42)</f>
        <v/>
      </c>
      <c r="M87" s="896" t="str">
        <f>IF($C87="","",Výsledky3!I42)</f>
        <v/>
      </c>
      <c r="N87" s="803"/>
      <c r="O87" s="805" t="str">
        <f>IF($C87="","",VLOOKUP($B87,POM!$A$1:$H$50,8))</f>
        <v/>
      </c>
    </row>
    <row r="88" spans="1:15" ht="12.75" customHeight="1" x14ac:dyDescent="0.2">
      <c r="A88" s="821"/>
      <c r="B88" s="835"/>
      <c r="C88" s="836"/>
      <c r="D88" s="836"/>
      <c r="E88" s="199" t="str">
        <f>IF($C87="","",PÚ!$K$40)</f>
        <v/>
      </c>
      <c r="F88" s="808"/>
      <c r="G88" s="199" t="str">
        <f>IF($C87="","",'4x100m'!$K$40)</f>
        <v/>
      </c>
      <c r="H88" s="808"/>
      <c r="I88" s="810"/>
      <c r="J88" s="810"/>
      <c r="K88" s="803"/>
      <c r="L88" s="894"/>
      <c r="M88" s="896"/>
      <c r="N88" s="803"/>
      <c r="O88" s="805"/>
    </row>
    <row r="89" spans="1:15" ht="12.75" customHeight="1" x14ac:dyDescent="0.2">
      <c r="A89" s="821"/>
      <c r="B89" s="827">
        <f>Start!$F18</f>
        <v>37</v>
      </c>
      <c r="C89" s="829" t="str">
        <f>IF(Start!$G18="","",Start!$G18)</f>
        <v/>
      </c>
      <c r="D89" s="829" t="str">
        <f>IF(Start!$H18="","",Start!$H18)</f>
        <v/>
      </c>
      <c r="E89" s="112" t="str">
        <f>IF($C89="","",PÚ!$G$41)</f>
        <v/>
      </c>
      <c r="F89" s="832" t="str">
        <f>IF($C89="","",PÚ!$N$41)</f>
        <v/>
      </c>
      <c r="G89" s="72" t="str">
        <f>IF($C89="","",'4x100m'!$G$41)</f>
        <v/>
      </c>
      <c r="H89" s="832" t="str">
        <f>IF($C89="","",'4x100m'!$N$41)</f>
        <v/>
      </c>
      <c r="I89" s="833" t="str">
        <f>IF($C89="","",'PJ-C'!$O$125)</f>
        <v/>
      </c>
      <c r="J89" s="833" t="str">
        <f>IF($C89="","",'PJ-C'!$Q$125)</f>
        <v/>
      </c>
      <c r="K89" s="826"/>
      <c r="L89" s="893" t="str">
        <f>IF($C89="","",Výsledky3!H43)</f>
        <v/>
      </c>
      <c r="M89" s="898" t="str">
        <f>IF($C89="","",Výsledky3!I43)</f>
        <v/>
      </c>
      <c r="N89" s="826"/>
      <c r="O89" s="831" t="str">
        <f>IF($C89="","",VLOOKUP($B89,POM!$A$1:$H$50,8))</f>
        <v/>
      </c>
    </row>
    <row r="90" spans="1:15" ht="12.75" customHeight="1" x14ac:dyDescent="0.2">
      <c r="A90" s="821"/>
      <c r="B90" s="828"/>
      <c r="C90" s="830"/>
      <c r="D90" s="830"/>
      <c r="E90" s="72" t="str">
        <f>IF($C89="","",PÚ!$K$41)</f>
        <v/>
      </c>
      <c r="F90" s="832"/>
      <c r="G90" s="72" t="str">
        <f>IF($C89="","",'4x100m'!$K$41)</f>
        <v/>
      </c>
      <c r="H90" s="832"/>
      <c r="I90" s="833"/>
      <c r="J90" s="833"/>
      <c r="K90" s="826"/>
      <c r="L90" s="893"/>
      <c r="M90" s="898"/>
      <c r="N90" s="826"/>
      <c r="O90" s="831"/>
    </row>
    <row r="91" spans="1:15" ht="12.75" customHeight="1" x14ac:dyDescent="0.2">
      <c r="A91" s="821"/>
      <c r="B91" s="822">
        <f>Start!$F19</f>
        <v>38</v>
      </c>
      <c r="C91" s="824" t="str">
        <f>IF(Start!$G19="","",Start!$G19)</f>
        <v/>
      </c>
      <c r="D91" s="824" t="str">
        <f>IF(Start!$H19="","",Start!$H19)</f>
        <v/>
      </c>
      <c r="E91" s="198" t="str">
        <f>IF($C91="","",PÚ!$G$42)</f>
        <v/>
      </c>
      <c r="F91" s="808" t="str">
        <f>IF($C91="","",PÚ!$N$42)</f>
        <v/>
      </c>
      <c r="G91" s="199" t="str">
        <f>IF($C91="","",'4x100m'!$G$42)</f>
        <v/>
      </c>
      <c r="H91" s="808" t="str">
        <f>IF($C91="","",'4x100m'!$N$42)</f>
        <v/>
      </c>
      <c r="I91" s="810" t="str">
        <f>IF($C91="","",'PJ-C'!$O$128)</f>
        <v/>
      </c>
      <c r="J91" s="810" t="str">
        <f>IF($C91="","",'PJ-C'!$Q$128)</f>
        <v/>
      </c>
      <c r="K91" s="803"/>
      <c r="L91" s="894" t="str">
        <f>IF($C91="","",Výsledky3!H44)</f>
        <v/>
      </c>
      <c r="M91" s="896" t="str">
        <f>IF($C91="","",Výsledky3!I44)</f>
        <v/>
      </c>
      <c r="N91" s="803"/>
      <c r="O91" s="805" t="str">
        <f>IF($C91="","",VLOOKUP($B91,POM!$A$1:$H$50,8))</f>
        <v/>
      </c>
    </row>
    <row r="92" spans="1:15" ht="12.75" customHeight="1" x14ac:dyDescent="0.2">
      <c r="A92" s="821"/>
      <c r="B92" s="835"/>
      <c r="C92" s="836"/>
      <c r="D92" s="836"/>
      <c r="E92" s="199" t="str">
        <f>IF($C91="","",PÚ!$K$42)</f>
        <v/>
      </c>
      <c r="F92" s="808"/>
      <c r="G92" s="199" t="str">
        <f>IF($C91="","",'4x100m'!$K$42)</f>
        <v/>
      </c>
      <c r="H92" s="808"/>
      <c r="I92" s="810"/>
      <c r="J92" s="810"/>
      <c r="K92" s="803"/>
      <c r="L92" s="894"/>
      <c r="M92" s="896"/>
      <c r="N92" s="803"/>
      <c r="O92" s="805"/>
    </row>
    <row r="93" spans="1:15" ht="12.75" customHeight="1" x14ac:dyDescent="0.2">
      <c r="A93" s="821"/>
      <c r="B93" s="827">
        <f>Start!$F20</f>
        <v>39</v>
      </c>
      <c r="C93" s="829" t="str">
        <f>IF(Start!$G20="","",Start!$G20)</f>
        <v/>
      </c>
      <c r="D93" s="829" t="str">
        <f>IF(Start!$H20="","",Start!$H20)</f>
        <v/>
      </c>
      <c r="E93" s="112" t="str">
        <f>IF($C93="","",PÚ!$G$43)</f>
        <v/>
      </c>
      <c r="F93" s="832" t="str">
        <f>IF($C93="","",PÚ!$N$43)</f>
        <v/>
      </c>
      <c r="G93" s="72" t="str">
        <f>IF($C93="","",'4x100m'!$G$43)</f>
        <v/>
      </c>
      <c r="H93" s="832" t="str">
        <f>IF($C93="","",'4x100m'!$N$43)</f>
        <v/>
      </c>
      <c r="I93" s="833" t="str">
        <f>IF($C93="","",'PJ-C'!$O$131)</f>
        <v/>
      </c>
      <c r="J93" s="833" t="str">
        <f>IF($C93="","",'PJ-C'!$Q$131)</f>
        <v/>
      </c>
      <c r="K93" s="826"/>
      <c r="L93" s="893" t="str">
        <f>IF($C93="","",Výsledky3!H45)</f>
        <v/>
      </c>
      <c r="M93" s="898" t="str">
        <f>IF($C93="","",Výsledky3!I45)</f>
        <v/>
      </c>
      <c r="N93" s="826"/>
      <c r="O93" s="831" t="str">
        <f>IF($C93="","",VLOOKUP($B93,POM!$A$1:$H$50,8))</f>
        <v/>
      </c>
    </row>
    <row r="94" spans="1:15" ht="12.75" customHeight="1" x14ac:dyDescent="0.2">
      <c r="A94" s="821"/>
      <c r="B94" s="828"/>
      <c r="C94" s="830"/>
      <c r="D94" s="830"/>
      <c r="E94" s="72" t="str">
        <f>IF($C93="","",PÚ!$K$43)</f>
        <v/>
      </c>
      <c r="F94" s="832"/>
      <c r="G94" s="72" t="str">
        <f>IF($C93="","",'4x100m'!$K$43)</f>
        <v/>
      </c>
      <c r="H94" s="832"/>
      <c r="I94" s="833"/>
      <c r="J94" s="833"/>
      <c r="K94" s="826"/>
      <c r="L94" s="893"/>
      <c r="M94" s="898"/>
      <c r="N94" s="826"/>
      <c r="O94" s="831"/>
    </row>
    <row r="95" spans="1:15" ht="12.75" customHeight="1" x14ac:dyDescent="0.2">
      <c r="A95" s="821"/>
      <c r="B95" s="822">
        <f>Start!$F21</f>
        <v>40</v>
      </c>
      <c r="C95" s="824" t="str">
        <f>IF(Start!$G21="","",Start!$G21)</f>
        <v/>
      </c>
      <c r="D95" s="824" t="str">
        <f>IF(Start!$H21="","",Start!$H21)</f>
        <v/>
      </c>
      <c r="E95" s="198" t="str">
        <f>IF($C95="","",PÚ!$G$44)</f>
        <v/>
      </c>
      <c r="F95" s="808" t="str">
        <f>IF($C95="","",PÚ!$N$44)</f>
        <v/>
      </c>
      <c r="G95" s="199" t="str">
        <f>IF($C95="","",'4x100m'!$G$44)</f>
        <v/>
      </c>
      <c r="H95" s="808" t="str">
        <f>IF($C95="","",'4x100m'!$N$44)</f>
        <v/>
      </c>
      <c r="I95" s="810" t="str">
        <f>IF($C95="","",'PJ-C'!$O$134)</f>
        <v/>
      </c>
      <c r="J95" s="810" t="str">
        <f>IF($C95="","",'PJ-C'!$Q$134)</f>
        <v/>
      </c>
      <c r="K95" s="803"/>
      <c r="L95" s="894" t="str">
        <f>IF($C95="","",Výsledky3!H46)</f>
        <v/>
      </c>
      <c r="M95" s="896" t="str">
        <f>IF($C95="","",Výsledky3!I46)</f>
        <v/>
      </c>
      <c r="N95" s="803"/>
      <c r="O95" s="805" t="str">
        <f>IF($C95="","",VLOOKUP($B95,POM!$A$1:$H$50,8))</f>
        <v/>
      </c>
    </row>
    <row r="96" spans="1:15" ht="12.75" customHeight="1" thickBot="1" x14ac:dyDescent="0.25">
      <c r="A96" s="821"/>
      <c r="B96" s="823"/>
      <c r="C96" s="825"/>
      <c r="D96" s="825"/>
      <c r="E96" s="200" t="str">
        <f>IF($C95="","",PÚ!$K$44)</f>
        <v/>
      </c>
      <c r="F96" s="809"/>
      <c r="G96" s="200" t="str">
        <f>IF($C95="","",'4x100m'!$K$44)</f>
        <v/>
      </c>
      <c r="H96" s="809"/>
      <c r="I96" s="811"/>
      <c r="J96" s="811"/>
      <c r="K96" s="804"/>
      <c r="L96" s="895"/>
      <c r="M96" s="897"/>
      <c r="N96" s="804"/>
      <c r="O96" s="806"/>
    </row>
    <row r="97" spans="1:17" s="552" customFormat="1" ht="26.25" x14ac:dyDescent="0.2">
      <c r="B97" s="724" t="s">
        <v>90</v>
      </c>
      <c r="C97" s="724"/>
      <c r="D97" s="724"/>
      <c r="E97" s="724"/>
      <c r="F97" s="724"/>
      <c r="G97" s="724"/>
      <c r="H97" s="724"/>
      <c r="I97" s="724"/>
      <c r="J97" s="724"/>
      <c r="K97" s="724"/>
      <c r="L97" s="724"/>
      <c r="M97" s="724"/>
      <c r="N97" s="724"/>
      <c r="O97" s="724"/>
    </row>
    <row r="98" spans="1:17" s="538" customFormat="1" ht="15" customHeight="1" x14ac:dyDescent="0.2">
      <c r="B98" s="177"/>
      <c r="C98" s="177"/>
      <c r="D98" s="177"/>
      <c r="E98" s="177"/>
      <c r="F98" s="553"/>
      <c r="G98" s="177"/>
      <c r="H98" s="177"/>
      <c r="I98" s="177"/>
      <c r="J98" s="177"/>
      <c r="K98" s="177"/>
      <c r="L98" s="554"/>
      <c r="M98" s="554"/>
      <c r="N98" s="177"/>
      <c r="O98" s="177"/>
    </row>
    <row r="99" spans="1:17" s="538" customFormat="1" x14ac:dyDescent="0.2">
      <c r="A99" s="555"/>
      <c r="B99" s="177"/>
      <c r="C99" s="799" t="str">
        <f>C51</f>
        <v>Krajské kolo v PS</v>
      </c>
      <c r="D99" s="799"/>
      <c r="E99" s="799"/>
      <c r="F99" s="799"/>
      <c r="G99" s="799" t="str">
        <f>G51</f>
        <v>30.7. 2016 Pardubice - Polabiny</v>
      </c>
      <c r="H99" s="799"/>
      <c r="I99" s="799"/>
      <c r="J99" s="799"/>
      <c r="K99" s="799"/>
      <c r="L99" s="799"/>
      <c r="M99" s="799"/>
      <c r="N99" s="799"/>
      <c r="O99" s="799"/>
    </row>
    <row r="100" spans="1:17" s="538" customFormat="1" ht="15" customHeight="1" thickBot="1" x14ac:dyDescent="0.25">
      <c r="A100" s="555"/>
      <c r="B100" s="177"/>
      <c r="C100" s="177"/>
      <c r="D100" s="177"/>
      <c r="E100" s="177"/>
      <c r="F100" s="553"/>
      <c r="G100" s="177"/>
      <c r="H100" s="177"/>
      <c r="I100" s="177"/>
      <c r="J100" s="177"/>
      <c r="K100" s="556"/>
      <c r="L100" s="554"/>
      <c r="M100" s="554"/>
      <c r="N100" s="556"/>
      <c r="O100" s="177"/>
    </row>
    <row r="101" spans="1:17" ht="18.75" thickBot="1" x14ac:dyDescent="0.25">
      <c r="A101" s="8"/>
      <c r="C101" s="202" t="str">
        <f>Start!$C$5</f>
        <v>MUŽI</v>
      </c>
      <c r="D101" s="16"/>
      <c r="E101" s="864"/>
      <c r="F101" s="864"/>
      <c r="G101" s="864"/>
      <c r="H101" s="864"/>
      <c r="I101" s="864"/>
      <c r="J101" s="864"/>
      <c r="K101" s="16"/>
    </row>
    <row r="102" spans="1:17" s="557" customFormat="1" ht="84" customHeight="1" x14ac:dyDescent="0.2">
      <c r="A102" s="67"/>
      <c r="B102" s="857" t="s">
        <v>8</v>
      </c>
      <c r="C102" s="857" t="s">
        <v>0</v>
      </c>
      <c r="D102" s="857" t="str">
        <f>Start!$D$6</f>
        <v>Okres</v>
      </c>
      <c r="E102" s="860" t="s">
        <v>39</v>
      </c>
      <c r="F102" s="861"/>
      <c r="G102" s="865" t="s">
        <v>40</v>
      </c>
      <c r="H102" s="865"/>
      <c r="I102" s="866" t="s">
        <v>73</v>
      </c>
      <c r="J102" s="867"/>
      <c r="K102" s="186"/>
      <c r="L102" s="814" t="s">
        <v>91</v>
      </c>
      <c r="M102" s="815"/>
      <c r="N102" s="187"/>
      <c r="O102" s="868" t="s">
        <v>62</v>
      </c>
    </row>
    <row r="103" spans="1:17" s="544" customFormat="1" ht="13.15" customHeight="1" x14ac:dyDescent="0.2">
      <c r="A103" s="68"/>
      <c r="B103" s="858"/>
      <c r="C103" s="858"/>
      <c r="D103" s="858"/>
      <c r="E103" s="69" t="s">
        <v>5</v>
      </c>
      <c r="F103" s="862" t="s">
        <v>34</v>
      </c>
      <c r="G103" s="69" t="s">
        <v>5</v>
      </c>
      <c r="H103" s="864" t="s">
        <v>34</v>
      </c>
      <c r="I103" s="197" t="s">
        <v>41</v>
      </c>
      <c r="J103" s="821" t="s">
        <v>34</v>
      </c>
      <c r="K103" s="872"/>
      <c r="L103" s="816"/>
      <c r="M103" s="817"/>
      <c r="N103" s="872"/>
      <c r="O103" s="869"/>
      <c r="Q103" s="558"/>
    </row>
    <row r="104" spans="1:17" s="544" customFormat="1" ht="13.15" customHeight="1" thickBot="1" x14ac:dyDescent="0.25">
      <c r="A104" s="68"/>
      <c r="B104" s="859"/>
      <c r="C104" s="859"/>
      <c r="D104" s="859"/>
      <c r="E104" s="111" t="s">
        <v>6</v>
      </c>
      <c r="F104" s="863"/>
      <c r="G104" s="70" t="s">
        <v>6</v>
      </c>
      <c r="H104" s="870"/>
      <c r="I104" s="111" t="s">
        <v>43</v>
      </c>
      <c r="J104" s="871"/>
      <c r="K104" s="873"/>
      <c r="L104" s="818"/>
      <c r="M104" s="819"/>
      <c r="N104" s="873"/>
      <c r="O104" s="869"/>
      <c r="Q104" s="558"/>
    </row>
    <row r="105" spans="1:17" ht="12.75" customHeight="1" x14ac:dyDescent="0.2">
      <c r="A105" s="821"/>
      <c r="B105" s="855">
        <f>Start!$F22</f>
        <v>41</v>
      </c>
      <c r="C105" s="856" t="str">
        <f>IF(Start!$G22="","",Start!$G22)</f>
        <v/>
      </c>
      <c r="D105" s="856" t="str">
        <f>IF(Start!$H22="","",Start!$H22)</f>
        <v/>
      </c>
      <c r="E105" s="71" t="str">
        <f>IF($C105="","",PÚ!$G$45)</f>
        <v/>
      </c>
      <c r="F105" s="853" t="str">
        <f>IF($C105="","",PÚ!$N$45)</f>
        <v/>
      </c>
      <c r="G105" s="71" t="str">
        <f>IF($C105="","",'4x100m'!$G$45)</f>
        <v/>
      </c>
      <c r="H105" s="853" t="str">
        <f>IF($C105="","",'4x100m'!$N$45)</f>
        <v/>
      </c>
      <c r="I105" s="854" t="str">
        <f>IF($C105="","",'PJ-C'!$O$141)</f>
        <v/>
      </c>
      <c r="J105" s="854" t="str">
        <f>IF($C105="","",'PJ-C'!$Q$141)</f>
        <v/>
      </c>
      <c r="K105" s="851"/>
      <c r="L105" s="902" t="str">
        <f>IF($C105="","",Výsledky3!H47)</f>
        <v/>
      </c>
      <c r="M105" s="901" t="str">
        <f>IF($C105="","",Výsledky3!I47)</f>
        <v/>
      </c>
      <c r="N105" s="851"/>
      <c r="O105" s="852" t="str">
        <f>IF($C105="","",VLOOKUP($B105,POM!$A$1:$H$50,8))</f>
        <v/>
      </c>
    </row>
    <row r="106" spans="1:17" ht="12.75" customHeight="1" x14ac:dyDescent="0.2">
      <c r="A106" s="821"/>
      <c r="B106" s="828"/>
      <c r="C106" s="830"/>
      <c r="D106" s="830"/>
      <c r="E106" s="72" t="str">
        <f>IF($C105="","",PÚ!$K$45)</f>
        <v/>
      </c>
      <c r="F106" s="832"/>
      <c r="G106" s="72" t="str">
        <f>IF($C105="","",'4x100m'!$K$45)</f>
        <v/>
      </c>
      <c r="H106" s="832"/>
      <c r="I106" s="833"/>
      <c r="J106" s="833"/>
      <c r="K106" s="826"/>
      <c r="L106" s="893"/>
      <c r="M106" s="898"/>
      <c r="N106" s="826"/>
      <c r="O106" s="831"/>
    </row>
    <row r="107" spans="1:17" ht="12.75" customHeight="1" x14ac:dyDescent="0.2">
      <c r="A107" s="821"/>
      <c r="B107" s="822">
        <f>Start!$F23</f>
        <v>42</v>
      </c>
      <c r="C107" s="847" t="str">
        <f>IF(Start!$G23="","",Start!$G23)</f>
        <v/>
      </c>
      <c r="D107" s="847" t="str">
        <f>IF(Start!$H23="","",Start!$H23)</f>
        <v/>
      </c>
      <c r="E107" s="198" t="str">
        <f>IF($C107="","",PÚ!$G$46)</f>
        <v/>
      </c>
      <c r="F107" s="808" t="str">
        <f>IF($C107="","",PÚ!$N$46)</f>
        <v/>
      </c>
      <c r="G107" s="199" t="str">
        <f>IF($C107="","",'4x100m'!$G$46)</f>
        <v/>
      </c>
      <c r="H107" s="808" t="str">
        <f>IF($C107="","",'4x100m'!$N$46)</f>
        <v/>
      </c>
      <c r="I107" s="810" t="str">
        <f>IF($C107="","",'PJ-C'!$O$144)</f>
        <v/>
      </c>
      <c r="J107" s="810" t="str">
        <f>IF($C107="","",'PJ-C'!$Q$144)</f>
        <v/>
      </c>
      <c r="K107" s="803"/>
      <c r="L107" s="894" t="str">
        <f>IF($C107="","",Výsledky3!H48)</f>
        <v/>
      </c>
      <c r="M107" s="896" t="str">
        <f>IF($C107="","",Výsledky3!I48)</f>
        <v/>
      </c>
      <c r="N107" s="803"/>
      <c r="O107" s="805" t="str">
        <f>IF($C107="","",VLOOKUP($B107,POM!$A$1:$H$50,8))</f>
        <v/>
      </c>
    </row>
    <row r="108" spans="1:17" ht="12.75" customHeight="1" x14ac:dyDescent="0.2">
      <c r="A108" s="821"/>
      <c r="B108" s="835"/>
      <c r="C108" s="848"/>
      <c r="D108" s="848"/>
      <c r="E108" s="199" t="str">
        <f>IF($C107="","",PÚ!$K$46)</f>
        <v/>
      </c>
      <c r="F108" s="808"/>
      <c r="G108" s="199" t="str">
        <f>IF($C107="","",'4x100m'!$K$46)</f>
        <v/>
      </c>
      <c r="H108" s="808"/>
      <c r="I108" s="810"/>
      <c r="J108" s="810"/>
      <c r="K108" s="803"/>
      <c r="L108" s="894"/>
      <c r="M108" s="896"/>
      <c r="N108" s="803"/>
      <c r="O108" s="805"/>
    </row>
    <row r="109" spans="1:17" ht="12.75" customHeight="1" x14ac:dyDescent="0.2">
      <c r="A109" s="821"/>
      <c r="B109" s="827">
        <f>Start!$F24</f>
        <v>43</v>
      </c>
      <c r="C109" s="849" t="str">
        <f>IF(Start!$G24="","",Start!$G24)</f>
        <v/>
      </c>
      <c r="D109" s="849" t="str">
        <f>IF(Start!$H24="","",Start!$H24)</f>
        <v/>
      </c>
      <c r="E109" s="112" t="str">
        <f>IF($C109="","",PÚ!$G$47)</f>
        <v/>
      </c>
      <c r="F109" s="832" t="str">
        <f>IF($C109="","",PÚ!$N$47)</f>
        <v/>
      </c>
      <c r="G109" s="72" t="str">
        <f>IF($C109="","",'4x100m'!$G$47)</f>
        <v/>
      </c>
      <c r="H109" s="832" t="str">
        <f>IF($C109="","",'4x100m'!$N$47)</f>
        <v/>
      </c>
      <c r="I109" s="833" t="str">
        <f>IF($C109="","",'PJ-C'!$O$147)</f>
        <v/>
      </c>
      <c r="J109" s="833" t="str">
        <f>IF($C109="","",'PJ-C'!$Q$147)</f>
        <v/>
      </c>
      <c r="K109" s="826"/>
      <c r="L109" s="893" t="str">
        <f>IF($C109="","",Výsledky3!H49)</f>
        <v/>
      </c>
      <c r="M109" s="898" t="str">
        <f>IF($C109="","",Výsledky3!I49)</f>
        <v/>
      </c>
      <c r="N109" s="826"/>
      <c r="O109" s="831" t="str">
        <f>IF($C109="","",VLOOKUP($B109,POM!$A$1:$H$50,8))</f>
        <v/>
      </c>
    </row>
    <row r="110" spans="1:17" ht="12.75" customHeight="1" x14ac:dyDescent="0.2">
      <c r="A110" s="821"/>
      <c r="B110" s="828"/>
      <c r="C110" s="850"/>
      <c r="D110" s="850"/>
      <c r="E110" s="72" t="str">
        <f>IF($C109="","",PÚ!$K$47)</f>
        <v/>
      </c>
      <c r="F110" s="832"/>
      <c r="G110" s="72" t="str">
        <f>IF($C109="","",'4x100m'!$K$47)</f>
        <v/>
      </c>
      <c r="H110" s="832"/>
      <c r="I110" s="833"/>
      <c r="J110" s="833"/>
      <c r="K110" s="826"/>
      <c r="L110" s="893"/>
      <c r="M110" s="898"/>
      <c r="N110" s="826"/>
      <c r="O110" s="831"/>
    </row>
    <row r="111" spans="1:17" ht="12.75" customHeight="1" x14ac:dyDescent="0.2">
      <c r="A111" s="821"/>
      <c r="B111" s="822">
        <f>Start!$F25</f>
        <v>44</v>
      </c>
      <c r="C111" s="847" t="str">
        <f>IF(Start!$G25="","",Start!$G25)</f>
        <v/>
      </c>
      <c r="D111" s="847" t="str">
        <f>IF(Start!$H25="","",Start!$H25)</f>
        <v/>
      </c>
      <c r="E111" s="198" t="str">
        <f>IF($C111="","",PÚ!$G$48)</f>
        <v/>
      </c>
      <c r="F111" s="808" t="str">
        <f>IF($C111="","",PÚ!$N$48)</f>
        <v/>
      </c>
      <c r="G111" s="199" t="str">
        <f>IF($C111="","",'4x100m'!$G$48)</f>
        <v/>
      </c>
      <c r="H111" s="808" t="str">
        <f>IF($C111="","",'4x100m'!$N$48)</f>
        <v/>
      </c>
      <c r="I111" s="810" t="str">
        <f>IF($C111="","",'PJ-C'!$O$150)</f>
        <v/>
      </c>
      <c r="J111" s="810" t="str">
        <f>IF($C111="","",'PJ-C'!$Q$150)</f>
        <v/>
      </c>
      <c r="K111" s="803"/>
      <c r="L111" s="894" t="str">
        <f>IF($C111="","",Výsledky3!H50)</f>
        <v/>
      </c>
      <c r="M111" s="896" t="str">
        <f>IF($C111="","",Výsledky3!I50)</f>
        <v/>
      </c>
      <c r="N111" s="803"/>
      <c r="O111" s="805" t="str">
        <f>IF($C111="","",VLOOKUP($B111,POM!$A$1:$H$50,8))</f>
        <v/>
      </c>
    </row>
    <row r="112" spans="1:17" ht="12.75" customHeight="1" x14ac:dyDescent="0.2">
      <c r="A112" s="821"/>
      <c r="B112" s="835"/>
      <c r="C112" s="848"/>
      <c r="D112" s="848"/>
      <c r="E112" s="199" t="str">
        <f>IF($C111="","",PÚ!$K$48)</f>
        <v/>
      </c>
      <c r="F112" s="808"/>
      <c r="G112" s="199" t="str">
        <f>IF($C111="","",'4x100m'!$K$48)</f>
        <v/>
      </c>
      <c r="H112" s="808"/>
      <c r="I112" s="810"/>
      <c r="J112" s="810"/>
      <c r="K112" s="803"/>
      <c r="L112" s="894"/>
      <c r="M112" s="896"/>
      <c r="N112" s="803"/>
      <c r="O112" s="805"/>
    </row>
    <row r="113" spans="1:17" ht="12.75" customHeight="1" x14ac:dyDescent="0.2">
      <c r="A113" s="821"/>
      <c r="B113" s="827">
        <f>Start!$F26</f>
        <v>45</v>
      </c>
      <c r="C113" s="829" t="str">
        <f>IF(Start!$G26="","",Start!$G26)</f>
        <v/>
      </c>
      <c r="D113" s="829" t="str">
        <f>IF(Start!$H26="","",Start!$H26)</f>
        <v/>
      </c>
      <c r="E113" s="112" t="str">
        <f>IF($C113="","",PÚ!$G$49)</f>
        <v/>
      </c>
      <c r="F113" s="832" t="str">
        <f>IF($C113="","",PÚ!$N$49)</f>
        <v/>
      </c>
      <c r="G113" s="72" t="str">
        <f>IF($C113="","",'4x100m'!$G$49)</f>
        <v/>
      </c>
      <c r="H113" s="832" t="str">
        <f>IF($C113="","",'4x100m'!$N$49)</f>
        <v/>
      </c>
      <c r="I113" s="833" t="str">
        <f>IF($C113="","",'PJ-C'!$O$153)</f>
        <v/>
      </c>
      <c r="J113" s="833" t="str">
        <f>IF($C113="","",'PJ-C'!$Q$153)</f>
        <v/>
      </c>
      <c r="K113" s="826"/>
      <c r="L113" s="893" t="str">
        <f>IF($C113="","",Výsledky3!H51)</f>
        <v/>
      </c>
      <c r="M113" s="898" t="str">
        <f>IF($C113="","",Výsledky3!I51)</f>
        <v/>
      </c>
      <c r="N113" s="826"/>
      <c r="O113" s="831" t="str">
        <f>IF($C113="","",VLOOKUP($B113,POM!$A$1:$H$50,8))</f>
        <v/>
      </c>
    </row>
    <row r="114" spans="1:17" ht="12.75" customHeight="1" x14ac:dyDescent="0.2">
      <c r="A114" s="821"/>
      <c r="B114" s="828"/>
      <c r="C114" s="830"/>
      <c r="D114" s="830"/>
      <c r="E114" s="72" t="str">
        <f>IF($C113="","",PÚ!$K$49)</f>
        <v/>
      </c>
      <c r="F114" s="832"/>
      <c r="G114" s="72" t="str">
        <f>IF($C113="","",'4x100m'!$K$49)</f>
        <v/>
      </c>
      <c r="H114" s="832"/>
      <c r="I114" s="833"/>
      <c r="J114" s="833"/>
      <c r="K114" s="826"/>
      <c r="L114" s="893"/>
      <c r="M114" s="898"/>
      <c r="N114" s="826"/>
      <c r="O114" s="831"/>
    </row>
    <row r="115" spans="1:17" ht="12.75" customHeight="1" x14ac:dyDescent="0.2">
      <c r="A115" s="821"/>
      <c r="B115" s="822">
        <f>Start!$F27</f>
        <v>46</v>
      </c>
      <c r="C115" s="824" t="str">
        <f>IF(Start!$G27="","",Start!$G27)</f>
        <v/>
      </c>
      <c r="D115" s="824" t="str">
        <f>IF(Start!$H27="","",Start!$H27)</f>
        <v/>
      </c>
      <c r="E115" s="198" t="str">
        <f>IF($C115="","",PÚ!$G$50)</f>
        <v/>
      </c>
      <c r="F115" s="808" t="str">
        <f>IF($C115="","",PÚ!$N$50)</f>
        <v/>
      </c>
      <c r="G115" s="199" t="str">
        <f>IF($C115="","",'4x100m'!$G$50)</f>
        <v/>
      </c>
      <c r="H115" s="808" t="str">
        <f>IF($C115="","",'4x100m'!$N$50)</f>
        <v/>
      </c>
      <c r="I115" s="810" t="str">
        <f>IF($C115="","",'PJ-C'!$O$156)</f>
        <v/>
      </c>
      <c r="J115" s="810" t="str">
        <f>IF($C115="","",'PJ-C'!$Q$156)</f>
        <v/>
      </c>
      <c r="K115" s="803"/>
      <c r="L115" s="894" t="str">
        <f>IF($C115="","",Výsledky3!H52)</f>
        <v/>
      </c>
      <c r="M115" s="896" t="str">
        <f>IF($C115="","",Výsledky3!I52)</f>
        <v/>
      </c>
      <c r="N115" s="803"/>
      <c r="O115" s="805" t="str">
        <f>IF($C115="","",VLOOKUP($B115,POM!$A$1:$H$50,8))</f>
        <v/>
      </c>
      <c r="Q115" s="495"/>
    </row>
    <row r="116" spans="1:17" ht="12.75" customHeight="1" x14ac:dyDescent="0.2">
      <c r="A116" s="821"/>
      <c r="B116" s="835"/>
      <c r="C116" s="836"/>
      <c r="D116" s="836"/>
      <c r="E116" s="199" t="str">
        <f>IF($C115="","",PÚ!$K$50)</f>
        <v/>
      </c>
      <c r="F116" s="808"/>
      <c r="G116" s="199" t="str">
        <f>IF($C115="","",'4x100m'!$K$50)</f>
        <v/>
      </c>
      <c r="H116" s="808"/>
      <c r="I116" s="810"/>
      <c r="J116" s="810"/>
      <c r="K116" s="803"/>
      <c r="L116" s="894"/>
      <c r="M116" s="896"/>
      <c r="N116" s="803"/>
      <c r="O116" s="805"/>
    </row>
    <row r="117" spans="1:17" ht="12.75" customHeight="1" x14ac:dyDescent="0.2">
      <c r="A117" s="821"/>
      <c r="B117" s="827">
        <f>Start!$F28</f>
        <v>47</v>
      </c>
      <c r="C117" s="829" t="str">
        <f>IF(Start!$G28="","",Start!$G28)</f>
        <v/>
      </c>
      <c r="D117" s="829" t="str">
        <f>IF(Start!$H28="","",Start!$H28)</f>
        <v/>
      </c>
      <c r="E117" s="112" t="str">
        <f>IF($C117="","",PÚ!$G$51)</f>
        <v/>
      </c>
      <c r="F117" s="832" t="str">
        <f>IF($C117="","",PÚ!$N$51)</f>
        <v/>
      </c>
      <c r="G117" s="72" t="str">
        <f>IF($C117="","",'4x100m'!$G$51)</f>
        <v/>
      </c>
      <c r="H117" s="832" t="str">
        <f>IF($C117="","",'4x100m'!$N$51)</f>
        <v/>
      </c>
      <c r="I117" s="833" t="str">
        <f>IF($C117="","",'PJ-C'!$O$159)</f>
        <v/>
      </c>
      <c r="J117" s="833" t="str">
        <f>IF($C117="","",'PJ-C'!$Q$159)</f>
        <v/>
      </c>
      <c r="K117" s="826"/>
      <c r="L117" s="893" t="str">
        <f>IF($C117="","",Výsledky3!H53)</f>
        <v/>
      </c>
      <c r="M117" s="898" t="str">
        <f>IF($C117="","",Výsledky3!I53)</f>
        <v/>
      </c>
      <c r="N117" s="826"/>
      <c r="O117" s="831" t="str">
        <f>IF($C117="","",VLOOKUP($B117,POM!$A$1:$H$50,8))</f>
        <v/>
      </c>
    </row>
    <row r="118" spans="1:17" ht="12.75" customHeight="1" x14ac:dyDescent="0.2">
      <c r="A118" s="821"/>
      <c r="B118" s="828"/>
      <c r="C118" s="830"/>
      <c r="D118" s="830"/>
      <c r="E118" s="72" t="str">
        <f>IF($C117="","",PÚ!$K$51)</f>
        <v/>
      </c>
      <c r="F118" s="832"/>
      <c r="G118" s="72" t="str">
        <f>IF($C117="","",'4x100m'!$K$51)</f>
        <v/>
      </c>
      <c r="H118" s="832"/>
      <c r="I118" s="833"/>
      <c r="J118" s="833"/>
      <c r="K118" s="826"/>
      <c r="L118" s="893"/>
      <c r="M118" s="898"/>
      <c r="N118" s="826"/>
      <c r="O118" s="831"/>
    </row>
    <row r="119" spans="1:17" ht="12.75" customHeight="1" x14ac:dyDescent="0.2">
      <c r="A119" s="821"/>
      <c r="B119" s="822">
        <f>Start!$F29</f>
        <v>48</v>
      </c>
      <c r="C119" s="824" t="str">
        <f>IF(Start!$G29="","",Start!$G29)</f>
        <v/>
      </c>
      <c r="D119" s="824" t="str">
        <f>IF(Start!$H29="","",Start!$H29)</f>
        <v/>
      </c>
      <c r="E119" s="198" t="str">
        <f>IF($C119="","",PÚ!$G$52)</f>
        <v/>
      </c>
      <c r="F119" s="808" t="str">
        <f>IF($C119="","",PÚ!$N$52)</f>
        <v/>
      </c>
      <c r="G119" s="199" t="str">
        <f>IF($C119="","",'4x100m'!$G$52)</f>
        <v/>
      </c>
      <c r="H119" s="808" t="str">
        <f>IF($C119="","",'4x100m'!$N$52)</f>
        <v/>
      </c>
      <c r="I119" s="810" t="str">
        <f>IF($C119="","",'PJ-C'!$O$162)</f>
        <v/>
      </c>
      <c r="J119" s="810" t="str">
        <f>IF($C119="","",'PJ-C'!$Q$162)</f>
        <v/>
      </c>
      <c r="K119" s="803"/>
      <c r="L119" s="894" t="str">
        <f>IF($C119="","",Výsledky3!H54)</f>
        <v/>
      </c>
      <c r="M119" s="896" t="str">
        <f>IF($C119="","",Výsledky3!I54)</f>
        <v/>
      </c>
      <c r="N119" s="803"/>
      <c r="O119" s="805" t="str">
        <f>IF($C119="","",VLOOKUP($B119,POM!$A$1:$H$50,8))</f>
        <v/>
      </c>
    </row>
    <row r="120" spans="1:17" ht="12.75" customHeight="1" x14ac:dyDescent="0.2">
      <c r="A120" s="821"/>
      <c r="B120" s="835"/>
      <c r="C120" s="836"/>
      <c r="D120" s="836"/>
      <c r="E120" s="199" t="str">
        <f>IF($C119="","",PÚ!$K$52)</f>
        <v/>
      </c>
      <c r="F120" s="808"/>
      <c r="G120" s="199" t="str">
        <f>IF($C119="","",'4x100m'!$K$52)</f>
        <v/>
      </c>
      <c r="H120" s="808"/>
      <c r="I120" s="810"/>
      <c r="J120" s="810"/>
      <c r="K120" s="803"/>
      <c r="L120" s="894"/>
      <c r="M120" s="896"/>
      <c r="N120" s="803"/>
      <c r="O120" s="805"/>
    </row>
    <row r="121" spans="1:17" ht="12.75" customHeight="1" x14ac:dyDescent="0.2">
      <c r="A121" s="821"/>
      <c r="B121" s="827">
        <f>Start!$F30</f>
        <v>49</v>
      </c>
      <c r="C121" s="829" t="str">
        <f>IF(Start!$G30="","",Start!$G30)</f>
        <v/>
      </c>
      <c r="D121" s="829" t="str">
        <f>IF(Start!$H30="","",Start!$H30)</f>
        <v/>
      </c>
      <c r="E121" s="112" t="str">
        <f>IF($C121="","",PÚ!$G$53)</f>
        <v/>
      </c>
      <c r="F121" s="832" t="str">
        <f>IF($C121="","",PÚ!$N$53)</f>
        <v/>
      </c>
      <c r="G121" s="72" t="str">
        <f>IF($C121="","",'4x100m'!$G$53)</f>
        <v/>
      </c>
      <c r="H121" s="832" t="str">
        <f>IF($C121="","",'4x100m'!$N$53)</f>
        <v/>
      </c>
      <c r="I121" s="833" t="str">
        <f>IF($C121="","",'PJ-C'!$O$165)</f>
        <v/>
      </c>
      <c r="J121" s="833" t="str">
        <f>IF($C121="","",'PJ-C'!$Q$165)</f>
        <v/>
      </c>
      <c r="K121" s="826"/>
      <c r="L121" s="893" t="str">
        <f>IF($C121="","",Výsledky3!H55)</f>
        <v/>
      </c>
      <c r="M121" s="898" t="str">
        <f>IF($C121="","",Výsledky3!I55)</f>
        <v/>
      </c>
      <c r="N121" s="826"/>
      <c r="O121" s="831" t="str">
        <f>IF($C121="","",VLOOKUP($B121,POM!$A$1:$H$50,8))</f>
        <v/>
      </c>
    </row>
    <row r="122" spans="1:17" ht="12.75" customHeight="1" x14ac:dyDescent="0.2">
      <c r="A122" s="821"/>
      <c r="B122" s="828"/>
      <c r="C122" s="830"/>
      <c r="D122" s="830"/>
      <c r="E122" s="72" t="str">
        <f>IF($C121="","",PÚ!$K$53)</f>
        <v/>
      </c>
      <c r="F122" s="832"/>
      <c r="G122" s="72" t="str">
        <f>IF($C121="","",'4x100m'!$K$53)</f>
        <v/>
      </c>
      <c r="H122" s="832"/>
      <c r="I122" s="833"/>
      <c r="J122" s="833"/>
      <c r="K122" s="826"/>
      <c r="L122" s="893"/>
      <c r="M122" s="898"/>
      <c r="N122" s="826"/>
      <c r="O122" s="831"/>
    </row>
    <row r="123" spans="1:17" ht="12.75" customHeight="1" x14ac:dyDescent="0.2">
      <c r="A123" s="821"/>
      <c r="B123" s="822">
        <f>Start!$F31</f>
        <v>50</v>
      </c>
      <c r="C123" s="824" t="str">
        <f>IF(Start!$G31="","",Start!$G31)</f>
        <v/>
      </c>
      <c r="D123" s="824" t="str">
        <f>IF(Start!$H31="","",Start!$H31)</f>
        <v/>
      </c>
      <c r="E123" s="198" t="str">
        <f>IF($C123="","",PÚ!$G$54)</f>
        <v/>
      </c>
      <c r="F123" s="808" t="str">
        <f>IF($C123="","",PÚ!$N$54)</f>
        <v/>
      </c>
      <c r="G123" s="199" t="str">
        <f>IF($C123="","",'4x100m'!$G$54)</f>
        <v/>
      </c>
      <c r="H123" s="808" t="str">
        <f>IF($C123="","",'4x100m'!$N$54)</f>
        <v/>
      </c>
      <c r="I123" s="810" t="str">
        <f>IF($C123="","",'PJ-C'!$O$168)</f>
        <v/>
      </c>
      <c r="J123" s="810" t="str">
        <f>IF($C123="","",'PJ-C'!$Q$168)</f>
        <v/>
      </c>
      <c r="K123" s="803"/>
      <c r="L123" s="894" t="str">
        <f>IF($C123="","",Výsledky3!H56)</f>
        <v/>
      </c>
      <c r="M123" s="896" t="str">
        <f>IF($C123="","",Výsledky3!I56)</f>
        <v/>
      </c>
      <c r="N123" s="803"/>
      <c r="O123" s="805" t="str">
        <f>IF($C123="","",VLOOKUP($B123,POM!$A$1:$H$50,8))</f>
        <v/>
      </c>
    </row>
    <row r="124" spans="1:17" ht="12.75" customHeight="1" x14ac:dyDescent="0.2">
      <c r="A124" s="821"/>
      <c r="B124" s="835"/>
      <c r="C124" s="836"/>
      <c r="D124" s="836"/>
      <c r="E124" s="199" t="str">
        <f>IF($C123="","",PÚ!$K$54)</f>
        <v/>
      </c>
      <c r="F124" s="808"/>
      <c r="G124" s="199" t="str">
        <f>IF($C123="","",'4x100m'!$K$54)</f>
        <v/>
      </c>
      <c r="H124" s="808"/>
      <c r="I124" s="810"/>
      <c r="J124" s="810"/>
      <c r="K124" s="803"/>
      <c r="L124" s="894"/>
      <c r="M124" s="896"/>
      <c r="N124" s="803"/>
      <c r="O124" s="805"/>
    </row>
    <row r="125" spans="1:17" ht="12.75" customHeight="1" x14ac:dyDescent="0.2">
      <c r="A125" s="821"/>
      <c r="B125" s="827"/>
      <c r="C125" s="829"/>
      <c r="D125" s="829"/>
      <c r="E125" s="112"/>
      <c r="F125" s="832"/>
      <c r="G125" s="72"/>
      <c r="H125" s="832"/>
      <c r="I125" s="833"/>
      <c r="J125" s="834"/>
      <c r="K125" s="826"/>
      <c r="L125" s="893"/>
      <c r="M125" s="898"/>
      <c r="N125" s="826"/>
      <c r="O125" s="831"/>
    </row>
    <row r="126" spans="1:17" ht="12.75" customHeight="1" x14ac:dyDescent="0.2">
      <c r="A126" s="821"/>
      <c r="B126" s="828"/>
      <c r="C126" s="830"/>
      <c r="D126" s="830"/>
      <c r="E126" s="72"/>
      <c r="F126" s="832"/>
      <c r="G126" s="72"/>
      <c r="H126" s="832"/>
      <c r="I126" s="833"/>
      <c r="J126" s="834"/>
      <c r="K126" s="826"/>
      <c r="L126" s="893"/>
      <c r="M126" s="898"/>
      <c r="N126" s="826"/>
      <c r="O126" s="831"/>
    </row>
    <row r="127" spans="1:17" ht="12.75" customHeight="1" x14ac:dyDescent="0.2">
      <c r="A127" s="821"/>
      <c r="B127" s="822"/>
      <c r="C127" s="824"/>
      <c r="D127" s="824"/>
      <c r="E127" s="198"/>
      <c r="F127" s="808"/>
      <c r="G127" s="199"/>
      <c r="H127" s="808"/>
      <c r="I127" s="810"/>
      <c r="J127" s="812"/>
      <c r="K127" s="803"/>
      <c r="L127" s="894"/>
      <c r="M127" s="896"/>
      <c r="N127" s="803"/>
      <c r="O127" s="805"/>
    </row>
    <row r="128" spans="1:17" ht="12.75" customHeight="1" x14ac:dyDescent="0.2">
      <c r="A128" s="821"/>
      <c r="B128" s="835"/>
      <c r="C128" s="836"/>
      <c r="D128" s="836"/>
      <c r="E128" s="199"/>
      <c r="F128" s="808"/>
      <c r="G128" s="199"/>
      <c r="H128" s="808"/>
      <c r="I128" s="810"/>
      <c r="J128" s="812"/>
      <c r="K128" s="803"/>
      <c r="L128" s="894"/>
      <c r="M128" s="896"/>
      <c r="N128" s="803"/>
      <c r="O128" s="805"/>
    </row>
    <row r="129" spans="1:15" ht="12.75" customHeight="1" x14ac:dyDescent="0.2">
      <c r="A129" s="821"/>
      <c r="B129" s="827"/>
      <c r="C129" s="829"/>
      <c r="D129" s="829"/>
      <c r="E129" s="112"/>
      <c r="F129" s="832"/>
      <c r="G129" s="72"/>
      <c r="H129" s="832"/>
      <c r="I129" s="833"/>
      <c r="J129" s="834"/>
      <c r="K129" s="826"/>
      <c r="L129" s="893"/>
      <c r="M129" s="898"/>
      <c r="N129" s="826"/>
      <c r="O129" s="831"/>
    </row>
    <row r="130" spans="1:15" ht="12.75" customHeight="1" x14ac:dyDescent="0.2">
      <c r="A130" s="821"/>
      <c r="B130" s="828"/>
      <c r="C130" s="830"/>
      <c r="D130" s="830"/>
      <c r="E130" s="72"/>
      <c r="F130" s="832"/>
      <c r="G130" s="72"/>
      <c r="H130" s="832"/>
      <c r="I130" s="833"/>
      <c r="J130" s="834"/>
      <c r="K130" s="826"/>
      <c r="L130" s="893"/>
      <c r="M130" s="898"/>
      <c r="N130" s="826"/>
      <c r="O130" s="831"/>
    </row>
    <row r="131" spans="1:15" ht="12.75" customHeight="1" x14ac:dyDescent="0.2">
      <c r="A131" s="821"/>
      <c r="B131" s="822"/>
      <c r="C131" s="824"/>
      <c r="D131" s="824"/>
      <c r="E131" s="199"/>
      <c r="F131" s="808"/>
      <c r="G131" s="199"/>
      <c r="H131" s="808"/>
      <c r="I131" s="810"/>
      <c r="J131" s="812"/>
      <c r="K131" s="803"/>
      <c r="L131" s="894"/>
      <c r="M131" s="896"/>
      <c r="N131" s="803"/>
      <c r="O131" s="805"/>
    </row>
    <row r="132" spans="1:15" ht="12.75" customHeight="1" x14ac:dyDescent="0.2">
      <c r="A132" s="821"/>
      <c r="B132" s="835"/>
      <c r="C132" s="836"/>
      <c r="D132" s="836"/>
      <c r="E132" s="199"/>
      <c r="F132" s="808"/>
      <c r="G132" s="199"/>
      <c r="H132" s="808"/>
      <c r="I132" s="810"/>
      <c r="J132" s="812"/>
      <c r="K132" s="803"/>
      <c r="L132" s="894"/>
      <c r="M132" s="896"/>
      <c r="N132" s="803"/>
      <c r="O132" s="805"/>
    </row>
    <row r="133" spans="1:15" ht="12.75" customHeight="1" x14ac:dyDescent="0.2">
      <c r="A133" s="821"/>
      <c r="B133" s="841"/>
      <c r="C133" s="842"/>
      <c r="D133" s="842"/>
      <c r="E133" s="112"/>
      <c r="F133" s="844"/>
      <c r="G133" s="72"/>
      <c r="H133" s="844"/>
      <c r="I133" s="845"/>
      <c r="J133" s="846"/>
      <c r="K133" s="840"/>
      <c r="L133" s="899"/>
      <c r="M133" s="900"/>
      <c r="N133" s="840"/>
      <c r="O133" s="843"/>
    </row>
    <row r="134" spans="1:15" ht="13.5" customHeight="1" x14ac:dyDescent="0.2">
      <c r="A134" s="821"/>
      <c r="B134" s="828"/>
      <c r="C134" s="830"/>
      <c r="D134" s="830"/>
      <c r="E134" s="72"/>
      <c r="F134" s="832"/>
      <c r="G134" s="72"/>
      <c r="H134" s="832"/>
      <c r="I134" s="833"/>
      <c r="J134" s="834"/>
      <c r="K134" s="826"/>
      <c r="L134" s="893"/>
      <c r="M134" s="898"/>
      <c r="N134" s="826"/>
      <c r="O134" s="831"/>
    </row>
    <row r="135" spans="1:15" ht="12.75" customHeight="1" x14ac:dyDescent="0.2">
      <c r="A135" s="821"/>
      <c r="B135" s="838"/>
      <c r="C135" s="839"/>
      <c r="D135" s="839"/>
      <c r="E135" s="198"/>
      <c r="F135" s="837"/>
      <c r="G135" s="199"/>
      <c r="H135" s="837"/>
      <c r="I135" s="810"/>
      <c r="J135" s="812"/>
      <c r="K135" s="803"/>
      <c r="L135" s="894"/>
      <c r="M135" s="896"/>
      <c r="N135" s="803"/>
      <c r="O135" s="805"/>
    </row>
    <row r="136" spans="1:15" ht="12.75" customHeight="1" x14ac:dyDescent="0.2">
      <c r="A136" s="821"/>
      <c r="B136" s="835"/>
      <c r="C136" s="836"/>
      <c r="D136" s="836"/>
      <c r="E136" s="199"/>
      <c r="F136" s="808"/>
      <c r="G136" s="199"/>
      <c r="H136" s="808"/>
      <c r="I136" s="810"/>
      <c r="J136" s="812"/>
      <c r="K136" s="803"/>
      <c r="L136" s="894"/>
      <c r="M136" s="896"/>
      <c r="N136" s="803"/>
      <c r="O136" s="805"/>
    </row>
    <row r="137" spans="1:15" ht="12.75" customHeight="1" x14ac:dyDescent="0.2">
      <c r="A137" s="821"/>
      <c r="B137" s="827"/>
      <c r="C137" s="829"/>
      <c r="D137" s="829"/>
      <c r="E137" s="112"/>
      <c r="F137" s="832"/>
      <c r="G137" s="72"/>
      <c r="H137" s="832"/>
      <c r="I137" s="833"/>
      <c r="J137" s="834"/>
      <c r="K137" s="826"/>
      <c r="L137" s="893"/>
      <c r="M137" s="898"/>
      <c r="N137" s="826"/>
      <c r="O137" s="831"/>
    </row>
    <row r="138" spans="1:15" ht="12.75" customHeight="1" x14ac:dyDescent="0.2">
      <c r="A138" s="821"/>
      <c r="B138" s="828"/>
      <c r="C138" s="830"/>
      <c r="D138" s="830"/>
      <c r="E138" s="72"/>
      <c r="F138" s="832"/>
      <c r="G138" s="72"/>
      <c r="H138" s="832"/>
      <c r="I138" s="833"/>
      <c r="J138" s="834"/>
      <c r="K138" s="826"/>
      <c r="L138" s="893"/>
      <c r="M138" s="898"/>
      <c r="N138" s="826"/>
      <c r="O138" s="831"/>
    </row>
    <row r="139" spans="1:15" ht="12.75" customHeight="1" x14ac:dyDescent="0.2">
      <c r="A139" s="821"/>
      <c r="B139" s="822"/>
      <c r="C139" s="824"/>
      <c r="D139" s="824"/>
      <c r="E139" s="198"/>
      <c r="F139" s="808"/>
      <c r="G139" s="199"/>
      <c r="H139" s="808"/>
      <c r="I139" s="810"/>
      <c r="J139" s="812"/>
      <c r="K139" s="803"/>
      <c r="L139" s="894"/>
      <c r="M139" s="896"/>
      <c r="N139" s="803"/>
      <c r="O139" s="805"/>
    </row>
    <row r="140" spans="1:15" ht="12.75" customHeight="1" x14ac:dyDescent="0.2">
      <c r="A140" s="821"/>
      <c r="B140" s="835"/>
      <c r="C140" s="836"/>
      <c r="D140" s="836"/>
      <c r="E140" s="199"/>
      <c r="F140" s="808"/>
      <c r="G140" s="199"/>
      <c r="H140" s="808"/>
      <c r="I140" s="810"/>
      <c r="J140" s="812"/>
      <c r="K140" s="803"/>
      <c r="L140" s="894"/>
      <c r="M140" s="896"/>
      <c r="N140" s="803"/>
      <c r="O140" s="805"/>
    </row>
    <row r="141" spans="1:15" ht="12.75" customHeight="1" x14ac:dyDescent="0.2">
      <c r="A141" s="821"/>
      <c r="B141" s="827"/>
      <c r="C141" s="829"/>
      <c r="D141" s="829"/>
      <c r="E141" s="112"/>
      <c r="F141" s="832"/>
      <c r="G141" s="72"/>
      <c r="H141" s="832"/>
      <c r="I141" s="833"/>
      <c r="J141" s="834"/>
      <c r="K141" s="826"/>
      <c r="L141" s="893"/>
      <c r="M141" s="898"/>
      <c r="N141" s="826"/>
      <c r="O141" s="831"/>
    </row>
    <row r="142" spans="1:15" ht="12.75" customHeight="1" x14ac:dyDescent="0.2">
      <c r="A142" s="821"/>
      <c r="B142" s="828"/>
      <c r="C142" s="830"/>
      <c r="D142" s="830"/>
      <c r="E142" s="72"/>
      <c r="F142" s="832"/>
      <c r="G142" s="72"/>
      <c r="H142" s="832"/>
      <c r="I142" s="833"/>
      <c r="J142" s="834"/>
      <c r="K142" s="826"/>
      <c r="L142" s="893"/>
      <c r="M142" s="898"/>
      <c r="N142" s="826"/>
      <c r="O142" s="831"/>
    </row>
    <row r="143" spans="1:15" ht="12.75" customHeight="1" x14ac:dyDescent="0.2">
      <c r="A143" s="821"/>
      <c r="B143" s="822"/>
      <c r="C143" s="824"/>
      <c r="D143" s="824"/>
      <c r="E143" s="198"/>
      <c r="F143" s="808"/>
      <c r="G143" s="199"/>
      <c r="H143" s="808"/>
      <c r="I143" s="810"/>
      <c r="J143" s="812"/>
      <c r="K143" s="803"/>
      <c r="L143" s="894"/>
      <c r="M143" s="896"/>
      <c r="N143" s="803"/>
      <c r="O143" s="805"/>
    </row>
    <row r="144" spans="1:15" ht="12.75" customHeight="1" thickBot="1" x14ac:dyDescent="0.25">
      <c r="A144" s="821"/>
      <c r="B144" s="823"/>
      <c r="C144" s="825"/>
      <c r="D144" s="825"/>
      <c r="E144" s="200"/>
      <c r="F144" s="809"/>
      <c r="G144" s="200"/>
      <c r="H144" s="809"/>
      <c r="I144" s="811"/>
      <c r="J144" s="813"/>
      <c r="K144" s="804"/>
      <c r="L144" s="895"/>
      <c r="M144" s="897"/>
      <c r="N144" s="804"/>
      <c r="O144" s="806"/>
    </row>
  </sheetData>
  <sheetProtection password="CDBE" sheet="1" objects="1" scenarios="1"/>
  <mergeCells count="837">
    <mergeCell ref="G6:H6"/>
    <mergeCell ref="I6:J6"/>
    <mergeCell ref="B6:B8"/>
    <mergeCell ref="C6:C8"/>
    <mergeCell ref="D6:D8"/>
    <mergeCell ref="E6:F6"/>
    <mergeCell ref="F7:F8"/>
    <mergeCell ref="B1:O1"/>
    <mergeCell ref="C3:F3"/>
    <mergeCell ref="G3:O3"/>
    <mergeCell ref="E5:F5"/>
    <mergeCell ref="G5:H5"/>
    <mergeCell ref="I5:J5"/>
    <mergeCell ref="L6:M8"/>
    <mergeCell ref="O6:O8"/>
    <mergeCell ref="H7:H8"/>
    <mergeCell ref="J7:J8"/>
    <mergeCell ref="K7:K8"/>
    <mergeCell ref="N7:N8"/>
    <mergeCell ref="O11:O12"/>
    <mergeCell ref="O9:O10"/>
    <mergeCell ref="M9:M10"/>
    <mergeCell ref="N9:N10"/>
    <mergeCell ref="N11:N12"/>
    <mergeCell ref="A11:A12"/>
    <mergeCell ref="B11:B12"/>
    <mergeCell ref="C11:C12"/>
    <mergeCell ref="D11:D12"/>
    <mergeCell ref="F11:F12"/>
    <mergeCell ref="H11:H12"/>
    <mergeCell ref="I11:I12"/>
    <mergeCell ref="K9:K10"/>
    <mergeCell ref="L9:L10"/>
    <mergeCell ref="F9:F10"/>
    <mergeCell ref="H9:H10"/>
    <mergeCell ref="I9:I10"/>
    <mergeCell ref="J9:J10"/>
    <mergeCell ref="A9:A10"/>
    <mergeCell ref="B9:B10"/>
    <mergeCell ref="C9:C10"/>
    <mergeCell ref="D9:D10"/>
    <mergeCell ref="L11:L12"/>
    <mergeCell ref="A13:A14"/>
    <mergeCell ref="B13:B14"/>
    <mergeCell ref="C13:C14"/>
    <mergeCell ref="D13:D14"/>
    <mergeCell ref="M11:M12"/>
    <mergeCell ref="J11:J12"/>
    <mergeCell ref="K11:K12"/>
    <mergeCell ref="K13:K14"/>
    <mergeCell ref="L13:L14"/>
    <mergeCell ref="M13:M14"/>
    <mergeCell ref="I17:I18"/>
    <mergeCell ref="J17:J18"/>
    <mergeCell ref="A15:A16"/>
    <mergeCell ref="B15:B16"/>
    <mergeCell ref="C15:C16"/>
    <mergeCell ref="D15:D16"/>
    <mergeCell ref="F15:F16"/>
    <mergeCell ref="H15:H16"/>
    <mergeCell ref="I15:I16"/>
    <mergeCell ref="N13:N14"/>
    <mergeCell ref="F13:F14"/>
    <mergeCell ref="H13:H14"/>
    <mergeCell ref="I13:I14"/>
    <mergeCell ref="J13:J14"/>
    <mergeCell ref="N15:N16"/>
    <mergeCell ref="O15:O16"/>
    <mergeCell ref="O13:O14"/>
    <mergeCell ref="L15:L16"/>
    <mergeCell ref="M15:M16"/>
    <mergeCell ref="J15:J16"/>
    <mergeCell ref="K15:K16"/>
    <mergeCell ref="N19:N20"/>
    <mergeCell ref="O19:O20"/>
    <mergeCell ref="O17:O18"/>
    <mergeCell ref="A19:A20"/>
    <mergeCell ref="B19:B20"/>
    <mergeCell ref="C19:C20"/>
    <mergeCell ref="D19:D20"/>
    <mergeCell ref="F19:F20"/>
    <mergeCell ref="H19:H20"/>
    <mergeCell ref="I19:I20"/>
    <mergeCell ref="A17:A18"/>
    <mergeCell ref="B17:B18"/>
    <mergeCell ref="C17:C18"/>
    <mergeCell ref="D17:D18"/>
    <mergeCell ref="L19:L20"/>
    <mergeCell ref="M19:M20"/>
    <mergeCell ref="J19:J20"/>
    <mergeCell ref="K19:K20"/>
    <mergeCell ref="K17:K18"/>
    <mergeCell ref="L17:L18"/>
    <mergeCell ref="M17:M18"/>
    <mergeCell ref="N17:N18"/>
    <mergeCell ref="F17:F18"/>
    <mergeCell ref="H17:H18"/>
    <mergeCell ref="A23:A24"/>
    <mergeCell ref="B23:B24"/>
    <mergeCell ref="C23:C24"/>
    <mergeCell ref="D23:D24"/>
    <mergeCell ref="F23:F24"/>
    <mergeCell ref="H23:H24"/>
    <mergeCell ref="I23:I24"/>
    <mergeCell ref="A21:A22"/>
    <mergeCell ref="B21:B22"/>
    <mergeCell ref="C21:C22"/>
    <mergeCell ref="D21:D22"/>
    <mergeCell ref="M25:M26"/>
    <mergeCell ref="N21:N22"/>
    <mergeCell ref="F21:F22"/>
    <mergeCell ref="H21:H22"/>
    <mergeCell ref="I21:I22"/>
    <mergeCell ref="J21:J22"/>
    <mergeCell ref="N23:N24"/>
    <mergeCell ref="O23:O24"/>
    <mergeCell ref="O21:O22"/>
    <mergeCell ref="L23:L24"/>
    <mergeCell ref="M23:M24"/>
    <mergeCell ref="J23:J24"/>
    <mergeCell ref="K23:K24"/>
    <mergeCell ref="K21:K22"/>
    <mergeCell ref="L21:L22"/>
    <mergeCell ref="M21:M22"/>
    <mergeCell ref="N25:N26"/>
    <mergeCell ref="F25:F26"/>
    <mergeCell ref="H25:H26"/>
    <mergeCell ref="I25:I26"/>
    <mergeCell ref="J25:J26"/>
    <mergeCell ref="A29:A30"/>
    <mergeCell ref="B29:B30"/>
    <mergeCell ref="C29:C30"/>
    <mergeCell ref="D29:D30"/>
    <mergeCell ref="N27:N28"/>
    <mergeCell ref="O27:O28"/>
    <mergeCell ref="O25:O26"/>
    <mergeCell ref="A27:A28"/>
    <mergeCell ref="B27:B28"/>
    <mergeCell ref="C27:C28"/>
    <mergeCell ref="D27:D28"/>
    <mergeCell ref="F27:F28"/>
    <mergeCell ref="H27:H28"/>
    <mergeCell ref="I27:I28"/>
    <mergeCell ref="A25:A26"/>
    <mergeCell ref="B25:B26"/>
    <mergeCell ref="C25:C26"/>
    <mergeCell ref="D25:D26"/>
    <mergeCell ref="L27:L28"/>
    <mergeCell ref="M27:M28"/>
    <mergeCell ref="J27:J28"/>
    <mergeCell ref="K27:K28"/>
    <mergeCell ref="K25:K26"/>
    <mergeCell ref="L25:L26"/>
    <mergeCell ref="I33:I34"/>
    <mergeCell ref="J33:J34"/>
    <mergeCell ref="A31:A32"/>
    <mergeCell ref="B31:B32"/>
    <mergeCell ref="C31:C32"/>
    <mergeCell ref="D31:D32"/>
    <mergeCell ref="F31:F32"/>
    <mergeCell ref="H31:H32"/>
    <mergeCell ref="I31:I32"/>
    <mergeCell ref="N29:N30"/>
    <mergeCell ref="F29:F30"/>
    <mergeCell ref="H29:H30"/>
    <mergeCell ref="I29:I30"/>
    <mergeCell ref="J29:J30"/>
    <mergeCell ref="N31:N32"/>
    <mergeCell ref="O31:O32"/>
    <mergeCell ref="O29:O30"/>
    <mergeCell ref="L31:L32"/>
    <mergeCell ref="M31:M32"/>
    <mergeCell ref="J31:J32"/>
    <mergeCell ref="K31:K32"/>
    <mergeCell ref="K29:K30"/>
    <mergeCell ref="L29:L30"/>
    <mergeCell ref="M29:M30"/>
    <mergeCell ref="N35:N36"/>
    <mergeCell ref="O35:O36"/>
    <mergeCell ref="O33:O34"/>
    <mergeCell ref="A35:A36"/>
    <mergeCell ref="B35:B36"/>
    <mergeCell ref="C35:C36"/>
    <mergeCell ref="D35:D36"/>
    <mergeCell ref="F35:F36"/>
    <mergeCell ref="H35:H36"/>
    <mergeCell ref="I35:I36"/>
    <mergeCell ref="A33:A34"/>
    <mergeCell ref="B33:B34"/>
    <mergeCell ref="C33:C34"/>
    <mergeCell ref="D33:D34"/>
    <mergeCell ref="L35:L36"/>
    <mergeCell ref="M35:M36"/>
    <mergeCell ref="J35:J36"/>
    <mergeCell ref="K35:K36"/>
    <mergeCell ref="K33:K34"/>
    <mergeCell ref="L33:L34"/>
    <mergeCell ref="M33:M34"/>
    <mergeCell ref="N33:N34"/>
    <mergeCell ref="F33:F34"/>
    <mergeCell ref="H33:H34"/>
    <mergeCell ref="O43:O44"/>
    <mergeCell ref="O41:O42"/>
    <mergeCell ref="K41:K42"/>
    <mergeCell ref="L41:L42"/>
    <mergeCell ref="M41:M42"/>
    <mergeCell ref="O39:O40"/>
    <mergeCell ref="O37:O38"/>
    <mergeCell ref="A39:A40"/>
    <mergeCell ref="B39:B40"/>
    <mergeCell ref="C39:C40"/>
    <mergeCell ref="D39:D40"/>
    <mergeCell ref="F39:F40"/>
    <mergeCell ref="H39:H40"/>
    <mergeCell ref="I39:I40"/>
    <mergeCell ref="A37:A38"/>
    <mergeCell ref="B37:B38"/>
    <mergeCell ref="C37:C38"/>
    <mergeCell ref="D37:D38"/>
    <mergeCell ref="L39:L40"/>
    <mergeCell ref="M39:M40"/>
    <mergeCell ref="J39:J40"/>
    <mergeCell ref="K39:K40"/>
    <mergeCell ref="K37:K38"/>
    <mergeCell ref="L37:L38"/>
    <mergeCell ref="A41:A42"/>
    <mergeCell ref="B41:B42"/>
    <mergeCell ref="C41:C42"/>
    <mergeCell ref="D41:D42"/>
    <mergeCell ref="J37:J38"/>
    <mergeCell ref="N39:N40"/>
    <mergeCell ref="N41:N42"/>
    <mergeCell ref="F41:F42"/>
    <mergeCell ref="H41:H42"/>
    <mergeCell ref="I41:I42"/>
    <mergeCell ref="J41:J42"/>
    <mergeCell ref="M37:M38"/>
    <mergeCell ref="N37:N38"/>
    <mergeCell ref="F37:F38"/>
    <mergeCell ref="H37:H38"/>
    <mergeCell ref="I37:I38"/>
    <mergeCell ref="N47:N48"/>
    <mergeCell ref="G54:H54"/>
    <mergeCell ref="I54:J54"/>
    <mergeCell ref="A45:A46"/>
    <mergeCell ref="B45:B46"/>
    <mergeCell ref="C45:C46"/>
    <mergeCell ref="D45:D46"/>
    <mergeCell ref="L43:L44"/>
    <mergeCell ref="M43:M44"/>
    <mergeCell ref="J43:J44"/>
    <mergeCell ref="K43:K44"/>
    <mergeCell ref="M45:M46"/>
    <mergeCell ref="B54:B56"/>
    <mergeCell ref="C54:C56"/>
    <mergeCell ref="D54:D56"/>
    <mergeCell ref="E54:F54"/>
    <mergeCell ref="A43:A44"/>
    <mergeCell ref="B43:B44"/>
    <mergeCell ref="C43:C44"/>
    <mergeCell ref="D43:D44"/>
    <mergeCell ref="F43:F44"/>
    <mergeCell ref="H43:H44"/>
    <mergeCell ref="I43:I44"/>
    <mergeCell ref="N43:N44"/>
    <mergeCell ref="J45:J46"/>
    <mergeCell ref="H47:H48"/>
    <mergeCell ref="I47:I48"/>
    <mergeCell ref="J47:J48"/>
    <mergeCell ref="K47:K48"/>
    <mergeCell ref="K45:K46"/>
    <mergeCell ref="L45:L46"/>
    <mergeCell ref="L47:L48"/>
    <mergeCell ref="M47:M48"/>
    <mergeCell ref="O47:O48"/>
    <mergeCell ref="O45:O46"/>
    <mergeCell ref="A47:A48"/>
    <mergeCell ref="B47:B48"/>
    <mergeCell ref="C47:C48"/>
    <mergeCell ref="D47:D48"/>
    <mergeCell ref="F47:F48"/>
    <mergeCell ref="F55:F56"/>
    <mergeCell ref="B49:O49"/>
    <mergeCell ref="C51:F51"/>
    <mergeCell ref="G51:O51"/>
    <mergeCell ref="E53:F53"/>
    <mergeCell ref="G53:H53"/>
    <mergeCell ref="I53:J53"/>
    <mergeCell ref="L54:M56"/>
    <mergeCell ref="O54:O56"/>
    <mergeCell ref="H55:H56"/>
    <mergeCell ref="J55:J56"/>
    <mergeCell ref="K55:K56"/>
    <mergeCell ref="N55:N56"/>
    <mergeCell ref="N45:N46"/>
    <mergeCell ref="F45:F46"/>
    <mergeCell ref="H45:H46"/>
    <mergeCell ref="I45:I46"/>
    <mergeCell ref="O59:O60"/>
    <mergeCell ref="O57:O58"/>
    <mergeCell ref="M57:M58"/>
    <mergeCell ref="N57:N58"/>
    <mergeCell ref="N59:N60"/>
    <mergeCell ref="A59:A60"/>
    <mergeCell ref="B59:B60"/>
    <mergeCell ref="C59:C60"/>
    <mergeCell ref="D59:D60"/>
    <mergeCell ref="F59:F60"/>
    <mergeCell ref="H59:H60"/>
    <mergeCell ref="I59:I60"/>
    <mergeCell ref="K57:K58"/>
    <mergeCell ref="L57:L58"/>
    <mergeCell ref="F57:F58"/>
    <mergeCell ref="H57:H58"/>
    <mergeCell ref="I57:I58"/>
    <mergeCell ref="J57:J58"/>
    <mergeCell ref="A57:A58"/>
    <mergeCell ref="B57:B58"/>
    <mergeCell ref="C57:C58"/>
    <mergeCell ref="D57:D58"/>
    <mergeCell ref="L59:L60"/>
    <mergeCell ref="A61:A62"/>
    <mergeCell ref="B61:B62"/>
    <mergeCell ref="C61:C62"/>
    <mergeCell ref="D61:D62"/>
    <mergeCell ref="M59:M60"/>
    <mergeCell ref="J59:J60"/>
    <mergeCell ref="K59:K60"/>
    <mergeCell ref="K61:K62"/>
    <mergeCell ref="L61:L62"/>
    <mergeCell ref="M61:M62"/>
    <mergeCell ref="I65:I66"/>
    <mergeCell ref="J65:J66"/>
    <mergeCell ref="A63:A64"/>
    <mergeCell ref="B63:B64"/>
    <mergeCell ref="C63:C64"/>
    <mergeCell ref="D63:D64"/>
    <mergeCell ref="F63:F64"/>
    <mergeCell ref="H63:H64"/>
    <mergeCell ref="I63:I64"/>
    <mergeCell ref="N61:N62"/>
    <mergeCell ref="F61:F62"/>
    <mergeCell ref="H61:H62"/>
    <mergeCell ref="I61:I62"/>
    <mergeCell ref="J61:J62"/>
    <mergeCell ref="N63:N64"/>
    <mergeCell ref="O63:O64"/>
    <mergeCell ref="O61:O62"/>
    <mergeCell ref="L63:L64"/>
    <mergeCell ref="M63:M64"/>
    <mergeCell ref="J63:J64"/>
    <mergeCell ref="K63:K64"/>
    <mergeCell ref="N67:N68"/>
    <mergeCell ref="O67:O68"/>
    <mergeCell ref="O65:O66"/>
    <mergeCell ref="A67:A68"/>
    <mergeCell ref="B67:B68"/>
    <mergeCell ref="C67:C68"/>
    <mergeCell ref="D67:D68"/>
    <mergeCell ref="F67:F68"/>
    <mergeCell ref="H67:H68"/>
    <mergeCell ref="I67:I68"/>
    <mergeCell ref="A65:A66"/>
    <mergeCell ref="B65:B66"/>
    <mergeCell ref="C65:C66"/>
    <mergeCell ref="D65:D66"/>
    <mergeCell ref="L67:L68"/>
    <mergeCell ref="M67:M68"/>
    <mergeCell ref="J67:J68"/>
    <mergeCell ref="K67:K68"/>
    <mergeCell ref="K65:K66"/>
    <mergeCell ref="L65:L66"/>
    <mergeCell ref="M65:M66"/>
    <mergeCell ref="N65:N66"/>
    <mergeCell ref="F65:F66"/>
    <mergeCell ref="H65:H66"/>
    <mergeCell ref="A71:A72"/>
    <mergeCell ref="B71:B72"/>
    <mergeCell ref="C71:C72"/>
    <mergeCell ref="D71:D72"/>
    <mergeCell ref="F71:F72"/>
    <mergeCell ref="H71:H72"/>
    <mergeCell ref="I71:I72"/>
    <mergeCell ref="A69:A70"/>
    <mergeCell ref="B69:B70"/>
    <mergeCell ref="C69:C70"/>
    <mergeCell ref="D69:D70"/>
    <mergeCell ref="M73:M74"/>
    <mergeCell ref="N69:N70"/>
    <mergeCell ref="F69:F70"/>
    <mergeCell ref="H69:H70"/>
    <mergeCell ref="I69:I70"/>
    <mergeCell ref="J69:J70"/>
    <mergeCell ref="N71:N72"/>
    <mergeCell ref="O71:O72"/>
    <mergeCell ref="O69:O70"/>
    <mergeCell ref="L71:L72"/>
    <mergeCell ref="M71:M72"/>
    <mergeCell ref="J71:J72"/>
    <mergeCell ref="K71:K72"/>
    <mergeCell ref="K69:K70"/>
    <mergeCell ref="L69:L70"/>
    <mergeCell ref="M69:M70"/>
    <mergeCell ref="N73:N74"/>
    <mergeCell ref="F73:F74"/>
    <mergeCell ref="H73:H74"/>
    <mergeCell ref="I73:I74"/>
    <mergeCell ref="J73:J74"/>
    <mergeCell ref="A77:A78"/>
    <mergeCell ref="B77:B78"/>
    <mergeCell ref="C77:C78"/>
    <mergeCell ref="D77:D78"/>
    <mergeCell ref="N75:N76"/>
    <mergeCell ref="O75:O76"/>
    <mergeCell ref="O73:O74"/>
    <mergeCell ref="A75:A76"/>
    <mergeCell ref="B75:B76"/>
    <mergeCell ref="C75:C76"/>
    <mergeCell ref="D75:D76"/>
    <mergeCell ref="F75:F76"/>
    <mergeCell ref="H75:H76"/>
    <mergeCell ref="I75:I76"/>
    <mergeCell ref="A73:A74"/>
    <mergeCell ref="B73:B74"/>
    <mergeCell ref="C73:C74"/>
    <mergeCell ref="D73:D74"/>
    <mergeCell ref="L75:L76"/>
    <mergeCell ref="M75:M76"/>
    <mergeCell ref="J75:J76"/>
    <mergeCell ref="K75:K76"/>
    <mergeCell ref="K73:K74"/>
    <mergeCell ref="L73:L74"/>
    <mergeCell ref="I81:I82"/>
    <mergeCell ref="J81:J82"/>
    <mergeCell ref="A79:A80"/>
    <mergeCell ref="B79:B80"/>
    <mergeCell ref="C79:C80"/>
    <mergeCell ref="D79:D80"/>
    <mergeCell ref="F79:F80"/>
    <mergeCell ref="H79:H80"/>
    <mergeCell ref="I79:I80"/>
    <mergeCell ref="N77:N78"/>
    <mergeCell ref="F77:F78"/>
    <mergeCell ref="H77:H78"/>
    <mergeCell ref="I77:I78"/>
    <mergeCell ref="J77:J78"/>
    <mergeCell ref="N79:N80"/>
    <mergeCell ref="O79:O80"/>
    <mergeCell ref="O77:O78"/>
    <mergeCell ref="L79:L80"/>
    <mergeCell ref="M79:M80"/>
    <mergeCell ref="J79:J80"/>
    <mergeCell ref="K79:K80"/>
    <mergeCell ref="K77:K78"/>
    <mergeCell ref="L77:L78"/>
    <mergeCell ref="M77:M78"/>
    <mergeCell ref="N83:N84"/>
    <mergeCell ref="O83:O84"/>
    <mergeCell ref="O81:O82"/>
    <mergeCell ref="A83:A84"/>
    <mergeCell ref="B83:B84"/>
    <mergeCell ref="C83:C84"/>
    <mergeCell ref="D83:D84"/>
    <mergeCell ref="F83:F84"/>
    <mergeCell ref="H83:H84"/>
    <mergeCell ref="I83:I84"/>
    <mergeCell ref="A81:A82"/>
    <mergeCell ref="B81:B82"/>
    <mergeCell ref="C81:C82"/>
    <mergeCell ref="D81:D82"/>
    <mergeCell ref="L83:L84"/>
    <mergeCell ref="M83:M84"/>
    <mergeCell ref="J83:J84"/>
    <mergeCell ref="K83:K84"/>
    <mergeCell ref="K81:K82"/>
    <mergeCell ref="L81:L82"/>
    <mergeCell ref="M81:M82"/>
    <mergeCell ref="N81:N82"/>
    <mergeCell ref="F81:F82"/>
    <mergeCell ref="H81:H82"/>
    <mergeCell ref="O91:O92"/>
    <mergeCell ref="O89:O90"/>
    <mergeCell ref="K89:K90"/>
    <mergeCell ref="L89:L90"/>
    <mergeCell ref="M89:M90"/>
    <mergeCell ref="O87:O88"/>
    <mergeCell ref="O85:O86"/>
    <mergeCell ref="A87:A88"/>
    <mergeCell ref="B87:B88"/>
    <mergeCell ref="C87:C88"/>
    <mergeCell ref="D87:D88"/>
    <mergeCell ref="F87:F88"/>
    <mergeCell ref="H87:H88"/>
    <mergeCell ref="I87:I88"/>
    <mergeCell ref="A85:A86"/>
    <mergeCell ref="B85:B86"/>
    <mergeCell ref="C85:C86"/>
    <mergeCell ref="D85:D86"/>
    <mergeCell ref="L87:L88"/>
    <mergeCell ref="M87:M88"/>
    <mergeCell ref="J87:J88"/>
    <mergeCell ref="K87:K88"/>
    <mergeCell ref="K85:K86"/>
    <mergeCell ref="L85:L86"/>
    <mergeCell ref="A89:A90"/>
    <mergeCell ref="B89:B90"/>
    <mergeCell ref="C89:C90"/>
    <mergeCell ref="D89:D90"/>
    <mergeCell ref="J85:J86"/>
    <mergeCell ref="N87:N88"/>
    <mergeCell ref="N89:N90"/>
    <mergeCell ref="F89:F90"/>
    <mergeCell ref="H89:H90"/>
    <mergeCell ref="I89:I90"/>
    <mergeCell ref="J89:J90"/>
    <mergeCell ref="M85:M86"/>
    <mergeCell ref="N85:N86"/>
    <mergeCell ref="F85:F86"/>
    <mergeCell ref="H85:H86"/>
    <mergeCell ref="I85:I86"/>
    <mergeCell ref="N95:N96"/>
    <mergeCell ref="G102:H102"/>
    <mergeCell ref="I102:J102"/>
    <mergeCell ref="A93:A94"/>
    <mergeCell ref="B93:B94"/>
    <mergeCell ref="C93:C94"/>
    <mergeCell ref="D93:D94"/>
    <mergeCell ref="L91:L92"/>
    <mergeCell ref="M91:M92"/>
    <mergeCell ref="J91:J92"/>
    <mergeCell ref="K91:K92"/>
    <mergeCell ref="M93:M94"/>
    <mergeCell ref="B102:B104"/>
    <mergeCell ref="C102:C104"/>
    <mergeCell ref="D102:D104"/>
    <mergeCell ref="E102:F102"/>
    <mergeCell ref="A91:A92"/>
    <mergeCell ref="B91:B92"/>
    <mergeCell ref="C91:C92"/>
    <mergeCell ref="D91:D92"/>
    <mergeCell ref="F91:F92"/>
    <mergeCell ref="H91:H92"/>
    <mergeCell ref="I91:I92"/>
    <mergeCell ref="N91:N92"/>
    <mergeCell ref="J93:J94"/>
    <mergeCell ref="H95:H96"/>
    <mergeCell ref="I95:I96"/>
    <mergeCell ref="J95:J96"/>
    <mergeCell ref="K95:K96"/>
    <mergeCell ref="K93:K94"/>
    <mergeCell ref="L93:L94"/>
    <mergeCell ref="L95:L96"/>
    <mergeCell ref="M95:M96"/>
    <mergeCell ref="O95:O96"/>
    <mergeCell ref="O93:O94"/>
    <mergeCell ref="A95:A96"/>
    <mergeCell ref="B95:B96"/>
    <mergeCell ref="C95:C96"/>
    <mergeCell ref="D95:D96"/>
    <mergeCell ref="F95:F96"/>
    <mergeCell ref="F103:F104"/>
    <mergeCell ref="B97:O97"/>
    <mergeCell ref="C99:F99"/>
    <mergeCell ref="G99:O99"/>
    <mergeCell ref="E101:F101"/>
    <mergeCell ref="G101:H101"/>
    <mergeCell ref="I101:J101"/>
    <mergeCell ref="L102:M104"/>
    <mergeCell ref="O102:O104"/>
    <mergeCell ref="H103:H104"/>
    <mergeCell ref="J103:J104"/>
    <mergeCell ref="K103:K104"/>
    <mergeCell ref="N103:N104"/>
    <mergeCell ref="N93:N94"/>
    <mergeCell ref="F93:F94"/>
    <mergeCell ref="H93:H94"/>
    <mergeCell ref="I93:I94"/>
    <mergeCell ref="A107:A108"/>
    <mergeCell ref="B107:B108"/>
    <mergeCell ref="C107:C108"/>
    <mergeCell ref="D107:D108"/>
    <mergeCell ref="F107:F108"/>
    <mergeCell ref="H107:H108"/>
    <mergeCell ref="I107:I108"/>
    <mergeCell ref="K105:K106"/>
    <mergeCell ref="L105:L106"/>
    <mergeCell ref="F105:F106"/>
    <mergeCell ref="H105:H106"/>
    <mergeCell ref="I105:I106"/>
    <mergeCell ref="J105:J106"/>
    <mergeCell ref="A105:A106"/>
    <mergeCell ref="B105:B106"/>
    <mergeCell ref="C105:C106"/>
    <mergeCell ref="D105:D106"/>
    <mergeCell ref="L107:L108"/>
    <mergeCell ref="M107:M108"/>
    <mergeCell ref="J107:J108"/>
    <mergeCell ref="K107:K108"/>
    <mergeCell ref="K109:K110"/>
    <mergeCell ref="L109:L110"/>
    <mergeCell ref="M109:M110"/>
    <mergeCell ref="O107:O108"/>
    <mergeCell ref="O105:O106"/>
    <mergeCell ref="M105:M106"/>
    <mergeCell ref="N105:N106"/>
    <mergeCell ref="N107:N108"/>
    <mergeCell ref="N109:N110"/>
    <mergeCell ref="O111:O112"/>
    <mergeCell ref="O109:O110"/>
    <mergeCell ref="A111:A112"/>
    <mergeCell ref="B111:B112"/>
    <mergeCell ref="C111:C112"/>
    <mergeCell ref="D111:D112"/>
    <mergeCell ref="F111:F112"/>
    <mergeCell ref="H111:H112"/>
    <mergeCell ref="I111:I112"/>
    <mergeCell ref="A109:A110"/>
    <mergeCell ref="B109:B110"/>
    <mergeCell ref="C109:C110"/>
    <mergeCell ref="D109:D110"/>
    <mergeCell ref="L111:L112"/>
    <mergeCell ref="M111:M112"/>
    <mergeCell ref="J111:J112"/>
    <mergeCell ref="K111:K112"/>
    <mergeCell ref="A113:A114"/>
    <mergeCell ref="B113:B114"/>
    <mergeCell ref="C113:C114"/>
    <mergeCell ref="D113:D114"/>
    <mergeCell ref="F109:F110"/>
    <mergeCell ref="H109:H110"/>
    <mergeCell ref="I109:I110"/>
    <mergeCell ref="J109:J110"/>
    <mergeCell ref="N111:N112"/>
    <mergeCell ref="N113:N114"/>
    <mergeCell ref="F113:F114"/>
    <mergeCell ref="H113:H114"/>
    <mergeCell ref="I113:I114"/>
    <mergeCell ref="J113:J114"/>
    <mergeCell ref="I117:I118"/>
    <mergeCell ref="J117:J118"/>
    <mergeCell ref="A115:A116"/>
    <mergeCell ref="B115:B116"/>
    <mergeCell ref="C115:C116"/>
    <mergeCell ref="D115:D116"/>
    <mergeCell ref="F115:F116"/>
    <mergeCell ref="H115:H116"/>
    <mergeCell ref="I115:I116"/>
    <mergeCell ref="N115:N116"/>
    <mergeCell ref="O115:O116"/>
    <mergeCell ref="O113:O114"/>
    <mergeCell ref="L115:L116"/>
    <mergeCell ref="M115:M116"/>
    <mergeCell ref="J115:J116"/>
    <mergeCell ref="K115:K116"/>
    <mergeCell ref="K113:K114"/>
    <mergeCell ref="L113:L114"/>
    <mergeCell ref="M113:M114"/>
    <mergeCell ref="N119:N120"/>
    <mergeCell ref="O119:O120"/>
    <mergeCell ref="O117:O118"/>
    <mergeCell ref="A119:A120"/>
    <mergeCell ref="B119:B120"/>
    <mergeCell ref="C119:C120"/>
    <mergeCell ref="D119:D120"/>
    <mergeCell ref="F119:F120"/>
    <mergeCell ref="H119:H120"/>
    <mergeCell ref="I119:I120"/>
    <mergeCell ref="A117:A118"/>
    <mergeCell ref="B117:B118"/>
    <mergeCell ref="C117:C118"/>
    <mergeCell ref="D117:D118"/>
    <mergeCell ref="L119:L120"/>
    <mergeCell ref="M119:M120"/>
    <mergeCell ref="J119:J120"/>
    <mergeCell ref="K119:K120"/>
    <mergeCell ref="K117:K118"/>
    <mergeCell ref="L117:L118"/>
    <mergeCell ref="M117:M118"/>
    <mergeCell ref="N117:N118"/>
    <mergeCell ref="F117:F118"/>
    <mergeCell ref="H117:H118"/>
    <mergeCell ref="A123:A124"/>
    <mergeCell ref="B123:B124"/>
    <mergeCell ref="C123:C124"/>
    <mergeCell ref="D123:D124"/>
    <mergeCell ref="F123:F124"/>
    <mergeCell ref="H123:H124"/>
    <mergeCell ref="I123:I124"/>
    <mergeCell ref="A121:A122"/>
    <mergeCell ref="B121:B122"/>
    <mergeCell ref="C121:C122"/>
    <mergeCell ref="D121:D122"/>
    <mergeCell ref="M125:M126"/>
    <mergeCell ref="N121:N122"/>
    <mergeCell ref="F121:F122"/>
    <mergeCell ref="H121:H122"/>
    <mergeCell ref="I121:I122"/>
    <mergeCell ref="J121:J122"/>
    <mergeCell ref="N123:N124"/>
    <mergeCell ref="O123:O124"/>
    <mergeCell ref="O121:O122"/>
    <mergeCell ref="L123:L124"/>
    <mergeCell ref="M123:M124"/>
    <mergeCell ref="J123:J124"/>
    <mergeCell ref="K123:K124"/>
    <mergeCell ref="K121:K122"/>
    <mergeCell ref="L121:L122"/>
    <mergeCell ref="M121:M122"/>
    <mergeCell ref="N125:N126"/>
    <mergeCell ref="F125:F126"/>
    <mergeCell ref="H125:H126"/>
    <mergeCell ref="I125:I126"/>
    <mergeCell ref="J125:J126"/>
    <mergeCell ref="A129:A130"/>
    <mergeCell ref="B129:B130"/>
    <mergeCell ref="C129:C130"/>
    <mergeCell ref="D129:D130"/>
    <mergeCell ref="N127:N128"/>
    <mergeCell ref="O127:O128"/>
    <mergeCell ref="O125:O126"/>
    <mergeCell ref="A127:A128"/>
    <mergeCell ref="B127:B128"/>
    <mergeCell ref="C127:C128"/>
    <mergeCell ref="D127:D128"/>
    <mergeCell ref="F127:F128"/>
    <mergeCell ref="H127:H128"/>
    <mergeCell ref="I127:I128"/>
    <mergeCell ref="A125:A126"/>
    <mergeCell ref="B125:B126"/>
    <mergeCell ref="C125:C126"/>
    <mergeCell ref="D125:D126"/>
    <mergeCell ref="L127:L128"/>
    <mergeCell ref="M127:M128"/>
    <mergeCell ref="J127:J128"/>
    <mergeCell ref="K127:K128"/>
    <mergeCell ref="K125:K126"/>
    <mergeCell ref="L125:L126"/>
    <mergeCell ref="I133:I134"/>
    <mergeCell ref="J133:J134"/>
    <mergeCell ref="A131:A132"/>
    <mergeCell ref="B131:B132"/>
    <mergeCell ref="C131:C132"/>
    <mergeCell ref="D131:D132"/>
    <mergeCell ref="F131:F132"/>
    <mergeCell ref="H131:H132"/>
    <mergeCell ref="I131:I132"/>
    <mergeCell ref="N129:N130"/>
    <mergeCell ref="F129:F130"/>
    <mergeCell ref="H129:H130"/>
    <mergeCell ref="I129:I130"/>
    <mergeCell ref="J129:J130"/>
    <mergeCell ref="N131:N132"/>
    <mergeCell ref="O131:O132"/>
    <mergeCell ref="O129:O130"/>
    <mergeCell ref="L131:L132"/>
    <mergeCell ref="M131:M132"/>
    <mergeCell ref="J131:J132"/>
    <mergeCell ref="K131:K132"/>
    <mergeCell ref="K129:K130"/>
    <mergeCell ref="L129:L130"/>
    <mergeCell ref="M129:M130"/>
    <mergeCell ref="N135:N136"/>
    <mergeCell ref="O135:O136"/>
    <mergeCell ref="O133:O134"/>
    <mergeCell ref="A135:A136"/>
    <mergeCell ref="B135:B136"/>
    <mergeCell ref="C135:C136"/>
    <mergeCell ref="D135:D136"/>
    <mergeCell ref="F135:F136"/>
    <mergeCell ref="H135:H136"/>
    <mergeCell ref="I135:I136"/>
    <mergeCell ref="A133:A134"/>
    <mergeCell ref="B133:B134"/>
    <mergeCell ref="C133:C134"/>
    <mergeCell ref="D133:D134"/>
    <mergeCell ref="L135:L136"/>
    <mergeCell ref="M135:M136"/>
    <mergeCell ref="J135:J136"/>
    <mergeCell ref="K135:K136"/>
    <mergeCell ref="K133:K134"/>
    <mergeCell ref="L133:L134"/>
    <mergeCell ref="M133:M134"/>
    <mergeCell ref="N133:N134"/>
    <mergeCell ref="F133:F134"/>
    <mergeCell ref="H133:H134"/>
    <mergeCell ref="O139:O140"/>
    <mergeCell ref="O137:O138"/>
    <mergeCell ref="A139:A140"/>
    <mergeCell ref="B139:B140"/>
    <mergeCell ref="C139:C140"/>
    <mergeCell ref="D139:D140"/>
    <mergeCell ref="F139:F140"/>
    <mergeCell ref="H139:H140"/>
    <mergeCell ref="I139:I140"/>
    <mergeCell ref="A137:A138"/>
    <mergeCell ref="B137:B138"/>
    <mergeCell ref="C137:C138"/>
    <mergeCell ref="D137:D138"/>
    <mergeCell ref="K137:K138"/>
    <mergeCell ref="L137:L138"/>
    <mergeCell ref="M137:M138"/>
    <mergeCell ref="D141:D142"/>
    <mergeCell ref="L139:L140"/>
    <mergeCell ref="M139:M140"/>
    <mergeCell ref="J139:J140"/>
    <mergeCell ref="K139:K140"/>
    <mergeCell ref="M141:M142"/>
    <mergeCell ref="N137:N138"/>
    <mergeCell ref="F137:F138"/>
    <mergeCell ref="H137:H138"/>
    <mergeCell ref="I137:I138"/>
    <mergeCell ref="J137:J138"/>
    <mergeCell ref="N139:N140"/>
    <mergeCell ref="O143:O144"/>
    <mergeCell ref="O141:O142"/>
    <mergeCell ref="A143:A144"/>
    <mergeCell ref="B143:B144"/>
    <mergeCell ref="C143:C144"/>
    <mergeCell ref="D143:D144"/>
    <mergeCell ref="F143:F144"/>
    <mergeCell ref="N141:N142"/>
    <mergeCell ref="F141:F142"/>
    <mergeCell ref="H141:H142"/>
    <mergeCell ref="I141:I142"/>
    <mergeCell ref="J141:J142"/>
    <mergeCell ref="H143:H144"/>
    <mergeCell ref="I143:I144"/>
    <mergeCell ref="J143:J144"/>
    <mergeCell ref="K143:K144"/>
    <mergeCell ref="K141:K142"/>
    <mergeCell ref="L141:L142"/>
    <mergeCell ref="L143:L144"/>
    <mergeCell ref="M143:M144"/>
    <mergeCell ref="N143:N144"/>
    <mergeCell ref="A141:A142"/>
    <mergeCell ref="B141:B142"/>
    <mergeCell ref="C141:C142"/>
  </mergeCells>
  <phoneticPr fontId="26" type="noConversion"/>
  <conditionalFormatting sqref="E9 E11 E13 E15 E17 E19 E21 E23 E25 E27 E29 E31 E33 E35 E37 E39 E41 E43 E45 E47 E57 E59 E105 E61 E107 E109 E111 E113 E115 E117 E119 E121 E123 E63 E65 E67 E69 E71 E73 E75 E125 E127 E129 E131 E133 E135 E137 E139 E141 E143 E77 E79 E81 E83 E85 E87 E89 E91 E93 E95">
    <cfRule type="cellIs" dxfId="3" priority="1" stopIfTrue="1" operator="greaterThan">
      <formula>$E10</formula>
    </cfRule>
  </conditionalFormatting>
  <conditionalFormatting sqref="E10 E12 E14 E16 E18 E20 E22 E24 E26 E28 E30 E32 E34 E36 E38 E40 E42 E44 E46 E48 E58 E60 E106 E108 E110 E112 E114 E116 E118 E120 E122 E124 E62 E64 E66 E68 E70 E72 E74 E76 E126 E128 E130 E132 E134 E136 E138 E140 E142 E144 E78 E80 E82 E84 E86 E88 E90 E92 E94 E96">
    <cfRule type="cellIs" dxfId="2" priority="2" stopIfTrue="1" operator="greaterThan">
      <formula>$E9</formula>
    </cfRule>
  </conditionalFormatting>
  <conditionalFormatting sqref="G9 G11 G13 G17 G21 G25 G29 G33 G37 G41 G45 G15 G19 G23 G27 G31 G35 G39 G43 G47 G57 G59 G61 G65 G69 G73 G77 G81 G85 G89 G93 G63 G67 G71 G75 G79 G83 G87 G91 G95 G105 G107 G109 G113 G117 G121 G125 G129 G133 G137 G141 G111 G115 G119 G123 G127 G131 G135 G139 G143">
    <cfRule type="cellIs" dxfId="1" priority="3" stopIfTrue="1" operator="greaterThan">
      <formula>$G10</formula>
    </cfRule>
  </conditionalFormatting>
  <conditionalFormatting sqref="G10 G12 G14 G18 G22 G26 G30 G34 G38 G42 G46 G16 G20 G24 G28 G32 G36 G40 G44 G48 G58 G60 G62 G66 G70 G74 G78 G82 G86 G90 G94 G64 G68 G72 G76 G80 G84 G88 G92 G96 G106 G108 G110 G114 G118 G122 G126 G130 G134 G138 G142 G112 G116 G120 G124 G128 G132 G136 G140 G144">
    <cfRule type="cellIs" dxfId="0" priority="4" stopIfTrue="1" operator="greaterThan">
      <formula>$G9</formula>
    </cfRule>
  </conditionalFormatting>
  <pageMargins left="0.78740157499999996" right="0.78740157499999996" top="0.984251969" bottom="0.984251969" header="0.4921259845" footer="0.4921259845"/>
  <pageSetup paperSize="9"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B1:M31"/>
  <sheetViews>
    <sheetView showGridLines="0" showRowColHeaders="0" workbookViewId="0">
      <pane ySplit="6" topLeftCell="A7" activePane="bottomLeft" state="frozen"/>
      <selection pane="bottomLeft"/>
    </sheetView>
  </sheetViews>
  <sheetFormatPr defaultColWidth="5.5703125" defaultRowHeight="12.75" x14ac:dyDescent="0.2"/>
  <cols>
    <col min="1" max="1" width="1.140625" style="377" customWidth="1"/>
    <col min="2" max="2" width="5.7109375" style="6" customWidth="1"/>
    <col min="3" max="3" width="20.7109375" style="6" customWidth="1"/>
    <col min="4" max="4" width="8.7109375" style="6" customWidth="1"/>
    <col min="5" max="5" width="3.7109375" style="6" customWidth="1"/>
    <col min="6" max="6" width="5.7109375" style="6" customWidth="1"/>
    <col min="7" max="7" width="20.7109375" style="6" customWidth="1"/>
    <col min="8" max="8" width="8.7109375" style="6" customWidth="1"/>
    <col min="9" max="9" width="1.140625" style="6" customWidth="1"/>
    <col min="10" max="10" width="7.140625" style="377" bestFit="1" customWidth="1"/>
    <col min="11" max="11" width="5.5703125" style="377" customWidth="1"/>
    <col min="12" max="12" width="7.140625" style="377" bestFit="1" customWidth="1"/>
    <col min="13" max="16384" width="5.5703125" style="377"/>
  </cols>
  <sheetData>
    <row r="1" spans="2:13" ht="26.25" x14ac:dyDescent="0.2">
      <c r="B1" s="724" t="s">
        <v>29</v>
      </c>
      <c r="C1" s="724"/>
      <c r="D1" s="724"/>
      <c r="E1" s="724"/>
      <c r="F1" s="724"/>
      <c r="G1" s="724"/>
      <c r="H1" s="724"/>
      <c r="I1" s="376"/>
      <c r="J1" s="376"/>
      <c r="K1" s="376"/>
      <c r="L1" s="376"/>
      <c r="M1" s="376"/>
    </row>
    <row r="2" spans="2:13" ht="22.5" customHeight="1" x14ac:dyDescent="0.2">
      <c r="B2" s="725" t="s">
        <v>105</v>
      </c>
      <c r="C2" s="725"/>
      <c r="D2" s="725"/>
      <c r="E2" s="725"/>
      <c r="F2" s="725"/>
      <c r="G2" s="725"/>
      <c r="H2" s="725"/>
      <c r="I2" s="376"/>
      <c r="J2" s="376"/>
      <c r="K2" s="376"/>
      <c r="L2" s="376"/>
      <c r="M2" s="376"/>
    </row>
    <row r="3" spans="2:13" ht="22.5" customHeight="1" x14ac:dyDescent="0.2">
      <c r="B3" s="725" t="s">
        <v>106</v>
      </c>
      <c r="C3" s="725"/>
      <c r="D3" s="725"/>
      <c r="E3" s="725"/>
      <c r="F3" s="725"/>
      <c r="G3" s="725"/>
      <c r="H3" s="725"/>
      <c r="I3" s="376"/>
      <c r="J3" s="376"/>
      <c r="K3" s="376"/>
      <c r="L3" s="376"/>
      <c r="M3" s="376"/>
    </row>
    <row r="4" spans="2:13" ht="13.15" customHeight="1" thickBot="1" x14ac:dyDescent="0.25">
      <c r="B4" s="378"/>
      <c r="C4" s="378"/>
      <c r="D4" s="376"/>
      <c r="E4" s="378"/>
      <c r="F4" s="378"/>
      <c r="G4" s="378"/>
      <c r="H4" s="376"/>
      <c r="I4" s="378"/>
    </row>
    <row r="5" spans="2:13" ht="20.100000000000001" customHeight="1" thickBot="1" x14ac:dyDescent="0.25">
      <c r="B5" s="201" t="s">
        <v>74</v>
      </c>
      <c r="C5" s="726" t="s">
        <v>100</v>
      </c>
      <c r="D5" s="727"/>
      <c r="E5" s="647">
        <f>COUNTA(C7:C31,G7:G31)</f>
        <v>6</v>
      </c>
      <c r="F5" s="728" t="str">
        <f>"Pozn.: Přihlášeno "&amp;E5&amp;" družstev"</f>
        <v>Pozn.: Přihlášeno 6 družstev</v>
      </c>
      <c r="G5" s="728"/>
      <c r="H5" s="728"/>
      <c r="I5" s="379"/>
    </row>
    <row r="6" spans="2:13" s="382" customFormat="1" ht="16.5" thickBot="1" x14ac:dyDescent="0.25">
      <c r="B6" s="31" t="s">
        <v>1</v>
      </c>
      <c r="C6" s="31" t="s">
        <v>2</v>
      </c>
      <c r="D6" s="648" t="s">
        <v>14</v>
      </c>
      <c r="E6" s="238"/>
      <c r="F6" s="380" t="s">
        <v>1</v>
      </c>
      <c r="G6" s="380" t="s">
        <v>2</v>
      </c>
      <c r="H6" s="381" t="str">
        <f>D6</f>
        <v>Okres</v>
      </c>
      <c r="I6" s="238"/>
    </row>
    <row r="7" spans="2:13" ht="15" x14ac:dyDescent="0.2">
      <c r="B7" s="383">
        <v>1</v>
      </c>
      <c r="C7" s="393" t="s">
        <v>107</v>
      </c>
      <c r="D7" s="394" t="s">
        <v>108</v>
      </c>
      <c r="E7" s="384"/>
      <c r="F7" s="383">
        <v>26</v>
      </c>
      <c r="G7" s="393"/>
      <c r="H7" s="394"/>
      <c r="I7" s="385"/>
    </row>
    <row r="8" spans="2:13" ht="15" x14ac:dyDescent="0.2">
      <c r="B8" s="386">
        <v>2</v>
      </c>
      <c r="C8" s="395" t="s">
        <v>109</v>
      </c>
      <c r="D8" s="396" t="s">
        <v>110</v>
      </c>
      <c r="E8" s="384"/>
      <c r="F8" s="386">
        <v>27</v>
      </c>
      <c r="G8" s="395"/>
      <c r="H8" s="396"/>
      <c r="I8" s="385"/>
    </row>
    <row r="9" spans="2:13" ht="15" x14ac:dyDescent="0.2">
      <c r="B9" s="387">
        <v>3</v>
      </c>
      <c r="C9" s="397" t="s">
        <v>111</v>
      </c>
      <c r="D9" s="398" t="s">
        <v>110</v>
      </c>
      <c r="E9" s="384"/>
      <c r="F9" s="387">
        <v>28</v>
      </c>
      <c r="G9" s="397"/>
      <c r="H9" s="398"/>
      <c r="I9" s="385"/>
    </row>
    <row r="10" spans="2:13" ht="15" x14ac:dyDescent="0.2">
      <c r="B10" s="386">
        <v>4</v>
      </c>
      <c r="C10" s="395" t="s">
        <v>112</v>
      </c>
      <c r="D10" s="396" t="s">
        <v>108</v>
      </c>
      <c r="E10" s="384"/>
      <c r="F10" s="386">
        <v>29</v>
      </c>
      <c r="G10" s="395"/>
      <c r="H10" s="396"/>
      <c r="I10" s="385"/>
    </row>
    <row r="11" spans="2:13" ht="15" x14ac:dyDescent="0.2">
      <c r="B11" s="387">
        <v>5</v>
      </c>
      <c r="C11" s="397" t="s">
        <v>113</v>
      </c>
      <c r="D11" s="398" t="s">
        <v>114</v>
      </c>
      <c r="E11" s="384"/>
      <c r="F11" s="387">
        <v>30</v>
      </c>
      <c r="G11" s="397"/>
      <c r="H11" s="398"/>
      <c r="I11" s="385"/>
    </row>
    <row r="12" spans="2:13" ht="15" x14ac:dyDescent="0.2">
      <c r="B12" s="386">
        <v>6</v>
      </c>
      <c r="C12" s="395" t="s">
        <v>101</v>
      </c>
      <c r="D12" s="396" t="s">
        <v>115</v>
      </c>
      <c r="E12" s="384"/>
      <c r="F12" s="386">
        <v>31</v>
      </c>
      <c r="G12" s="395"/>
      <c r="H12" s="396"/>
      <c r="I12" s="385"/>
    </row>
    <row r="13" spans="2:13" ht="15" x14ac:dyDescent="0.2">
      <c r="B13" s="387">
        <v>7</v>
      </c>
      <c r="C13" s="397"/>
      <c r="D13" s="398"/>
      <c r="E13" s="384"/>
      <c r="F13" s="387">
        <v>32</v>
      </c>
      <c r="G13" s="397"/>
      <c r="H13" s="398"/>
      <c r="I13" s="385"/>
    </row>
    <row r="14" spans="2:13" ht="15" x14ac:dyDescent="0.2">
      <c r="B14" s="386">
        <v>8</v>
      </c>
      <c r="C14" s="395"/>
      <c r="D14" s="396"/>
      <c r="E14" s="384"/>
      <c r="F14" s="386">
        <v>33</v>
      </c>
      <c r="G14" s="395"/>
      <c r="H14" s="396"/>
      <c r="I14" s="385"/>
    </row>
    <row r="15" spans="2:13" ht="15" x14ac:dyDescent="0.2">
      <c r="B15" s="387">
        <v>9</v>
      </c>
      <c r="C15" s="397"/>
      <c r="D15" s="398"/>
      <c r="E15" s="384"/>
      <c r="F15" s="387">
        <v>34</v>
      </c>
      <c r="G15" s="397"/>
      <c r="H15" s="398"/>
      <c r="I15" s="385"/>
    </row>
    <row r="16" spans="2:13" ht="15" x14ac:dyDescent="0.2">
      <c r="B16" s="386">
        <v>10</v>
      </c>
      <c r="C16" s="395"/>
      <c r="D16" s="396"/>
      <c r="E16" s="384"/>
      <c r="F16" s="386">
        <v>35</v>
      </c>
      <c r="G16" s="395"/>
      <c r="H16" s="396"/>
      <c r="I16" s="385"/>
    </row>
    <row r="17" spans="2:9" s="389" customFormat="1" ht="15" x14ac:dyDescent="0.2">
      <c r="B17" s="387">
        <v>11</v>
      </c>
      <c r="C17" s="397"/>
      <c r="D17" s="398"/>
      <c r="E17" s="384"/>
      <c r="F17" s="387">
        <v>36</v>
      </c>
      <c r="G17" s="397"/>
      <c r="H17" s="398"/>
      <c r="I17" s="388"/>
    </row>
    <row r="18" spans="2:9" s="389" customFormat="1" ht="15" x14ac:dyDescent="0.2">
      <c r="B18" s="386">
        <v>12</v>
      </c>
      <c r="C18" s="395"/>
      <c r="D18" s="396"/>
      <c r="E18" s="384"/>
      <c r="F18" s="386">
        <v>37</v>
      </c>
      <c r="G18" s="395"/>
      <c r="H18" s="396"/>
      <c r="I18" s="388"/>
    </row>
    <row r="19" spans="2:9" s="389" customFormat="1" ht="15" x14ac:dyDescent="0.2">
      <c r="B19" s="387">
        <v>13</v>
      </c>
      <c r="C19" s="397"/>
      <c r="D19" s="398"/>
      <c r="E19" s="384"/>
      <c r="F19" s="387">
        <v>38</v>
      </c>
      <c r="G19" s="397"/>
      <c r="H19" s="398"/>
      <c r="I19" s="388"/>
    </row>
    <row r="20" spans="2:9" s="389" customFormat="1" ht="15" x14ac:dyDescent="0.2">
      <c r="B20" s="386">
        <v>14</v>
      </c>
      <c r="C20" s="395"/>
      <c r="D20" s="396"/>
      <c r="E20" s="384"/>
      <c r="F20" s="386">
        <v>39</v>
      </c>
      <c r="G20" s="395"/>
      <c r="H20" s="396"/>
      <c r="I20" s="388"/>
    </row>
    <row r="21" spans="2:9" s="389" customFormat="1" ht="15" x14ac:dyDescent="0.2">
      <c r="B21" s="387">
        <v>15</v>
      </c>
      <c r="C21" s="397"/>
      <c r="D21" s="398"/>
      <c r="E21" s="384"/>
      <c r="F21" s="387">
        <v>40</v>
      </c>
      <c r="G21" s="397"/>
      <c r="H21" s="398"/>
      <c r="I21" s="388"/>
    </row>
    <row r="22" spans="2:9" ht="15" x14ac:dyDescent="0.2">
      <c r="B22" s="390">
        <v>16</v>
      </c>
      <c r="C22" s="399"/>
      <c r="D22" s="400"/>
      <c r="E22" s="391"/>
      <c r="F22" s="390">
        <v>41</v>
      </c>
      <c r="G22" s="399"/>
      <c r="H22" s="400"/>
    </row>
    <row r="23" spans="2:9" ht="15" x14ac:dyDescent="0.2">
      <c r="B23" s="387">
        <v>17</v>
      </c>
      <c r="C23" s="397"/>
      <c r="D23" s="398"/>
      <c r="E23" s="391"/>
      <c r="F23" s="387">
        <v>42</v>
      </c>
      <c r="G23" s="397"/>
      <c r="H23" s="398"/>
    </row>
    <row r="24" spans="2:9" ht="15" x14ac:dyDescent="0.2">
      <c r="B24" s="386">
        <v>18</v>
      </c>
      <c r="C24" s="395"/>
      <c r="D24" s="396"/>
      <c r="E24" s="391"/>
      <c r="F24" s="386">
        <v>43</v>
      </c>
      <c r="G24" s="395"/>
      <c r="H24" s="396"/>
    </row>
    <row r="25" spans="2:9" ht="15" x14ac:dyDescent="0.2">
      <c r="B25" s="387">
        <v>19</v>
      </c>
      <c r="C25" s="397"/>
      <c r="D25" s="398"/>
      <c r="E25" s="391"/>
      <c r="F25" s="387">
        <v>44</v>
      </c>
      <c r="G25" s="397"/>
      <c r="H25" s="398"/>
    </row>
    <row r="26" spans="2:9" ht="15" x14ac:dyDescent="0.2">
      <c r="B26" s="386">
        <v>20</v>
      </c>
      <c r="C26" s="395"/>
      <c r="D26" s="396"/>
      <c r="F26" s="386">
        <v>45</v>
      </c>
      <c r="G26" s="395"/>
      <c r="H26" s="396"/>
    </row>
    <row r="27" spans="2:9" ht="15" x14ac:dyDescent="0.2">
      <c r="B27" s="387">
        <v>21</v>
      </c>
      <c r="C27" s="397"/>
      <c r="D27" s="398"/>
      <c r="F27" s="387">
        <v>46</v>
      </c>
      <c r="G27" s="397"/>
      <c r="H27" s="398"/>
    </row>
    <row r="28" spans="2:9" ht="15" x14ac:dyDescent="0.2">
      <c r="B28" s="386">
        <v>22</v>
      </c>
      <c r="C28" s="395"/>
      <c r="D28" s="396"/>
      <c r="F28" s="386">
        <v>47</v>
      </c>
      <c r="G28" s="395"/>
      <c r="H28" s="396"/>
    </row>
    <row r="29" spans="2:9" ht="15" x14ac:dyDescent="0.2">
      <c r="B29" s="387">
        <v>23</v>
      </c>
      <c r="C29" s="397"/>
      <c r="D29" s="398"/>
      <c r="F29" s="387">
        <v>48</v>
      </c>
      <c r="G29" s="397"/>
      <c r="H29" s="398"/>
    </row>
    <row r="30" spans="2:9" ht="15" x14ac:dyDescent="0.2">
      <c r="B30" s="386">
        <v>24</v>
      </c>
      <c r="C30" s="395"/>
      <c r="D30" s="396"/>
      <c r="F30" s="386">
        <v>49</v>
      </c>
      <c r="G30" s="395"/>
      <c r="H30" s="396"/>
    </row>
    <row r="31" spans="2:9" ht="15.75" thickBot="1" x14ac:dyDescent="0.25">
      <c r="B31" s="392">
        <v>25</v>
      </c>
      <c r="C31" s="401"/>
      <c r="D31" s="402"/>
      <c r="F31" s="392">
        <v>50</v>
      </c>
      <c r="G31" s="401"/>
      <c r="H31" s="402"/>
    </row>
  </sheetData>
  <sheetProtection password="CDBE" sheet="1" objects="1" scenarios="1"/>
  <dataConsolidate/>
  <customSheetViews>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300" verticalDpi="300" r:id="rId3"/>
      <headerFooter alignWithMargins="0"/>
    </customSheetView>
  </customSheetViews>
  <mergeCells count="5">
    <mergeCell ref="B1:H1"/>
    <mergeCell ref="B2:H2"/>
    <mergeCell ref="B3:H3"/>
    <mergeCell ref="C5:D5"/>
    <mergeCell ref="F5:H5"/>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POŽÁRNÍ SPORT</oddHeader>
    <oddFooter>&amp;LAutor: Ing. Milan Hoffmann&amp;C&amp;P&amp;ROprávněný uživatel: SH ČMS</oddFooter>
  </headerFooter>
  <drawing r:id="rId5"/>
  <legacy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1:J300"/>
  <sheetViews>
    <sheetView showGridLines="0" showRowColHeaders="0" showOutlineSymbols="0" workbookViewId="0"/>
  </sheetViews>
  <sheetFormatPr defaultColWidth="5.7109375" defaultRowHeight="12.75" x14ac:dyDescent="0.2"/>
  <cols>
    <col min="1" max="1" width="1.140625" style="1" customWidth="1"/>
    <col min="2" max="10" width="7.85546875" style="1" customWidth="1"/>
    <col min="11" max="11" width="1.140625" style="1" customWidth="1"/>
    <col min="12" max="16384" width="5.7109375" style="1"/>
  </cols>
  <sheetData>
    <row r="1" spans="2:10" ht="26.25" x14ac:dyDescent="0.4">
      <c r="B1" s="723" t="s">
        <v>13</v>
      </c>
      <c r="C1" s="723"/>
      <c r="D1" s="723"/>
      <c r="E1" s="723"/>
      <c r="F1" s="723"/>
      <c r="G1" s="723"/>
      <c r="H1" s="723"/>
      <c r="I1" s="723"/>
      <c r="J1" s="723"/>
    </row>
    <row r="2" spans="2:10" ht="15" customHeight="1" x14ac:dyDescent="0.2"/>
    <row r="3" spans="2:10" x14ac:dyDescent="0.2">
      <c r="B3" s="73"/>
      <c r="C3" s="73"/>
      <c r="D3" s="73"/>
      <c r="E3" s="73"/>
      <c r="F3" s="73"/>
      <c r="G3" s="73"/>
      <c r="H3" s="73"/>
      <c r="I3" s="73"/>
      <c r="J3" s="73"/>
    </row>
    <row r="4" spans="2:10" x14ac:dyDescent="0.2">
      <c r="B4" s="73"/>
      <c r="C4" s="73"/>
      <c r="D4" s="73"/>
      <c r="E4" s="73"/>
      <c r="F4" s="73"/>
      <c r="G4" s="73"/>
      <c r="H4" s="73"/>
      <c r="I4" s="73"/>
      <c r="J4" s="73"/>
    </row>
    <row r="5" spans="2:10" x14ac:dyDescent="0.2">
      <c r="B5" s="73"/>
      <c r="C5" s="73"/>
      <c r="D5" s="73"/>
      <c r="E5" s="73"/>
      <c r="F5" s="73"/>
      <c r="G5" s="73"/>
      <c r="H5" s="73"/>
      <c r="I5" s="73"/>
      <c r="J5" s="73"/>
    </row>
    <row r="6" spans="2:10" x14ac:dyDescent="0.2">
      <c r="B6" s="73"/>
      <c r="C6" s="73"/>
      <c r="D6" s="73"/>
      <c r="E6" s="73"/>
      <c r="F6" s="73"/>
      <c r="G6" s="73"/>
      <c r="H6" s="73"/>
      <c r="I6" s="73"/>
      <c r="J6" s="73"/>
    </row>
    <row r="7" spans="2:10" x14ac:dyDescent="0.2">
      <c r="B7" s="73"/>
      <c r="C7" s="73"/>
      <c r="D7" s="73"/>
      <c r="E7" s="73"/>
      <c r="F7" s="73"/>
      <c r="G7" s="73"/>
      <c r="H7" s="73"/>
      <c r="I7" s="73"/>
      <c r="J7" s="73"/>
    </row>
    <row r="8" spans="2:10" x14ac:dyDescent="0.2">
      <c r="B8" s="73"/>
      <c r="C8" s="73"/>
      <c r="D8" s="73"/>
      <c r="E8" s="73"/>
      <c r="F8" s="73"/>
      <c r="G8" s="73"/>
      <c r="H8" s="73"/>
      <c r="I8" s="73"/>
      <c r="J8" s="73"/>
    </row>
    <row r="9" spans="2:10" x14ac:dyDescent="0.2">
      <c r="B9" s="73"/>
      <c r="C9" s="73"/>
      <c r="D9" s="73"/>
      <c r="E9" s="73"/>
      <c r="F9" s="73"/>
      <c r="G9" s="73"/>
      <c r="H9" s="73"/>
      <c r="I9" s="73"/>
      <c r="J9" s="73"/>
    </row>
    <row r="10" spans="2:10" x14ac:dyDescent="0.2">
      <c r="B10" s="73"/>
      <c r="C10" s="73"/>
      <c r="D10" s="73"/>
      <c r="E10" s="73"/>
      <c r="F10" s="73"/>
      <c r="G10" s="73"/>
      <c r="H10" s="73"/>
      <c r="I10" s="73"/>
      <c r="J10" s="73"/>
    </row>
    <row r="11" spans="2:10" x14ac:dyDescent="0.2">
      <c r="B11" s="73"/>
      <c r="C11" s="73"/>
      <c r="D11" s="73"/>
      <c r="E11" s="73"/>
      <c r="F11" s="73"/>
      <c r="G11" s="73"/>
      <c r="H11" s="73"/>
      <c r="I11" s="73"/>
      <c r="J11" s="73"/>
    </row>
    <row r="12" spans="2:10" x14ac:dyDescent="0.2">
      <c r="B12" s="73"/>
      <c r="C12" s="73"/>
      <c r="D12" s="73"/>
      <c r="E12" s="73"/>
      <c r="F12" s="73"/>
      <c r="G12" s="73"/>
      <c r="H12" s="73"/>
      <c r="I12" s="73"/>
      <c r="J12" s="73"/>
    </row>
    <row r="13" spans="2:10" x14ac:dyDescent="0.2">
      <c r="B13" s="73"/>
      <c r="C13" s="73"/>
      <c r="D13" s="73"/>
      <c r="E13" s="73"/>
      <c r="F13" s="73"/>
      <c r="G13" s="73"/>
      <c r="H13" s="73"/>
      <c r="I13" s="73"/>
      <c r="J13" s="73"/>
    </row>
    <row r="14" spans="2:10" x14ac:dyDescent="0.2">
      <c r="B14" s="73"/>
      <c r="C14" s="73"/>
      <c r="D14" s="73"/>
      <c r="E14" s="73"/>
      <c r="F14" s="73"/>
      <c r="G14" s="73"/>
      <c r="H14" s="73"/>
      <c r="I14" s="73"/>
      <c r="J14" s="73"/>
    </row>
    <row r="15" spans="2:10" x14ac:dyDescent="0.2">
      <c r="B15" s="73"/>
      <c r="C15" s="73"/>
      <c r="D15" s="73"/>
      <c r="E15" s="73"/>
      <c r="F15" s="73"/>
      <c r="G15" s="73"/>
      <c r="H15" s="73"/>
      <c r="I15" s="73"/>
      <c r="J15" s="73"/>
    </row>
    <row r="16" spans="2:10" x14ac:dyDescent="0.2">
      <c r="B16" s="73"/>
      <c r="C16" s="73"/>
      <c r="D16" s="73"/>
      <c r="E16" s="73"/>
      <c r="F16" s="73"/>
      <c r="G16" s="73"/>
      <c r="H16" s="73"/>
      <c r="I16" s="73"/>
      <c r="J16" s="73"/>
    </row>
    <row r="17" spans="2:10" x14ac:dyDescent="0.2">
      <c r="B17" s="73"/>
      <c r="C17" s="73"/>
      <c r="D17" s="73"/>
      <c r="E17" s="73"/>
      <c r="F17" s="73"/>
      <c r="G17" s="73"/>
      <c r="H17" s="73"/>
      <c r="I17" s="73"/>
      <c r="J17" s="73"/>
    </row>
    <row r="18" spans="2:10" x14ac:dyDescent="0.2">
      <c r="B18" s="73"/>
      <c r="C18" s="73"/>
      <c r="D18" s="73"/>
      <c r="E18" s="73"/>
      <c r="F18" s="73"/>
      <c r="G18" s="73"/>
      <c r="H18" s="73"/>
      <c r="I18" s="73"/>
      <c r="J18" s="73"/>
    </row>
    <row r="19" spans="2:10" x14ac:dyDescent="0.2">
      <c r="B19" s="73"/>
      <c r="C19" s="73"/>
      <c r="D19" s="73"/>
      <c r="E19" s="73"/>
      <c r="F19" s="73"/>
      <c r="G19" s="73"/>
      <c r="H19" s="73"/>
      <c r="I19" s="73"/>
      <c r="J19" s="73"/>
    </row>
    <row r="20" spans="2:10" x14ac:dyDescent="0.2">
      <c r="B20" s="73"/>
      <c r="C20" s="73"/>
      <c r="D20" s="73"/>
      <c r="E20" s="73"/>
      <c r="F20" s="73"/>
      <c r="G20" s="73"/>
      <c r="H20" s="73"/>
      <c r="I20" s="73"/>
      <c r="J20" s="73"/>
    </row>
    <row r="21" spans="2:10" x14ac:dyDescent="0.2">
      <c r="B21" s="73"/>
      <c r="C21" s="73"/>
      <c r="D21" s="73"/>
      <c r="E21" s="73"/>
      <c r="F21" s="73"/>
      <c r="G21" s="73"/>
      <c r="H21" s="73"/>
      <c r="I21" s="73"/>
      <c r="J21" s="73"/>
    </row>
    <row r="22" spans="2:10" x14ac:dyDescent="0.2">
      <c r="B22" s="73"/>
      <c r="C22" s="73"/>
      <c r="D22" s="73"/>
      <c r="E22" s="73"/>
      <c r="F22" s="73"/>
      <c r="G22" s="73"/>
      <c r="H22" s="73"/>
      <c r="I22" s="73"/>
      <c r="J22" s="73"/>
    </row>
    <row r="23" spans="2:10" x14ac:dyDescent="0.2">
      <c r="B23" s="73"/>
      <c r="C23" s="73"/>
      <c r="D23" s="73"/>
      <c r="E23" s="73"/>
      <c r="F23" s="73"/>
      <c r="G23" s="73"/>
      <c r="H23" s="73"/>
      <c r="I23" s="73"/>
      <c r="J23" s="73"/>
    </row>
    <row r="24" spans="2:10" x14ac:dyDescent="0.2">
      <c r="B24" s="73"/>
      <c r="C24" s="73"/>
      <c r="D24" s="73"/>
      <c r="E24" s="73"/>
      <c r="F24" s="73"/>
      <c r="G24" s="73"/>
      <c r="H24" s="73"/>
      <c r="I24" s="73"/>
      <c r="J24" s="73"/>
    </row>
    <row r="25" spans="2:10" x14ac:dyDescent="0.2">
      <c r="B25" s="73"/>
      <c r="C25" s="73"/>
      <c r="D25" s="73"/>
      <c r="E25" s="73"/>
      <c r="F25" s="73"/>
      <c r="G25" s="73"/>
      <c r="H25" s="73"/>
      <c r="I25" s="73"/>
      <c r="J25" s="73"/>
    </row>
    <row r="26" spans="2:10" x14ac:dyDescent="0.2">
      <c r="B26" s="73"/>
      <c r="C26" s="73"/>
      <c r="D26" s="73"/>
      <c r="E26" s="73"/>
      <c r="F26" s="73"/>
      <c r="G26" s="73"/>
      <c r="H26" s="73"/>
      <c r="I26" s="73"/>
      <c r="J26" s="73"/>
    </row>
    <row r="27" spans="2:10" x14ac:dyDescent="0.2">
      <c r="B27" s="73"/>
      <c r="C27" s="73"/>
      <c r="D27" s="73"/>
      <c r="E27" s="73"/>
      <c r="F27" s="73"/>
      <c r="G27" s="73"/>
      <c r="H27" s="73"/>
      <c r="I27" s="73"/>
      <c r="J27" s="73"/>
    </row>
    <row r="28" spans="2:10" x14ac:dyDescent="0.2">
      <c r="B28" s="73"/>
      <c r="C28" s="73"/>
      <c r="D28" s="73"/>
      <c r="E28" s="73"/>
      <c r="F28" s="73"/>
      <c r="G28" s="73"/>
      <c r="H28" s="73"/>
      <c r="I28" s="73"/>
      <c r="J28" s="73"/>
    </row>
    <row r="29" spans="2:10" x14ac:dyDescent="0.2">
      <c r="B29" s="73"/>
      <c r="C29" s="73"/>
      <c r="D29" s="73"/>
      <c r="E29" s="73"/>
      <c r="F29" s="73"/>
      <c r="G29" s="73"/>
      <c r="H29" s="73"/>
      <c r="I29" s="73"/>
      <c r="J29" s="73"/>
    </row>
    <row r="30" spans="2:10" x14ac:dyDescent="0.2">
      <c r="B30" s="73"/>
      <c r="C30" s="73"/>
      <c r="D30" s="73"/>
      <c r="E30" s="73"/>
      <c r="F30" s="73"/>
      <c r="G30" s="73"/>
      <c r="H30" s="73"/>
      <c r="I30" s="73"/>
      <c r="J30" s="73"/>
    </row>
    <row r="31" spans="2:10" x14ac:dyDescent="0.2">
      <c r="B31" s="73"/>
      <c r="C31" s="73"/>
      <c r="D31" s="73"/>
      <c r="E31" s="73"/>
      <c r="F31" s="73"/>
      <c r="G31" s="73"/>
      <c r="H31" s="73"/>
      <c r="I31" s="73"/>
      <c r="J31" s="73"/>
    </row>
    <row r="32" spans="2:10" x14ac:dyDescent="0.2">
      <c r="B32" s="73"/>
      <c r="C32" s="73"/>
      <c r="D32" s="73"/>
      <c r="E32" s="73"/>
      <c r="F32" s="73"/>
      <c r="G32" s="73"/>
      <c r="H32" s="73"/>
      <c r="I32" s="73"/>
      <c r="J32" s="73"/>
    </row>
    <row r="33" spans="2:10" x14ac:dyDescent="0.2">
      <c r="B33" s="73"/>
      <c r="C33" s="73"/>
      <c r="D33" s="73"/>
      <c r="E33" s="73"/>
      <c r="F33" s="73"/>
      <c r="G33" s="73"/>
      <c r="H33" s="73"/>
      <c r="I33" s="73"/>
      <c r="J33" s="73"/>
    </row>
    <row r="34" spans="2:10" x14ac:dyDescent="0.2">
      <c r="B34" s="73"/>
      <c r="C34" s="73"/>
      <c r="D34" s="73"/>
      <c r="E34" s="73"/>
      <c r="F34" s="73"/>
      <c r="G34" s="73"/>
      <c r="H34" s="73"/>
      <c r="I34" s="73"/>
      <c r="J34" s="73"/>
    </row>
    <row r="35" spans="2:10" x14ac:dyDescent="0.2">
      <c r="B35" s="73"/>
      <c r="C35" s="73"/>
      <c r="D35" s="73"/>
      <c r="E35" s="73"/>
      <c r="F35" s="73"/>
      <c r="G35" s="73"/>
      <c r="H35" s="73"/>
      <c r="I35" s="73"/>
      <c r="J35" s="73"/>
    </row>
    <row r="36" spans="2:10" x14ac:dyDescent="0.2">
      <c r="B36" s="73"/>
      <c r="C36" s="73"/>
      <c r="D36" s="73"/>
      <c r="E36" s="73"/>
      <c r="F36" s="73"/>
      <c r="G36" s="73"/>
      <c r="H36" s="73"/>
      <c r="I36" s="73"/>
      <c r="J36" s="73"/>
    </row>
    <row r="37" spans="2:10" x14ac:dyDescent="0.2">
      <c r="B37" s="73"/>
      <c r="C37" s="73"/>
      <c r="D37" s="73"/>
      <c r="E37" s="73"/>
      <c r="F37" s="73"/>
      <c r="G37" s="73"/>
      <c r="H37" s="73"/>
      <c r="I37" s="73"/>
      <c r="J37" s="73"/>
    </row>
    <row r="38" spans="2:10" x14ac:dyDescent="0.2">
      <c r="B38" s="73"/>
      <c r="C38" s="73"/>
      <c r="D38" s="73"/>
      <c r="E38" s="73"/>
      <c r="F38" s="73"/>
      <c r="G38" s="73"/>
      <c r="H38" s="73"/>
      <c r="I38" s="73"/>
      <c r="J38" s="73"/>
    </row>
    <row r="39" spans="2:10" x14ac:dyDescent="0.2">
      <c r="B39" s="73"/>
      <c r="C39" s="73"/>
      <c r="D39" s="73"/>
      <c r="E39" s="73"/>
      <c r="F39" s="73"/>
      <c r="G39" s="73"/>
      <c r="H39" s="73"/>
      <c r="I39" s="73"/>
      <c r="J39" s="73"/>
    </row>
    <row r="40" spans="2:10" x14ac:dyDescent="0.2">
      <c r="B40" s="73"/>
      <c r="C40" s="73"/>
      <c r="D40" s="73"/>
      <c r="E40" s="73"/>
      <c r="F40" s="73"/>
      <c r="G40" s="73"/>
      <c r="H40" s="73"/>
      <c r="I40" s="73"/>
      <c r="J40" s="73"/>
    </row>
    <row r="41" spans="2:10" x14ac:dyDescent="0.2">
      <c r="B41" s="73"/>
      <c r="C41" s="73"/>
      <c r="D41" s="73"/>
      <c r="E41" s="73"/>
      <c r="F41" s="73"/>
      <c r="G41" s="73"/>
      <c r="H41" s="73"/>
      <c r="I41" s="73"/>
      <c r="J41" s="73"/>
    </row>
    <row r="42" spans="2:10" x14ac:dyDescent="0.2">
      <c r="B42" s="73"/>
      <c r="C42" s="73"/>
      <c r="D42" s="73"/>
      <c r="E42" s="73"/>
      <c r="F42" s="73"/>
      <c r="G42" s="73"/>
      <c r="H42" s="73"/>
      <c r="I42" s="73"/>
      <c r="J42" s="73"/>
    </row>
    <row r="43" spans="2:10" x14ac:dyDescent="0.2">
      <c r="B43" s="73"/>
      <c r="C43" s="73"/>
      <c r="D43" s="73"/>
      <c r="E43" s="73"/>
      <c r="F43" s="73"/>
      <c r="G43" s="73"/>
      <c r="H43" s="73"/>
      <c r="I43" s="73"/>
      <c r="J43" s="73"/>
    </row>
    <row r="44" spans="2:10" x14ac:dyDescent="0.2">
      <c r="B44" s="73"/>
      <c r="C44" s="73"/>
      <c r="D44" s="73"/>
      <c r="E44" s="73"/>
      <c r="F44" s="73"/>
      <c r="G44" s="73"/>
      <c r="H44" s="73"/>
      <c r="I44" s="73"/>
      <c r="J44" s="73"/>
    </row>
    <row r="45" spans="2:10" x14ac:dyDescent="0.2">
      <c r="B45" s="73"/>
      <c r="C45" s="73"/>
      <c r="D45" s="73"/>
      <c r="E45" s="73"/>
      <c r="F45" s="73"/>
      <c r="G45" s="73"/>
      <c r="H45" s="73"/>
      <c r="I45" s="73"/>
      <c r="J45" s="73"/>
    </row>
    <row r="46" spans="2:10" x14ac:dyDescent="0.2">
      <c r="B46" s="73"/>
      <c r="C46" s="73"/>
      <c r="D46" s="73"/>
      <c r="E46" s="73"/>
      <c r="F46" s="73"/>
      <c r="G46" s="73"/>
      <c r="H46" s="73"/>
      <c r="I46" s="73"/>
      <c r="J46" s="73"/>
    </row>
    <row r="47" spans="2:10" x14ac:dyDescent="0.2">
      <c r="B47" s="73"/>
      <c r="C47" s="73"/>
      <c r="D47" s="73"/>
      <c r="E47" s="73"/>
      <c r="F47" s="73"/>
      <c r="G47" s="73"/>
      <c r="H47" s="73"/>
      <c r="I47" s="73"/>
      <c r="J47" s="73"/>
    </row>
    <row r="48" spans="2:10" x14ac:dyDescent="0.2">
      <c r="B48" s="73"/>
      <c r="C48" s="73"/>
      <c r="D48" s="73"/>
      <c r="E48" s="73"/>
      <c r="F48" s="73"/>
      <c r="G48" s="73"/>
      <c r="H48" s="73"/>
      <c r="I48" s="73"/>
      <c r="J48" s="73"/>
    </row>
    <row r="49" spans="2:10" x14ac:dyDescent="0.2">
      <c r="B49" s="73"/>
      <c r="C49" s="73"/>
      <c r="D49" s="73"/>
      <c r="E49" s="73"/>
      <c r="F49" s="73"/>
      <c r="G49" s="73"/>
      <c r="H49" s="73"/>
      <c r="I49" s="73"/>
      <c r="J49" s="73"/>
    </row>
    <row r="50" spans="2:10" x14ac:dyDescent="0.2">
      <c r="B50" s="73"/>
      <c r="C50" s="73"/>
      <c r="D50" s="73"/>
      <c r="E50" s="73"/>
      <c r="F50" s="73"/>
      <c r="G50" s="73"/>
      <c r="H50" s="73"/>
      <c r="I50" s="73"/>
      <c r="J50" s="73"/>
    </row>
    <row r="51" spans="2:10" x14ac:dyDescent="0.2">
      <c r="B51" s="73"/>
      <c r="C51" s="73"/>
      <c r="D51" s="73"/>
      <c r="E51" s="73"/>
      <c r="F51" s="73"/>
      <c r="G51" s="73"/>
      <c r="H51" s="73"/>
      <c r="I51" s="73"/>
      <c r="J51" s="73"/>
    </row>
    <row r="52" spans="2:10" x14ac:dyDescent="0.2">
      <c r="B52" s="73"/>
      <c r="C52" s="73"/>
      <c r="D52" s="73"/>
      <c r="E52" s="73"/>
      <c r="F52" s="73"/>
      <c r="G52" s="73"/>
      <c r="H52" s="73"/>
      <c r="I52" s="73"/>
      <c r="J52" s="73"/>
    </row>
    <row r="53" spans="2:10" x14ac:dyDescent="0.2">
      <c r="B53" s="73"/>
      <c r="C53" s="73"/>
      <c r="D53" s="73"/>
      <c r="E53" s="73"/>
      <c r="F53" s="73"/>
      <c r="G53" s="73"/>
      <c r="H53" s="73"/>
      <c r="I53" s="73"/>
      <c r="J53" s="73"/>
    </row>
    <row r="54" spans="2:10" x14ac:dyDescent="0.2">
      <c r="B54" s="73"/>
      <c r="C54" s="73"/>
      <c r="D54" s="73"/>
      <c r="E54" s="73"/>
      <c r="F54" s="73"/>
      <c r="G54" s="73"/>
      <c r="H54" s="73"/>
      <c r="I54" s="73"/>
      <c r="J54" s="73"/>
    </row>
    <row r="55" spans="2:10" x14ac:dyDescent="0.2">
      <c r="B55" s="73"/>
      <c r="C55" s="73"/>
      <c r="D55" s="73"/>
      <c r="E55" s="73"/>
      <c r="F55" s="73"/>
      <c r="G55" s="73"/>
      <c r="H55" s="73"/>
      <c r="I55" s="73"/>
      <c r="J55" s="73"/>
    </row>
    <row r="56" spans="2:10" x14ac:dyDescent="0.2">
      <c r="B56" s="73"/>
      <c r="C56" s="73"/>
      <c r="D56" s="73"/>
      <c r="E56" s="73"/>
      <c r="F56" s="73"/>
      <c r="G56" s="73"/>
      <c r="H56" s="73"/>
      <c r="I56" s="73"/>
      <c r="J56" s="73"/>
    </row>
    <row r="57" spans="2:10" x14ac:dyDescent="0.2">
      <c r="B57" s="73"/>
      <c r="C57" s="73"/>
      <c r="D57" s="73"/>
      <c r="E57" s="73"/>
      <c r="F57" s="73"/>
      <c r="G57" s="73"/>
      <c r="H57" s="73"/>
      <c r="I57" s="73"/>
      <c r="J57" s="73"/>
    </row>
    <row r="58" spans="2:10" x14ac:dyDescent="0.2">
      <c r="B58" s="73"/>
      <c r="C58" s="73"/>
      <c r="D58" s="73"/>
      <c r="E58" s="73"/>
      <c r="F58" s="73"/>
      <c r="G58" s="73"/>
      <c r="H58" s="73"/>
      <c r="I58" s="73"/>
      <c r="J58" s="73"/>
    </row>
    <row r="59" spans="2:10" x14ac:dyDescent="0.2">
      <c r="B59" s="73"/>
      <c r="C59" s="73"/>
      <c r="D59" s="73"/>
      <c r="E59" s="73"/>
      <c r="F59" s="73"/>
      <c r="G59" s="73"/>
      <c r="H59" s="73"/>
      <c r="I59" s="73"/>
      <c r="J59" s="73"/>
    </row>
    <row r="60" spans="2:10" x14ac:dyDescent="0.2">
      <c r="B60" s="73"/>
      <c r="C60" s="73"/>
      <c r="D60" s="73"/>
      <c r="E60" s="73"/>
      <c r="F60" s="73"/>
      <c r="G60" s="73"/>
      <c r="H60" s="73"/>
      <c r="I60" s="73"/>
      <c r="J60" s="73"/>
    </row>
    <row r="61" spans="2:10" x14ac:dyDescent="0.2">
      <c r="B61" s="73"/>
      <c r="C61" s="73"/>
      <c r="D61" s="73"/>
      <c r="E61" s="73"/>
      <c r="F61" s="73"/>
      <c r="G61" s="73"/>
      <c r="H61" s="73"/>
      <c r="I61" s="73"/>
      <c r="J61" s="73"/>
    </row>
    <row r="62" spans="2:10" x14ac:dyDescent="0.2">
      <c r="B62" s="73"/>
      <c r="C62" s="73"/>
      <c r="D62" s="73"/>
      <c r="E62" s="73"/>
      <c r="F62" s="73"/>
      <c r="G62" s="73"/>
      <c r="H62" s="73"/>
      <c r="I62" s="73"/>
      <c r="J62" s="73"/>
    </row>
    <row r="63" spans="2:10" x14ac:dyDescent="0.2">
      <c r="B63" s="73"/>
      <c r="C63" s="73"/>
      <c r="D63" s="73"/>
      <c r="E63" s="73"/>
      <c r="F63" s="73"/>
      <c r="G63" s="73"/>
      <c r="H63" s="73"/>
      <c r="I63" s="73"/>
      <c r="J63" s="73"/>
    </row>
    <row r="64" spans="2:10" x14ac:dyDescent="0.2">
      <c r="B64" s="73"/>
      <c r="C64" s="73"/>
      <c r="D64" s="73"/>
      <c r="E64" s="73"/>
      <c r="F64" s="73"/>
      <c r="G64" s="73"/>
      <c r="H64" s="73"/>
      <c r="I64" s="73"/>
      <c r="J64" s="73"/>
    </row>
    <row r="65" spans="2:10" x14ac:dyDescent="0.2">
      <c r="B65" s="73"/>
      <c r="C65" s="73"/>
      <c r="D65" s="73"/>
      <c r="E65" s="73"/>
      <c r="F65" s="73"/>
      <c r="G65" s="73"/>
      <c r="H65" s="73"/>
      <c r="I65" s="73"/>
      <c r="J65" s="73"/>
    </row>
    <row r="66" spans="2:10" x14ac:dyDescent="0.2">
      <c r="B66" s="73"/>
      <c r="C66" s="73"/>
      <c r="D66" s="73"/>
      <c r="E66" s="73"/>
      <c r="F66" s="73"/>
      <c r="G66" s="73"/>
      <c r="H66" s="73"/>
      <c r="I66" s="73"/>
      <c r="J66" s="73"/>
    </row>
    <row r="67" spans="2:10" x14ac:dyDescent="0.2">
      <c r="B67" s="73"/>
      <c r="C67" s="73"/>
      <c r="D67" s="73"/>
      <c r="E67" s="73"/>
      <c r="F67" s="73"/>
      <c r="G67" s="73"/>
      <c r="H67" s="73"/>
      <c r="I67" s="73"/>
      <c r="J67" s="73"/>
    </row>
    <row r="68" spans="2:10" x14ac:dyDescent="0.2">
      <c r="B68" s="73"/>
      <c r="C68" s="73"/>
      <c r="D68" s="73"/>
      <c r="E68" s="73"/>
      <c r="F68" s="73"/>
      <c r="G68" s="73"/>
      <c r="H68" s="73"/>
      <c r="I68" s="73"/>
      <c r="J68" s="73"/>
    </row>
    <row r="69" spans="2:10" x14ac:dyDescent="0.2">
      <c r="B69" s="73"/>
      <c r="C69" s="73"/>
      <c r="D69" s="73"/>
      <c r="E69" s="73"/>
      <c r="F69" s="73"/>
      <c r="G69" s="73"/>
      <c r="H69" s="73"/>
      <c r="I69" s="73"/>
      <c r="J69" s="73"/>
    </row>
    <row r="70" spans="2:10" x14ac:dyDescent="0.2">
      <c r="B70" s="73"/>
      <c r="C70" s="73"/>
      <c r="D70" s="73"/>
      <c r="E70" s="73"/>
      <c r="F70" s="73"/>
      <c r="G70" s="73"/>
      <c r="H70" s="73"/>
      <c r="I70" s="73"/>
      <c r="J70" s="73"/>
    </row>
    <row r="71" spans="2:10" x14ac:dyDescent="0.2">
      <c r="B71" s="73"/>
      <c r="C71" s="73"/>
      <c r="D71" s="73"/>
      <c r="E71" s="73"/>
      <c r="F71" s="73"/>
      <c r="G71" s="73"/>
      <c r="H71" s="73"/>
      <c r="I71" s="73"/>
      <c r="J71" s="73"/>
    </row>
    <row r="72" spans="2:10" x14ac:dyDescent="0.2">
      <c r="B72" s="73"/>
      <c r="C72" s="73"/>
      <c r="D72" s="73"/>
      <c r="E72" s="73"/>
      <c r="F72" s="73"/>
      <c r="G72" s="73"/>
      <c r="H72" s="73"/>
      <c r="I72" s="73"/>
      <c r="J72" s="73"/>
    </row>
    <row r="73" spans="2:10" x14ac:dyDescent="0.2">
      <c r="B73" s="73"/>
      <c r="C73" s="73"/>
      <c r="D73" s="73"/>
      <c r="E73" s="73"/>
      <c r="F73" s="73"/>
      <c r="G73" s="73"/>
      <c r="H73" s="73"/>
      <c r="I73" s="73"/>
      <c r="J73" s="73"/>
    </row>
    <row r="74" spans="2:10" x14ac:dyDescent="0.2">
      <c r="B74" s="73"/>
      <c r="C74" s="73"/>
      <c r="D74" s="73"/>
      <c r="E74" s="73"/>
      <c r="F74" s="73"/>
      <c r="G74" s="73"/>
      <c r="H74" s="73"/>
      <c r="I74" s="73"/>
      <c r="J74" s="73"/>
    </row>
    <row r="75" spans="2:10" x14ac:dyDescent="0.2">
      <c r="B75" s="73"/>
      <c r="C75" s="73"/>
      <c r="D75" s="73"/>
      <c r="E75" s="73"/>
      <c r="F75" s="73"/>
      <c r="G75" s="73"/>
      <c r="H75" s="73"/>
      <c r="I75" s="73"/>
      <c r="J75" s="73"/>
    </row>
    <row r="76" spans="2:10" x14ac:dyDescent="0.2">
      <c r="B76" s="73"/>
      <c r="C76" s="73"/>
      <c r="D76" s="73"/>
      <c r="E76" s="73"/>
      <c r="F76" s="73"/>
      <c r="G76" s="73"/>
      <c r="H76" s="73"/>
      <c r="I76" s="73"/>
      <c r="J76" s="73"/>
    </row>
    <row r="77" spans="2:10" x14ac:dyDescent="0.2">
      <c r="B77" s="73"/>
      <c r="C77" s="73"/>
      <c r="D77" s="73"/>
      <c r="E77" s="73"/>
      <c r="F77" s="73"/>
      <c r="G77" s="73"/>
      <c r="H77" s="73"/>
      <c r="I77" s="73"/>
      <c r="J77" s="73"/>
    </row>
    <row r="78" spans="2:10" x14ac:dyDescent="0.2">
      <c r="B78" s="73"/>
      <c r="C78" s="73"/>
      <c r="D78" s="73"/>
      <c r="E78" s="73"/>
      <c r="F78" s="73"/>
      <c r="G78" s="73"/>
      <c r="H78" s="73"/>
      <c r="I78" s="73"/>
      <c r="J78" s="73"/>
    </row>
    <row r="79" spans="2:10" x14ac:dyDescent="0.2">
      <c r="B79" s="73"/>
      <c r="C79" s="73"/>
      <c r="D79" s="73"/>
      <c r="E79" s="73"/>
      <c r="F79" s="73"/>
      <c r="G79" s="73"/>
      <c r="H79" s="73"/>
      <c r="I79" s="73"/>
      <c r="J79" s="73"/>
    </row>
    <row r="80" spans="2:10" x14ac:dyDescent="0.2">
      <c r="B80" s="73"/>
      <c r="C80" s="73"/>
      <c r="D80" s="73"/>
      <c r="E80" s="73"/>
      <c r="F80" s="73"/>
      <c r="G80" s="73"/>
      <c r="H80" s="73"/>
      <c r="I80" s="73"/>
      <c r="J80" s="73"/>
    </row>
    <row r="81" spans="2:10" x14ac:dyDescent="0.2">
      <c r="B81" s="73"/>
      <c r="C81" s="73"/>
      <c r="D81" s="73"/>
      <c r="E81" s="73"/>
      <c r="F81" s="73"/>
      <c r="G81" s="73"/>
      <c r="H81" s="73"/>
      <c r="I81" s="73"/>
      <c r="J81" s="73"/>
    </row>
    <row r="82" spans="2:10" x14ac:dyDescent="0.2">
      <c r="B82" s="73"/>
      <c r="C82" s="73"/>
      <c r="D82" s="73"/>
      <c r="E82" s="73"/>
      <c r="F82" s="73"/>
      <c r="G82" s="73"/>
      <c r="H82" s="73"/>
      <c r="I82" s="73"/>
      <c r="J82" s="73"/>
    </row>
    <row r="83" spans="2:10" x14ac:dyDescent="0.2">
      <c r="B83" s="73"/>
      <c r="C83" s="73"/>
      <c r="D83" s="73"/>
      <c r="E83" s="73"/>
      <c r="F83" s="73"/>
      <c r="G83" s="73"/>
      <c r="H83" s="73"/>
      <c r="I83" s="73"/>
      <c r="J83" s="73"/>
    </row>
    <row r="84" spans="2:10" x14ac:dyDescent="0.2">
      <c r="B84" s="73"/>
      <c r="C84" s="73"/>
      <c r="D84" s="73"/>
      <c r="E84" s="73"/>
      <c r="F84" s="73"/>
      <c r="G84" s="73"/>
      <c r="H84" s="73"/>
      <c r="I84" s="73"/>
      <c r="J84" s="73"/>
    </row>
    <row r="85" spans="2:10" x14ac:dyDescent="0.2">
      <c r="B85" s="73"/>
      <c r="C85" s="73"/>
      <c r="D85" s="73"/>
      <c r="E85" s="73"/>
      <c r="F85" s="73"/>
      <c r="G85" s="73"/>
      <c r="H85" s="73"/>
      <c r="I85" s="73"/>
      <c r="J85" s="73"/>
    </row>
    <row r="86" spans="2:10" x14ac:dyDescent="0.2">
      <c r="B86" s="73"/>
      <c r="C86" s="73"/>
      <c r="D86" s="73"/>
      <c r="E86" s="73"/>
      <c r="F86" s="73"/>
      <c r="G86" s="73"/>
      <c r="H86" s="73"/>
      <c r="I86" s="73"/>
      <c r="J86" s="73"/>
    </row>
    <row r="87" spans="2:10" x14ac:dyDescent="0.2">
      <c r="B87" s="73"/>
      <c r="C87" s="73"/>
      <c r="D87" s="73"/>
      <c r="E87" s="73"/>
      <c r="F87" s="73"/>
      <c r="G87" s="73"/>
      <c r="H87" s="73"/>
      <c r="I87" s="73"/>
      <c r="J87" s="73"/>
    </row>
    <row r="88" spans="2:10" x14ac:dyDescent="0.2">
      <c r="B88" s="73"/>
      <c r="C88" s="73"/>
      <c r="D88" s="73"/>
      <c r="E88" s="73"/>
      <c r="F88" s="73"/>
      <c r="G88" s="73"/>
      <c r="H88" s="73"/>
      <c r="I88" s="73"/>
      <c r="J88" s="73"/>
    </row>
    <row r="89" spans="2:10" x14ac:dyDescent="0.2">
      <c r="B89" s="73"/>
      <c r="C89" s="73"/>
      <c r="D89" s="73"/>
      <c r="E89" s="73"/>
      <c r="F89" s="73"/>
      <c r="G89" s="73"/>
      <c r="H89" s="73"/>
      <c r="I89" s="73"/>
      <c r="J89" s="73"/>
    </row>
    <row r="90" spans="2:10" x14ac:dyDescent="0.2">
      <c r="B90" s="73"/>
      <c r="C90" s="73"/>
      <c r="D90" s="73"/>
      <c r="E90" s="73"/>
      <c r="F90" s="73"/>
      <c r="G90" s="73"/>
      <c r="H90" s="73"/>
      <c r="I90" s="73"/>
      <c r="J90" s="73"/>
    </row>
    <row r="91" spans="2:10" x14ac:dyDescent="0.2">
      <c r="B91" s="73"/>
      <c r="C91" s="73"/>
      <c r="D91" s="73"/>
      <c r="E91" s="73"/>
      <c r="F91" s="73"/>
      <c r="G91" s="73"/>
      <c r="H91" s="73"/>
      <c r="I91" s="73"/>
      <c r="J91" s="73"/>
    </row>
    <row r="92" spans="2:10" x14ac:dyDescent="0.2">
      <c r="B92" s="73"/>
      <c r="C92" s="73"/>
      <c r="D92" s="73"/>
      <c r="E92" s="73"/>
      <c r="F92" s="73"/>
      <c r="G92" s="73"/>
      <c r="H92" s="73"/>
      <c r="I92" s="73"/>
      <c r="J92" s="73"/>
    </row>
    <row r="93" spans="2:10" x14ac:dyDescent="0.2">
      <c r="B93" s="73"/>
      <c r="C93" s="73"/>
      <c r="D93" s="73"/>
      <c r="E93" s="73"/>
      <c r="F93" s="73"/>
      <c r="G93" s="73"/>
      <c r="H93" s="73"/>
      <c r="I93" s="73"/>
      <c r="J93" s="73"/>
    </row>
    <row r="94" spans="2:10" x14ac:dyDescent="0.2">
      <c r="B94" s="73"/>
      <c r="C94" s="73"/>
      <c r="D94" s="73"/>
      <c r="E94" s="73"/>
      <c r="F94" s="73"/>
      <c r="G94" s="73"/>
      <c r="H94" s="73"/>
      <c r="I94" s="73"/>
      <c r="J94" s="73"/>
    </row>
    <row r="95" spans="2:10" x14ac:dyDescent="0.2">
      <c r="B95" s="73"/>
      <c r="C95" s="73"/>
      <c r="D95" s="73"/>
      <c r="E95" s="73"/>
      <c r="F95" s="73"/>
      <c r="G95" s="73"/>
      <c r="H95" s="73"/>
      <c r="I95" s="73"/>
      <c r="J95" s="73"/>
    </row>
    <row r="96" spans="2:10" x14ac:dyDescent="0.2">
      <c r="B96" s="73"/>
      <c r="C96" s="73"/>
      <c r="D96" s="73"/>
      <c r="E96" s="73"/>
      <c r="F96" s="73"/>
      <c r="G96" s="73"/>
      <c r="H96" s="73"/>
      <c r="I96" s="73"/>
      <c r="J96" s="73"/>
    </row>
    <row r="97" spans="2:10" x14ac:dyDescent="0.2">
      <c r="B97" s="73"/>
      <c r="C97" s="73"/>
      <c r="D97" s="73"/>
      <c r="E97" s="73"/>
      <c r="F97" s="73"/>
      <c r="G97" s="73"/>
      <c r="H97" s="73"/>
      <c r="I97" s="73"/>
      <c r="J97" s="73"/>
    </row>
    <row r="98" spans="2:10" x14ac:dyDescent="0.2">
      <c r="B98" s="73"/>
      <c r="C98" s="73"/>
      <c r="D98" s="73"/>
      <c r="E98" s="73"/>
      <c r="F98" s="73"/>
      <c r="G98" s="73"/>
      <c r="H98" s="73"/>
      <c r="I98" s="73"/>
      <c r="J98" s="73"/>
    </row>
    <row r="99" spans="2:10" x14ac:dyDescent="0.2">
      <c r="B99" s="73"/>
      <c r="C99" s="73"/>
      <c r="D99" s="73"/>
      <c r="E99" s="73"/>
      <c r="F99" s="73"/>
      <c r="G99" s="73"/>
      <c r="H99" s="73"/>
      <c r="I99" s="73"/>
      <c r="J99" s="73"/>
    </row>
    <row r="100" spans="2:10" x14ac:dyDescent="0.2">
      <c r="B100" s="73"/>
      <c r="C100" s="73"/>
      <c r="D100" s="73"/>
      <c r="E100" s="73"/>
      <c r="F100" s="73"/>
      <c r="G100" s="73"/>
      <c r="H100" s="73"/>
      <c r="I100" s="73"/>
      <c r="J100" s="73"/>
    </row>
    <row r="101" spans="2:10" x14ac:dyDescent="0.2">
      <c r="B101" s="73"/>
      <c r="C101" s="73"/>
      <c r="D101" s="73"/>
      <c r="E101" s="73"/>
      <c r="F101" s="73"/>
      <c r="G101" s="73"/>
      <c r="H101" s="73"/>
      <c r="I101" s="73"/>
      <c r="J101" s="73"/>
    </row>
    <row r="102" spans="2:10" x14ac:dyDescent="0.2">
      <c r="B102" s="73"/>
      <c r="C102" s="73"/>
      <c r="D102" s="73"/>
      <c r="E102" s="73"/>
      <c r="F102" s="73"/>
      <c r="G102" s="73"/>
      <c r="H102" s="73"/>
      <c r="I102" s="73"/>
      <c r="J102" s="73"/>
    </row>
    <row r="103" spans="2:10" x14ac:dyDescent="0.2">
      <c r="B103" s="73"/>
      <c r="C103" s="73"/>
      <c r="D103" s="73"/>
      <c r="E103" s="73"/>
      <c r="F103" s="73"/>
      <c r="G103" s="73"/>
      <c r="H103" s="73"/>
      <c r="I103" s="73"/>
      <c r="J103" s="73"/>
    </row>
    <row r="104" spans="2:10" x14ac:dyDescent="0.2">
      <c r="B104" s="73"/>
      <c r="C104" s="73"/>
      <c r="D104" s="73"/>
      <c r="E104" s="73"/>
      <c r="F104" s="73"/>
      <c r="G104" s="73"/>
      <c r="H104" s="73"/>
      <c r="I104" s="73"/>
      <c r="J104" s="73"/>
    </row>
    <row r="105" spans="2:10" x14ac:dyDescent="0.2">
      <c r="B105" s="73"/>
      <c r="C105" s="73"/>
      <c r="D105" s="73"/>
      <c r="E105" s="73"/>
      <c r="F105" s="73"/>
      <c r="G105" s="73"/>
      <c r="H105" s="73"/>
      <c r="I105" s="73"/>
      <c r="J105" s="73"/>
    </row>
    <row r="106" spans="2:10" x14ac:dyDescent="0.2">
      <c r="B106" s="73"/>
      <c r="C106" s="73"/>
      <c r="D106" s="73"/>
      <c r="E106" s="73"/>
      <c r="F106" s="73"/>
      <c r="G106" s="73"/>
      <c r="H106" s="73"/>
      <c r="I106" s="73"/>
      <c r="J106" s="73"/>
    </row>
    <row r="107" spans="2:10" x14ac:dyDescent="0.2">
      <c r="B107" s="73"/>
      <c r="C107" s="73"/>
      <c r="D107" s="73"/>
      <c r="E107" s="73"/>
      <c r="F107" s="73"/>
      <c r="G107" s="73"/>
      <c r="H107" s="73"/>
      <c r="I107" s="73"/>
      <c r="J107" s="73"/>
    </row>
    <row r="108" spans="2:10" x14ac:dyDescent="0.2">
      <c r="B108" s="73"/>
      <c r="C108" s="73"/>
      <c r="D108" s="73"/>
      <c r="E108" s="73"/>
      <c r="F108" s="73"/>
      <c r="G108" s="73"/>
      <c r="H108" s="73"/>
      <c r="I108" s="73"/>
      <c r="J108" s="73"/>
    </row>
    <row r="109" spans="2:10" x14ac:dyDescent="0.2">
      <c r="B109" s="73"/>
      <c r="C109" s="73"/>
      <c r="D109" s="73"/>
      <c r="E109" s="73"/>
      <c r="F109" s="73"/>
      <c r="G109" s="73"/>
      <c r="H109" s="73"/>
      <c r="I109" s="73"/>
      <c r="J109" s="73"/>
    </row>
    <row r="110" spans="2:10" x14ac:dyDescent="0.2">
      <c r="B110" s="73"/>
      <c r="C110" s="73"/>
      <c r="D110" s="73"/>
      <c r="E110" s="73"/>
      <c r="F110" s="73"/>
      <c r="G110" s="73"/>
      <c r="H110" s="73"/>
      <c r="I110" s="73"/>
      <c r="J110" s="73"/>
    </row>
    <row r="111" spans="2:10" x14ac:dyDescent="0.2">
      <c r="B111" s="73"/>
      <c r="C111" s="73"/>
      <c r="D111" s="73"/>
      <c r="E111" s="73"/>
      <c r="F111" s="73"/>
      <c r="G111" s="73"/>
      <c r="H111" s="73"/>
      <c r="I111" s="73"/>
      <c r="J111" s="73"/>
    </row>
    <row r="112" spans="2:10" x14ac:dyDescent="0.2">
      <c r="B112" s="73"/>
      <c r="C112" s="73"/>
      <c r="D112" s="73"/>
      <c r="E112" s="73"/>
      <c r="F112" s="73"/>
      <c r="G112" s="73"/>
      <c r="H112" s="73"/>
      <c r="I112" s="73"/>
      <c r="J112" s="73"/>
    </row>
    <row r="113" spans="2:10" x14ac:dyDescent="0.2">
      <c r="B113" s="73"/>
      <c r="C113" s="73"/>
      <c r="D113" s="73"/>
      <c r="E113" s="73"/>
      <c r="F113" s="73"/>
      <c r="G113" s="73"/>
      <c r="H113" s="73"/>
      <c r="I113" s="73"/>
      <c r="J113" s="73"/>
    </row>
    <row r="114" spans="2:10" x14ac:dyDescent="0.2">
      <c r="B114" s="73"/>
      <c r="C114" s="73"/>
      <c r="D114" s="73"/>
      <c r="E114" s="73"/>
      <c r="F114" s="73"/>
      <c r="G114" s="73"/>
      <c r="H114" s="73"/>
      <c r="I114" s="73"/>
      <c r="J114" s="73"/>
    </row>
    <row r="115" spans="2:10" x14ac:dyDescent="0.2">
      <c r="B115" s="73"/>
      <c r="C115" s="73"/>
      <c r="D115" s="73"/>
      <c r="E115" s="73"/>
      <c r="F115" s="73"/>
      <c r="G115" s="73"/>
      <c r="H115" s="73"/>
      <c r="I115" s="73"/>
      <c r="J115" s="73"/>
    </row>
    <row r="116" spans="2:10" x14ac:dyDescent="0.2">
      <c r="B116" s="73"/>
      <c r="C116" s="73"/>
      <c r="D116" s="73"/>
      <c r="E116" s="73"/>
      <c r="F116" s="73"/>
      <c r="G116" s="73"/>
      <c r="H116" s="73"/>
      <c r="I116" s="73"/>
      <c r="J116" s="73"/>
    </row>
    <row r="117" spans="2:10" x14ac:dyDescent="0.2">
      <c r="B117" s="73"/>
      <c r="C117" s="73"/>
      <c r="D117" s="73"/>
      <c r="E117" s="73"/>
      <c r="F117" s="73"/>
      <c r="G117" s="73"/>
      <c r="H117" s="73"/>
      <c r="I117" s="73"/>
      <c r="J117" s="73"/>
    </row>
    <row r="118" spans="2:10" x14ac:dyDescent="0.2">
      <c r="B118" s="73"/>
      <c r="C118" s="73"/>
      <c r="D118" s="73"/>
      <c r="E118" s="73"/>
      <c r="F118" s="73"/>
      <c r="G118" s="73"/>
      <c r="H118" s="73"/>
      <c r="I118" s="73"/>
      <c r="J118" s="73"/>
    </row>
    <row r="119" spans="2:10" x14ac:dyDescent="0.2">
      <c r="B119" s="73"/>
      <c r="C119" s="73"/>
      <c r="D119" s="73"/>
      <c r="E119" s="73"/>
      <c r="F119" s="73"/>
      <c r="G119" s="73"/>
      <c r="H119" s="73"/>
      <c r="I119" s="73"/>
      <c r="J119" s="73"/>
    </row>
    <row r="120" spans="2:10" x14ac:dyDescent="0.2">
      <c r="B120" s="73"/>
      <c r="C120" s="73"/>
      <c r="D120" s="73"/>
      <c r="E120" s="73"/>
      <c r="F120" s="73"/>
      <c r="G120" s="73"/>
      <c r="H120" s="73"/>
      <c r="I120" s="73"/>
      <c r="J120" s="73"/>
    </row>
    <row r="121" spans="2:10" x14ac:dyDescent="0.2">
      <c r="B121" s="73"/>
      <c r="C121" s="73"/>
      <c r="D121" s="73"/>
      <c r="E121" s="73"/>
      <c r="F121" s="73"/>
      <c r="G121" s="73"/>
      <c r="H121" s="73"/>
      <c r="I121" s="73"/>
      <c r="J121" s="73"/>
    </row>
    <row r="122" spans="2:10" x14ac:dyDescent="0.2">
      <c r="B122" s="73"/>
      <c r="C122" s="73"/>
      <c r="D122" s="73"/>
      <c r="E122" s="73"/>
      <c r="F122" s="73"/>
      <c r="G122" s="73"/>
      <c r="H122" s="73"/>
      <c r="I122" s="73"/>
      <c r="J122" s="73"/>
    </row>
    <row r="123" spans="2:10" x14ac:dyDescent="0.2">
      <c r="B123" s="73"/>
      <c r="C123" s="73"/>
      <c r="D123" s="73"/>
      <c r="E123" s="73"/>
      <c r="F123" s="73"/>
      <c r="G123" s="73"/>
      <c r="H123" s="73"/>
      <c r="I123" s="73"/>
      <c r="J123" s="73"/>
    </row>
    <row r="124" spans="2:10" x14ac:dyDescent="0.2">
      <c r="B124" s="73"/>
      <c r="C124" s="73"/>
      <c r="D124" s="73"/>
      <c r="E124" s="73"/>
      <c r="F124" s="73"/>
      <c r="G124" s="73"/>
      <c r="H124" s="73"/>
      <c r="I124" s="73"/>
      <c r="J124" s="73"/>
    </row>
    <row r="125" spans="2:10" x14ac:dyDescent="0.2">
      <c r="B125" s="73"/>
      <c r="C125" s="73"/>
      <c r="D125" s="73"/>
      <c r="E125" s="73"/>
      <c r="F125" s="73"/>
      <c r="G125" s="73"/>
      <c r="H125" s="73"/>
      <c r="I125" s="73"/>
      <c r="J125" s="73"/>
    </row>
    <row r="126" spans="2:10" x14ac:dyDescent="0.2">
      <c r="B126" s="73"/>
      <c r="C126" s="73"/>
      <c r="D126" s="73"/>
      <c r="E126" s="73"/>
      <c r="F126" s="73"/>
      <c r="G126" s="73"/>
      <c r="H126" s="73"/>
      <c r="I126" s="73"/>
      <c r="J126" s="73"/>
    </row>
    <row r="127" spans="2:10" x14ac:dyDescent="0.2">
      <c r="B127" s="73"/>
      <c r="C127" s="73"/>
      <c r="D127" s="73"/>
      <c r="E127" s="73"/>
      <c r="F127" s="73"/>
      <c r="G127" s="73"/>
      <c r="H127" s="73"/>
      <c r="I127" s="73"/>
      <c r="J127" s="73"/>
    </row>
    <row r="128" spans="2:10" x14ac:dyDescent="0.2">
      <c r="B128" s="73"/>
      <c r="C128" s="73"/>
      <c r="D128" s="73"/>
      <c r="E128" s="73"/>
      <c r="F128" s="73"/>
      <c r="G128" s="73"/>
      <c r="H128" s="73"/>
      <c r="I128" s="73"/>
      <c r="J128" s="73"/>
    </row>
    <row r="129" spans="2:10" x14ac:dyDescent="0.2">
      <c r="B129" s="73"/>
      <c r="C129" s="73"/>
      <c r="D129" s="73"/>
      <c r="E129" s="73"/>
      <c r="F129" s="73"/>
      <c r="G129" s="73"/>
      <c r="H129" s="73"/>
      <c r="I129" s="73"/>
      <c r="J129" s="73"/>
    </row>
    <row r="130" spans="2:10" x14ac:dyDescent="0.2">
      <c r="B130" s="73"/>
      <c r="C130" s="73"/>
      <c r="D130" s="73"/>
      <c r="E130" s="73"/>
      <c r="F130" s="73"/>
      <c r="G130" s="73"/>
      <c r="H130" s="73"/>
      <c r="I130" s="73"/>
      <c r="J130" s="73"/>
    </row>
    <row r="131" spans="2:10" x14ac:dyDescent="0.2">
      <c r="B131" s="73"/>
      <c r="C131" s="73"/>
      <c r="D131" s="73"/>
      <c r="E131" s="73"/>
      <c r="F131" s="73"/>
      <c r="G131" s="73"/>
      <c r="H131" s="73"/>
      <c r="I131" s="73"/>
      <c r="J131" s="73"/>
    </row>
    <row r="132" spans="2:10" x14ac:dyDescent="0.2">
      <c r="B132" s="73"/>
      <c r="C132" s="73"/>
      <c r="D132" s="73"/>
      <c r="E132" s="73"/>
      <c r="F132" s="73"/>
      <c r="G132" s="73"/>
      <c r="H132" s="73"/>
      <c r="I132" s="73"/>
      <c r="J132" s="73"/>
    </row>
    <row r="133" spans="2:10" x14ac:dyDescent="0.2">
      <c r="B133" s="73"/>
      <c r="C133" s="73"/>
      <c r="D133" s="73"/>
      <c r="E133" s="73"/>
      <c r="F133" s="73"/>
      <c r="G133" s="73"/>
      <c r="H133" s="73"/>
      <c r="I133" s="73"/>
      <c r="J133" s="73"/>
    </row>
    <row r="134" spans="2:10" x14ac:dyDescent="0.2">
      <c r="B134" s="73"/>
      <c r="C134" s="73"/>
      <c r="D134" s="73"/>
      <c r="E134" s="73"/>
      <c r="F134" s="73"/>
      <c r="G134" s="73"/>
      <c r="H134" s="73"/>
      <c r="I134" s="73"/>
      <c r="J134" s="73"/>
    </row>
    <row r="135" spans="2:10" x14ac:dyDescent="0.2">
      <c r="B135" s="73"/>
      <c r="C135" s="73"/>
      <c r="D135" s="73"/>
      <c r="E135" s="73"/>
      <c r="F135" s="73"/>
      <c r="G135" s="73"/>
      <c r="H135" s="73"/>
      <c r="I135" s="73"/>
      <c r="J135" s="73"/>
    </row>
    <row r="136" spans="2:10" x14ac:dyDescent="0.2">
      <c r="B136" s="73"/>
      <c r="C136" s="73"/>
      <c r="D136" s="73"/>
      <c r="E136" s="73"/>
      <c r="F136" s="73"/>
      <c r="G136" s="73"/>
      <c r="H136" s="73"/>
      <c r="I136" s="73"/>
      <c r="J136" s="73"/>
    </row>
    <row r="137" spans="2:10" x14ac:dyDescent="0.2">
      <c r="B137" s="73"/>
      <c r="C137" s="73"/>
      <c r="D137" s="73"/>
      <c r="E137" s="73"/>
      <c r="F137" s="73"/>
      <c r="G137" s="73"/>
      <c r="H137" s="73"/>
      <c r="I137" s="73"/>
      <c r="J137" s="73"/>
    </row>
    <row r="138" spans="2:10" x14ac:dyDescent="0.2">
      <c r="B138" s="73"/>
      <c r="C138" s="73"/>
      <c r="D138" s="73"/>
      <c r="E138" s="73"/>
      <c r="F138" s="73"/>
      <c r="G138" s="73"/>
      <c r="H138" s="73"/>
      <c r="I138" s="73"/>
      <c r="J138" s="73"/>
    </row>
    <row r="139" spans="2:10" x14ac:dyDescent="0.2">
      <c r="B139" s="73"/>
      <c r="C139" s="73"/>
      <c r="D139" s="73"/>
      <c r="E139" s="73"/>
      <c r="F139" s="73"/>
      <c r="G139" s="73"/>
      <c r="H139" s="73"/>
      <c r="I139" s="73"/>
      <c r="J139" s="73"/>
    </row>
    <row r="140" spans="2:10" x14ac:dyDescent="0.2">
      <c r="B140" s="73"/>
      <c r="C140" s="73"/>
      <c r="D140" s="73"/>
      <c r="E140" s="73"/>
      <c r="F140" s="73"/>
      <c r="G140" s="73"/>
      <c r="H140" s="73"/>
      <c r="I140" s="73"/>
      <c r="J140" s="73"/>
    </row>
    <row r="141" spans="2:10" x14ac:dyDescent="0.2">
      <c r="B141" s="73"/>
      <c r="C141" s="73"/>
      <c r="D141" s="73"/>
      <c r="E141" s="73"/>
      <c r="F141" s="73"/>
      <c r="G141" s="73"/>
      <c r="H141" s="73"/>
      <c r="I141" s="73"/>
      <c r="J141" s="73"/>
    </row>
    <row r="142" spans="2:10" x14ac:dyDescent="0.2">
      <c r="B142" s="73"/>
      <c r="C142" s="73"/>
      <c r="D142" s="73"/>
      <c r="E142" s="73"/>
      <c r="F142" s="73"/>
      <c r="G142" s="73"/>
      <c r="H142" s="73"/>
      <c r="I142" s="73"/>
      <c r="J142" s="73"/>
    </row>
    <row r="143" spans="2:10" x14ac:dyDescent="0.2">
      <c r="B143" s="73"/>
      <c r="C143" s="73"/>
      <c r="D143" s="73"/>
      <c r="E143" s="73"/>
      <c r="F143" s="73"/>
      <c r="G143" s="73"/>
      <c r="H143" s="73"/>
      <c r="I143" s="73"/>
      <c r="J143" s="73"/>
    </row>
    <row r="144" spans="2:10" x14ac:dyDescent="0.2">
      <c r="B144" s="73"/>
      <c r="C144" s="73"/>
      <c r="D144" s="73"/>
      <c r="E144" s="73"/>
      <c r="F144" s="73"/>
      <c r="G144" s="73"/>
      <c r="H144" s="73"/>
      <c r="I144" s="73"/>
      <c r="J144" s="73"/>
    </row>
    <row r="145" spans="2:10" x14ac:dyDescent="0.2">
      <c r="B145" s="73"/>
      <c r="C145" s="73"/>
      <c r="D145" s="73"/>
      <c r="E145" s="73"/>
      <c r="F145" s="73"/>
      <c r="G145" s="73"/>
      <c r="H145" s="73"/>
      <c r="I145" s="73"/>
      <c r="J145" s="73"/>
    </row>
    <row r="146" spans="2:10" x14ac:dyDescent="0.2">
      <c r="B146" s="73"/>
      <c r="C146" s="73"/>
      <c r="D146" s="73"/>
      <c r="E146" s="73"/>
      <c r="F146" s="73"/>
      <c r="G146" s="73"/>
      <c r="H146" s="73"/>
      <c r="I146" s="73"/>
      <c r="J146" s="73"/>
    </row>
    <row r="147" spans="2:10" x14ac:dyDescent="0.2">
      <c r="B147" s="73"/>
      <c r="C147" s="73"/>
      <c r="D147" s="73"/>
      <c r="E147" s="73"/>
      <c r="F147" s="73"/>
      <c r="G147" s="73"/>
      <c r="H147" s="73"/>
      <c r="I147" s="73"/>
      <c r="J147" s="73"/>
    </row>
    <row r="148" spans="2:10" x14ac:dyDescent="0.2">
      <c r="B148" s="73"/>
      <c r="C148" s="73"/>
      <c r="D148" s="73"/>
      <c r="E148" s="73"/>
      <c r="F148" s="73"/>
      <c r="G148" s="73"/>
      <c r="H148" s="73"/>
      <c r="I148" s="73"/>
      <c r="J148" s="73"/>
    </row>
    <row r="149" spans="2:10" x14ac:dyDescent="0.2">
      <c r="B149" s="73"/>
      <c r="C149" s="73"/>
      <c r="D149" s="73"/>
      <c r="E149" s="73"/>
      <c r="F149" s="73"/>
      <c r="G149" s="73"/>
      <c r="H149" s="73"/>
      <c r="I149" s="73"/>
      <c r="J149" s="73"/>
    </row>
    <row r="150" spans="2:10" x14ac:dyDescent="0.2">
      <c r="B150" s="73"/>
      <c r="C150" s="73"/>
      <c r="D150" s="73"/>
      <c r="E150" s="73"/>
      <c r="F150" s="73"/>
      <c r="G150" s="73"/>
      <c r="H150" s="73"/>
      <c r="I150" s="73"/>
      <c r="J150" s="73"/>
    </row>
    <row r="151" spans="2:10" x14ac:dyDescent="0.2">
      <c r="B151" s="73"/>
      <c r="C151" s="73"/>
      <c r="D151" s="73"/>
      <c r="E151" s="73"/>
      <c r="F151" s="73"/>
      <c r="G151" s="73"/>
      <c r="H151" s="73"/>
      <c r="I151" s="73"/>
      <c r="J151" s="73"/>
    </row>
    <row r="152" spans="2:10" x14ac:dyDescent="0.2">
      <c r="B152" s="73"/>
      <c r="C152" s="73"/>
      <c r="D152" s="73"/>
      <c r="E152" s="73"/>
      <c r="F152" s="73"/>
      <c r="G152" s="73"/>
      <c r="H152" s="73"/>
      <c r="I152" s="73"/>
      <c r="J152" s="73"/>
    </row>
    <row r="153" spans="2:10" x14ac:dyDescent="0.2">
      <c r="B153" s="73"/>
      <c r="C153" s="73"/>
      <c r="D153" s="73"/>
      <c r="E153" s="73"/>
      <c r="F153" s="73"/>
      <c r="G153" s="73"/>
      <c r="H153" s="73"/>
      <c r="I153" s="73"/>
      <c r="J153" s="73"/>
    </row>
    <row r="154" spans="2:10" x14ac:dyDescent="0.2">
      <c r="B154" s="73"/>
      <c r="C154" s="73"/>
      <c r="D154" s="73"/>
      <c r="E154" s="73"/>
      <c r="F154" s="73"/>
      <c r="G154" s="73"/>
      <c r="H154" s="73"/>
      <c r="I154" s="73"/>
      <c r="J154" s="73"/>
    </row>
    <row r="155" spans="2:10" x14ac:dyDescent="0.2">
      <c r="B155" s="73"/>
      <c r="C155" s="73"/>
      <c r="D155" s="73"/>
      <c r="E155" s="73"/>
      <c r="F155" s="73"/>
      <c r="G155" s="73"/>
      <c r="H155" s="73"/>
      <c r="I155" s="73"/>
      <c r="J155" s="73"/>
    </row>
    <row r="156" spans="2:10" x14ac:dyDescent="0.2">
      <c r="B156" s="73"/>
      <c r="C156" s="73"/>
      <c r="D156" s="73"/>
      <c r="E156" s="73"/>
      <c r="F156" s="73"/>
      <c r="G156" s="73"/>
      <c r="H156" s="73"/>
      <c r="I156" s="73"/>
      <c r="J156" s="73"/>
    </row>
    <row r="157" spans="2:10" x14ac:dyDescent="0.2">
      <c r="B157" s="73"/>
      <c r="C157" s="73"/>
      <c r="D157" s="73"/>
      <c r="E157" s="73"/>
      <c r="F157" s="73"/>
      <c r="G157" s="73"/>
      <c r="H157" s="73"/>
      <c r="I157" s="73"/>
      <c r="J157" s="73"/>
    </row>
    <row r="158" spans="2:10" x14ac:dyDescent="0.2">
      <c r="B158" s="73"/>
      <c r="C158" s="73"/>
      <c r="D158" s="73"/>
      <c r="E158" s="73"/>
      <c r="F158" s="73"/>
      <c r="G158" s="73"/>
      <c r="H158" s="73"/>
      <c r="I158" s="73"/>
      <c r="J158" s="73"/>
    </row>
    <row r="159" spans="2:10" x14ac:dyDescent="0.2">
      <c r="B159" s="73"/>
      <c r="C159" s="73"/>
      <c r="D159" s="73"/>
      <c r="E159" s="73"/>
      <c r="F159" s="73"/>
      <c r="G159" s="73"/>
      <c r="H159" s="73"/>
      <c r="I159" s="73"/>
      <c r="J159" s="73"/>
    </row>
    <row r="160" spans="2:10" x14ac:dyDescent="0.2">
      <c r="B160" s="73"/>
      <c r="C160" s="73"/>
      <c r="D160" s="73"/>
      <c r="E160" s="73"/>
      <c r="F160" s="73"/>
      <c r="G160" s="73"/>
      <c r="H160" s="73"/>
      <c r="I160" s="73"/>
      <c r="J160" s="73"/>
    </row>
    <row r="161" spans="2:10" x14ac:dyDescent="0.2">
      <c r="B161" s="73"/>
      <c r="C161" s="73"/>
      <c r="D161" s="73"/>
      <c r="E161" s="73"/>
      <c r="F161" s="73"/>
      <c r="G161" s="73"/>
      <c r="H161" s="73"/>
      <c r="I161" s="73"/>
      <c r="J161" s="73"/>
    </row>
    <row r="162" spans="2:10" x14ac:dyDescent="0.2">
      <c r="B162" s="73"/>
      <c r="C162" s="73"/>
      <c r="D162" s="73"/>
      <c r="E162" s="73"/>
      <c r="F162" s="73"/>
      <c r="G162" s="73"/>
      <c r="H162" s="73"/>
      <c r="I162" s="73"/>
      <c r="J162" s="73"/>
    </row>
    <row r="163" spans="2:10" x14ac:dyDescent="0.2">
      <c r="B163" s="73"/>
      <c r="C163" s="73"/>
      <c r="D163" s="73"/>
      <c r="E163" s="73"/>
      <c r="F163" s="73"/>
      <c r="G163" s="73"/>
      <c r="H163" s="73"/>
      <c r="I163" s="73"/>
      <c r="J163" s="73"/>
    </row>
    <row r="164" spans="2:10" x14ac:dyDescent="0.2">
      <c r="B164" s="73"/>
      <c r="C164" s="73"/>
      <c r="D164" s="73"/>
      <c r="E164" s="73"/>
      <c r="F164" s="73"/>
      <c r="G164" s="73"/>
      <c r="H164" s="73"/>
      <c r="I164" s="73"/>
      <c r="J164" s="73"/>
    </row>
    <row r="165" spans="2:10" x14ac:dyDescent="0.2">
      <c r="B165" s="73"/>
      <c r="C165" s="73"/>
      <c r="D165" s="73"/>
      <c r="E165" s="73"/>
      <c r="F165" s="73"/>
      <c r="G165" s="73"/>
      <c r="H165" s="73"/>
      <c r="I165" s="73"/>
      <c r="J165" s="73"/>
    </row>
    <row r="166" spans="2:10" x14ac:dyDescent="0.2">
      <c r="B166" s="73"/>
      <c r="C166" s="73"/>
      <c r="D166" s="73"/>
      <c r="E166" s="73"/>
      <c r="F166" s="73"/>
      <c r="G166" s="73"/>
      <c r="H166" s="73"/>
      <c r="I166" s="73"/>
      <c r="J166" s="73"/>
    </row>
    <row r="167" spans="2:10" x14ac:dyDescent="0.2">
      <c r="B167" s="73"/>
      <c r="C167" s="73"/>
      <c r="D167" s="73"/>
      <c r="E167" s="73"/>
      <c r="F167" s="73"/>
      <c r="G167" s="73"/>
      <c r="H167" s="73"/>
      <c r="I167" s="73"/>
      <c r="J167" s="73"/>
    </row>
    <row r="168" spans="2:10" x14ac:dyDescent="0.2">
      <c r="B168" s="73"/>
      <c r="C168" s="73"/>
      <c r="D168" s="73"/>
      <c r="E168" s="73"/>
      <c r="F168" s="73"/>
      <c r="G168" s="73"/>
      <c r="H168" s="73"/>
      <c r="I168" s="73"/>
      <c r="J168" s="73"/>
    </row>
    <row r="169" spans="2:10" x14ac:dyDescent="0.2">
      <c r="B169" s="73"/>
      <c r="C169" s="73"/>
      <c r="D169" s="73"/>
      <c r="E169" s="73"/>
      <c r="F169" s="73"/>
      <c r="G169" s="73"/>
      <c r="H169" s="73"/>
      <c r="I169" s="73"/>
      <c r="J169" s="73"/>
    </row>
    <row r="170" spans="2:10" x14ac:dyDescent="0.2">
      <c r="B170" s="73"/>
      <c r="C170" s="73"/>
      <c r="D170" s="73"/>
      <c r="E170" s="73"/>
      <c r="F170" s="73"/>
      <c r="G170" s="73"/>
      <c r="H170" s="73"/>
      <c r="I170" s="73"/>
      <c r="J170" s="73"/>
    </row>
    <row r="171" spans="2:10" x14ac:dyDescent="0.2">
      <c r="B171" s="73"/>
      <c r="C171" s="73"/>
      <c r="D171" s="73"/>
      <c r="E171" s="73"/>
      <c r="F171" s="73"/>
      <c r="G171" s="73"/>
      <c r="H171" s="73"/>
      <c r="I171" s="73"/>
      <c r="J171" s="73"/>
    </row>
    <row r="172" spans="2:10" x14ac:dyDescent="0.2">
      <c r="B172" s="73"/>
      <c r="C172" s="73"/>
      <c r="D172" s="73"/>
      <c r="E172" s="73"/>
      <c r="F172" s="73"/>
      <c r="G172" s="73"/>
      <c r="H172" s="73"/>
      <c r="I172" s="73"/>
      <c r="J172" s="73"/>
    </row>
    <row r="173" spans="2:10" x14ac:dyDescent="0.2">
      <c r="B173" s="73"/>
      <c r="C173" s="73"/>
      <c r="D173" s="73"/>
      <c r="E173" s="73"/>
      <c r="F173" s="73"/>
      <c r="G173" s="73"/>
      <c r="H173" s="73"/>
      <c r="I173" s="73"/>
      <c r="J173" s="73"/>
    </row>
    <row r="174" spans="2:10" x14ac:dyDescent="0.2">
      <c r="B174" s="73"/>
      <c r="C174" s="73"/>
      <c r="D174" s="73"/>
      <c r="E174" s="73"/>
      <c r="F174" s="73"/>
      <c r="G174" s="73"/>
      <c r="H174" s="73"/>
      <c r="I174" s="73"/>
      <c r="J174" s="73"/>
    </row>
    <row r="175" spans="2:10" x14ac:dyDescent="0.2">
      <c r="B175" s="73"/>
      <c r="C175" s="73"/>
      <c r="D175" s="73"/>
      <c r="E175" s="73"/>
      <c r="F175" s="73"/>
      <c r="G175" s="73"/>
      <c r="H175" s="73"/>
      <c r="I175" s="73"/>
      <c r="J175" s="73"/>
    </row>
    <row r="176" spans="2:10" x14ac:dyDescent="0.2">
      <c r="B176" s="73"/>
      <c r="C176" s="73"/>
      <c r="D176" s="73"/>
      <c r="E176" s="73"/>
      <c r="F176" s="73"/>
      <c r="G176" s="73"/>
      <c r="H176" s="73"/>
      <c r="I176" s="73"/>
      <c r="J176" s="73"/>
    </row>
    <row r="177" spans="2:10" x14ac:dyDescent="0.2">
      <c r="B177" s="73"/>
      <c r="C177" s="73"/>
      <c r="D177" s="73"/>
      <c r="E177" s="73"/>
      <c r="F177" s="73"/>
      <c r="G177" s="73"/>
      <c r="H177" s="73"/>
      <c r="I177" s="73"/>
      <c r="J177" s="73"/>
    </row>
    <row r="178" spans="2:10" x14ac:dyDescent="0.2">
      <c r="B178" s="73"/>
      <c r="C178" s="73"/>
      <c r="D178" s="73"/>
      <c r="E178" s="73"/>
      <c r="F178" s="73"/>
      <c r="G178" s="73"/>
      <c r="H178" s="73"/>
      <c r="I178" s="73"/>
      <c r="J178" s="73"/>
    </row>
    <row r="179" spans="2:10" x14ac:dyDescent="0.2">
      <c r="B179" s="73"/>
      <c r="C179" s="73"/>
      <c r="D179" s="73"/>
      <c r="E179" s="73"/>
      <c r="F179" s="73"/>
      <c r="G179" s="73"/>
      <c r="H179" s="73"/>
      <c r="I179" s="73"/>
      <c r="J179" s="73"/>
    </row>
    <row r="180" spans="2:10" x14ac:dyDescent="0.2">
      <c r="B180" s="73"/>
      <c r="C180" s="73"/>
      <c r="D180" s="73"/>
      <c r="E180" s="73"/>
      <c r="F180" s="73"/>
      <c r="G180" s="73"/>
      <c r="H180" s="73"/>
      <c r="I180" s="73"/>
      <c r="J180" s="73"/>
    </row>
    <row r="181" spans="2:10" x14ac:dyDescent="0.2">
      <c r="B181" s="73"/>
      <c r="C181" s="73"/>
      <c r="D181" s="73"/>
      <c r="E181" s="73"/>
      <c r="F181" s="73"/>
      <c r="G181" s="73"/>
      <c r="H181" s="73"/>
      <c r="I181" s="73"/>
      <c r="J181" s="73"/>
    </row>
    <row r="182" spans="2:10" x14ac:dyDescent="0.2">
      <c r="B182" s="73"/>
      <c r="C182" s="73"/>
      <c r="D182" s="73"/>
      <c r="E182" s="73"/>
      <c r="F182" s="73"/>
      <c r="G182" s="73"/>
      <c r="H182" s="73"/>
      <c r="I182" s="73"/>
      <c r="J182" s="73"/>
    </row>
    <row r="183" spans="2:10" x14ac:dyDescent="0.2">
      <c r="B183" s="73"/>
      <c r="C183" s="73"/>
      <c r="D183" s="73"/>
      <c r="E183" s="73"/>
      <c r="F183" s="73"/>
      <c r="G183" s="73"/>
      <c r="H183" s="73"/>
      <c r="I183" s="73"/>
      <c r="J183" s="73"/>
    </row>
    <row r="184" spans="2:10" x14ac:dyDescent="0.2">
      <c r="B184" s="73"/>
      <c r="C184" s="73"/>
      <c r="D184" s="73"/>
      <c r="E184" s="73"/>
      <c r="F184" s="73"/>
      <c r="G184" s="73"/>
      <c r="H184" s="73"/>
      <c r="I184" s="73"/>
      <c r="J184" s="73"/>
    </row>
    <row r="185" spans="2:10" x14ac:dyDescent="0.2">
      <c r="B185" s="73"/>
      <c r="C185" s="73"/>
      <c r="D185" s="73"/>
      <c r="E185" s="73"/>
      <c r="F185" s="73"/>
      <c r="G185" s="73"/>
      <c r="H185" s="73"/>
      <c r="I185" s="73"/>
      <c r="J185" s="73"/>
    </row>
    <row r="186" spans="2:10" x14ac:dyDescent="0.2">
      <c r="B186" s="73"/>
      <c r="C186" s="73"/>
      <c r="D186" s="73"/>
      <c r="E186" s="73"/>
      <c r="F186" s="73"/>
      <c r="G186" s="73"/>
      <c r="H186" s="73"/>
      <c r="I186" s="73"/>
      <c r="J186" s="73"/>
    </row>
    <row r="187" spans="2:10" x14ac:dyDescent="0.2">
      <c r="B187" s="73"/>
      <c r="C187" s="73"/>
      <c r="D187" s="73"/>
      <c r="E187" s="73"/>
      <c r="F187" s="73"/>
      <c r="G187" s="73"/>
      <c r="H187" s="73"/>
      <c r="I187" s="73"/>
      <c r="J187" s="73"/>
    </row>
    <row r="188" spans="2:10" x14ac:dyDescent="0.2">
      <c r="B188" s="73"/>
      <c r="C188" s="73"/>
      <c r="D188" s="73"/>
      <c r="E188" s="73"/>
      <c r="F188" s="73"/>
      <c r="G188" s="73"/>
      <c r="H188" s="73"/>
      <c r="I188" s="73"/>
      <c r="J188" s="73"/>
    </row>
    <row r="189" spans="2:10" x14ac:dyDescent="0.2">
      <c r="B189" s="73"/>
      <c r="C189" s="73"/>
      <c r="D189" s="73"/>
      <c r="E189" s="73"/>
      <c r="F189" s="73"/>
      <c r="G189" s="73"/>
      <c r="H189" s="73"/>
      <c r="I189" s="73"/>
      <c r="J189" s="73"/>
    </row>
    <row r="190" spans="2:10" x14ac:dyDescent="0.2">
      <c r="B190" s="73"/>
      <c r="C190" s="73"/>
      <c r="D190" s="73"/>
      <c r="E190" s="73"/>
      <c r="F190" s="73"/>
      <c r="G190" s="73"/>
      <c r="H190" s="73"/>
      <c r="I190" s="73"/>
      <c r="J190" s="73"/>
    </row>
    <row r="191" spans="2:10" x14ac:dyDescent="0.2">
      <c r="B191" s="73"/>
      <c r="C191" s="73"/>
      <c r="D191" s="73"/>
      <c r="E191" s="73"/>
      <c r="F191" s="73"/>
      <c r="G191" s="73"/>
      <c r="H191" s="73"/>
      <c r="I191" s="73"/>
      <c r="J191" s="73"/>
    </row>
    <row r="192" spans="2:10" x14ac:dyDescent="0.2">
      <c r="B192" s="73"/>
      <c r="C192" s="73"/>
      <c r="D192" s="73"/>
      <c r="E192" s="73"/>
      <c r="F192" s="73"/>
      <c r="G192" s="73"/>
      <c r="H192" s="73"/>
      <c r="I192" s="73"/>
      <c r="J192" s="73"/>
    </row>
    <row r="193" spans="2:10" x14ac:dyDescent="0.2">
      <c r="B193" s="73"/>
      <c r="C193" s="73"/>
      <c r="D193" s="73"/>
      <c r="E193" s="73"/>
      <c r="F193" s="73"/>
      <c r="G193" s="73"/>
      <c r="H193" s="73"/>
      <c r="I193" s="73"/>
      <c r="J193" s="73"/>
    </row>
    <row r="194" spans="2:10" x14ac:dyDescent="0.2">
      <c r="B194" s="73"/>
      <c r="C194" s="73"/>
      <c r="D194" s="73"/>
      <c r="E194" s="73"/>
      <c r="F194" s="73"/>
      <c r="G194" s="73"/>
      <c r="H194" s="73"/>
      <c r="I194" s="73"/>
      <c r="J194" s="73"/>
    </row>
    <row r="195" spans="2:10" x14ac:dyDescent="0.2">
      <c r="B195" s="73"/>
      <c r="C195" s="73"/>
      <c r="D195" s="73"/>
      <c r="E195" s="73"/>
      <c r="F195" s="73"/>
      <c r="G195" s="73"/>
      <c r="H195" s="73"/>
      <c r="I195" s="73"/>
      <c r="J195" s="73"/>
    </row>
    <row r="196" spans="2:10" x14ac:dyDescent="0.2">
      <c r="B196" s="73"/>
      <c r="C196" s="73"/>
      <c r="D196" s="73"/>
      <c r="E196" s="73"/>
      <c r="F196" s="73"/>
      <c r="G196" s="73"/>
      <c r="H196" s="73"/>
      <c r="I196" s="73"/>
      <c r="J196" s="73"/>
    </row>
    <row r="197" spans="2:10" x14ac:dyDescent="0.2">
      <c r="B197" s="73"/>
      <c r="C197" s="73"/>
      <c r="D197" s="73"/>
      <c r="E197" s="73"/>
      <c r="F197" s="73"/>
      <c r="G197" s="73"/>
      <c r="H197" s="73"/>
      <c r="I197" s="73"/>
      <c r="J197" s="73"/>
    </row>
    <row r="198" spans="2:10" x14ac:dyDescent="0.2">
      <c r="B198" s="73"/>
      <c r="C198" s="73"/>
      <c r="D198" s="73"/>
      <c r="E198" s="73"/>
      <c r="F198" s="73"/>
      <c r="G198" s="73"/>
      <c r="H198" s="73"/>
      <c r="I198" s="73"/>
      <c r="J198" s="73"/>
    </row>
    <row r="199" spans="2:10" x14ac:dyDescent="0.2">
      <c r="B199" s="73"/>
      <c r="C199" s="73"/>
      <c r="D199" s="73"/>
      <c r="E199" s="73"/>
      <c r="F199" s="73"/>
      <c r="G199" s="73"/>
      <c r="H199" s="73"/>
      <c r="I199" s="73"/>
      <c r="J199" s="73"/>
    </row>
    <row r="200" spans="2:10" x14ac:dyDescent="0.2">
      <c r="B200" s="73"/>
      <c r="C200" s="73"/>
      <c r="D200" s="73"/>
      <c r="E200" s="73"/>
      <c r="F200" s="73"/>
      <c r="G200" s="73"/>
      <c r="H200" s="73"/>
      <c r="I200" s="73"/>
      <c r="J200" s="73"/>
    </row>
    <row r="201" spans="2:10" x14ac:dyDescent="0.2">
      <c r="B201" s="73"/>
      <c r="C201" s="73"/>
      <c r="D201" s="73"/>
      <c r="E201" s="73"/>
      <c r="F201" s="73"/>
      <c r="G201" s="73"/>
      <c r="H201" s="73"/>
      <c r="I201" s="73"/>
      <c r="J201" s="73"/>
    </row>
    <row r="202" spans="2:10" x14ac:dyDescent="0.2">
      <c r="B202" s="73"/>
      <c r="C202" s="73"/>
      <c r="D202" s="73"/>
      <c r="E202" s="73"/>
      <c r="F202" s="73"/>
      <c r="G202" s="73"/>
      <c r="H202" s="73"/>
      <c r="I202" s="73"/>
      <c r="J202" s="73"/>
    </row>
    <row r="203" spans="2:10" x14ac:dyDescent="0.2">
      <c r="B203" s="73"/>
      <c r="C203" s="73"/>
      <c r="D203" s="73"/>
      <c r="E203" s="73"/>
      <c r="F203" s="73"/>
      <c r="G203" s="73"/>
      <c r="H203" s="73"/>
      <c r="I203" s="73"/>
      <c r="J203" s="73"/>
    </row>
    <row r="204" spans="2:10" x14ac:dyDescent="0.2">
      <c r="B204" s="73"/>
      <c r="C204" s="73"/>
      <c r="D204" s="73"/>
      <c r="E204" s="73"/>
      <c r="F204" s="73"/>
      <c r="G204" s="73"/>
      <c r="H204" s="73"/>
      <c r="I204" s="73"/>
      <c r="J204" s="73"/>
    </row>
    <row r="205" spans="2:10" x14ac:dyDescent="0.2">
      <c r="B205" s="73"/>
      <c r="C205" s="73"/>
      <c r="D205" s="73"/>
      <c r="E205" s="73"/>
      <c r="F205" s="73"/>
      <c r="G205" s="73"/>
      <c r="H205" s="73"/>
      <c r="I205" s="73"/>
      <c r="J205" s="73"/>
    </row>
    <row r="206" spans="2:10" x14ac:dyDescent="0.2">
      <c r="B206" s="73"/>
      <c r="C206" s="73"/>
      <c r="D206" s="73"/>
      <c r="E206" s="73"/>
      <c r="F206" s="73"/>
      <c r="G206" s="73"/>
      <c r="H206" s="73"/>
      <c r="I206" s="73"/>
      <c r="J206" s="73"/>
    </row>
    <row r="207" spans="2:10" x14ac:dyDescent="0.2">
      <c r="B207" s="73"/>
      <c r="C207" s="73"/>
      <c r="D207" s="73"/>
      <c r="E207" s="73"/>
      <c r="F207" s="73"/>
      <c r="G207" s="73"/>
      <c r="H207" s="73"/>
      <c r="I207" s="73"/>
      <c r="J207" s="73"/>
    </row>
    <row r="208" spans="2:10" x14ac:dyDescent="0.2">
      <c r="B208" s="73"/>
      <c r="C208" s="73"/>
      <c r="D208" s="73"/>
      <c r="E208" s="73"/>
      <c r="F208" s="73"/>
      <c r="G208" s="73"/>
      <c r="H208" s="73"/>
      <c r="I208" s="73"/>
      <c r="J208" s="73"/>
    </row>
    <row r="209" spans="2:10" x14ac:dyDescent="0.2">
      <c r="B209" s="73"/>
      <c r="C209" s="73"/>
      <c r="D209" s="73"/>
      <c r="E209" s="73"/>
      <c r="F209" s="73"/>
      <c r="G209" s="73"/>
      <c r="H209" s="73"/>
      <c r="I209" s="73"/>
      <c r="J209" s="73"/>
    </row>
    <row r="210" spans="2:10" x14ac:dyDescent="0.2">
      <c r="B210" s="73"/>
      <c r="C210" s="73"/>
      <c r="D210" s="73"/>
      <c r="E210" s="73"/>
      <c r="F210" s="73"/>
      <c r="G210" s="73"/>
      <c r="H210" s="73"/>
      <c r="I210" s="73"/>
      <c r="J210" s="73"/>
    </row>
    <row r="211" spans="2:10" x14ac:dyDescent="0.2">
      <c r="B211" s="73"/>
      <c r="C211" s="73"/>
      <c r="D211" s="73"/>
      <c r="E211" s="73"/>
      <c r="F211" s="73"/>
      <c r="G211" s="73"/>
      <c r="H211" s="73"/>
      <c r="I211" s="73"/>
      <c r="J211" s="73"/>
    </row>
    <row r="212" spans="2:10" x14ac:dyDescent="0.2">
      <c r="B212" s="73"/>
      <c r="C212" s="73"/>
      <c r="D212" s="73"/>
      <c r="E212" s="73"/>
      <c r="F212" s="73"/>
      <c r="G212" s="73"/>
      <c r="H212" s="73"/>
      <c r="I212" s="73"/>
      <c r="J212" s="73"/>
    </row>
    <row r="213" spans="2:10" x14ac:dyDescent="0.2">
      <c r="B213" s="73"/>
      <c r="C213" s="73"/>
      <c r="D213" s="73"/>
      <c r="E213" s="73"/>
      <c r="F213" s="73"/>
      <c r="G213" s="73"/>
      <c r="H213" s="73"/>
      <c r="I213" s="73"/>
      <c r="J213" s="73"/>
    </row>
    <row r="214" spans="2:10" x14ac:dyDescent="0.2">
      <c r="B214" s="73"/>
      <c r="C214" s="73"/>
      <c r="D214" s="73"/>
      <c r="E214" s="73"/>
      <c r="F214" s="73"/>
      <c r="G214" s="73"/>
      <c r="H214" s="73"/>
      <c r="I214" s="73"/>
      <c r="J214" s="73"/>
    </row>
    <row r="215" spans="2:10" x14ac:dyDescent="0.2">
      <c r="B215" s="73"/>
      <c r="C215" s="73"/>
      <c r="D215" s="73"/>
      <c r="E215" s="73"/>
      <c r="F215" s="73"/>
      <c r="G215" s="73"/>
      <c r="H215" s="73"/>
      <c r="I215" s="73"/>
      <c r="J215" s="73"/>
    </row>
    <row r="216" spans="2:10" x14ac:dyDescent="0.2">
      <c r="B216" s="73"/>
      <c r="C216" s="73"/>
      <c r="D216" s="73"/>
      <c r="E216" s="73"/>
      <c r="F216" s="73"/>
      <c r="G216" s="73"/>
      <c r="H216" s="73"/>
      <c r="I216" s="73"/>
      <c r="J216" s="73"/>
    </row>
    <row r="217" spans="2:10" x14ac:dyDescent="0.2">
      <c r="B217" s="73"/>
      <c r="C217" s="73"/>
      <c r="D217" s="73"/>
      <c r="E217" s="73"/>
      <c r="F217" s="73"/>
      <c r="G217" s="73"/>
      <c r="H217" s="73"/>
      <c r="I217" s="73"/>
      <c r="J217" s="73"/>
    </row>
    <row r="218" spans="2:10" x14ac:dyDescent="0.2">
      <c r="B218" s="73"/>
      <c r="C218" s="73"/>
      <c r="D218" s="73"/>
      <c r="E218" s="73"/>
      <c r="F218" s="73"/>
      <c r="G218" s="73"/>
      <c r="H218" s="73"/>
      <c r="I218" s="73"/>
      <c r="J218" s="73"/>
    </row>
    <row r="219" spans="2:10" x14ac:dyDescent="0.2">
      <c r="B219" s="73"/>
      <c r="C219" s="73"/>
      <c r="D219" s="73"/>
      <c r="E219" s="73"/>
      <c r="F219" s="73"/>
      <c r="G219" s="73"/>
      <c r="H219" s="73"/>
      <c r="I219" s="73"/>
      <c r="J219" s="73"/>
    </row>
    <row r="220" spans="2:10" x14ac:dyDescent="0.2">
      <c r="B220" s="73"/>
      <c r="C220" s="73"/>
      <c r="D220" s="73"/>
      <c r="E220" s="73"/>
      <c r="F220" s="73"/>
      <c r="G220" s="73"/>
      <c r="H220" s="73"/>
      <c r="I220" s="73"/>
      <c r="J220" s="73"/>
    </row>
    <row r="221" spans="2:10" x14ac:dyDescent="0.2">
      <c r="B221" s="73"/>
      <c r="C221" s="73"/>
      <c r="D221" s="73"/>
      <c r="E221" s="73"/>
      <c r="F221" s="73"/>
      <c r="G221" s="73"/>
      <c r="H221" s="73"/>
      <c r="I221" s="73"/>
      <c r="J221" s="73"/>
    </row>
    <row r="222" spans="2:10" x14ac:dyDescent="0.2">
      <c r="B222" s="73"/>
      <c r="C222" s="73"/>
      <c r="D222" s="73"/>
      <c r="E222" s="73"/>
      <c r="F222" s="73"/>
      <c r="G222" s="73"/>
      <c r="H222" s="73"/>
      <c r="I222" s="73"/>
      <c r="J222" s="73"/>
    </row>
    <row r="223" spans="2:10" x14ac:dyDescent="0.2">
      <c r="B223" s="73"/>
      <c r="C223" s="73"/>
      <c r="D223" s="73"/>
      <c r="E223" s="73"/>
      <c r="F223" s="73"/>
      <c r="G223" s="73"/>
      <c r="H223" s="73"/>
      <c r="I223" s="73"/>
      <c r="J223" s="73"/>
    </row>
    <row r="224" spans="2:10" x14ac:dyDescent="0.2">
      <c r="B224" s="73"/>
      <c r="C224" s="73"/>
      <c r="D224" s="73"/>
      <c r="E224" s="73"/>
      <c r="F224" s="73"/>
      <c r="G224" s="73"/>
      <c r="H224" s="73"/>
      <c r="I224" s="73"/>
      <c r="J224" s="73"/>
    </row>
    <row r="225" spans="2:10" x14ac:dyDescent="0.2">
      <c r="B225" s="73"/>
      <c r="C225" s="73"/>
      <c r="D225" s="73"/>
      <c r="E225" s="73"/>
      <c r="F225" s="73"/>
      <c r="G225" s="73"/>
      <c r="H225" s="73"/>
      <c r="I225" s="73"/>
      <c r="J225" s="73"/>
    </row>
    <row r="226" spans="2:10" x14ac:dyDescent="0.2">
      <c r="B226" s="73"/>
      <c r="C226" s="73"/>
      <c r="D226" s="73"/>
      <c r="E226" s="73"/>
      <c r="F226" s="73"/>
      <c r="G226" s="73"/>
      <c r="H226" s="73"/>
      <c r="I226" s="73"/>
      <c r="J226" s="73"/>
    </row>
    <row r="227" spans="2:10" x14ac:dyDescent="0.2">
      <c r="B227" s="73"/>
      <c r="C227" s="73"/>
      <c r="D227" s="73"/>
      <c r="E227" s="73"/>
      <c r="F227" s="73"/>
      <c r="G227" s="73"/>
      <c r="H227" s="73"/>
      <c r="I227" s="73"/>
      <c r="J227" s="73"/>
    </row>
    <row r="228" spans="2:10" x14ac:dyDescent="0.2">
      <c r="B228" s="73"/>
      <c r="C228" s="73"/>
      <c r="D228" s="73"/>
      <c r="E228" s="73"/>
      <c r="F228" s="73"/>
      <c r="G228" s="73"/>
      <c r="H228" s="73"/>
      <c r="I228" s="73"/>
      <c r="J228" s="73"/>
    </row>
    <row r="229" spans="2:10" x14ac:dyDescent="0.2">
      <c r="B229" s="73"/>
      <c r="C229" s="73"/>
      <c r="D229" s="73"/>
      <c r="E229" s="73"/>
      <c r="F229" s="73"/>
      <c r="G229" s="73"/>
      <c r="H229" s="73"/>
      <c r="I229" s="73"/>
      <c r="J229" s="73"/>
    </row>
    <row r="230" spans="2:10" x14ac:dyDescent="0.2">
      <c r="B230" s="73"/>
      <c r="C230" s="73"/>
      <c r="D230" s="73"/>
      <c r="E230" s="73"/>
      <c r="F230" s="73"/>
      <c r="G230" s="73"/>
      <c r="H230" s="73"/>
      <c r="I230" s="73"/>
      <c r="J230" s="73"/>
    </row>
    <row r="231" spans="2:10" x14ac:dyDescent="0.2">
      <c r="B231" s="73"/>
      <c r="C231" s="73"/>
      <c r="D231" s="73"/>
      <c r="E231" s="73"/>
      <c r="F231" s="73"/>
      <c r="G231" s="73"/>
      <c r="H231" s="73"/>
      <c r="I231" s="73"/>
      <c r="J231" s="73"/>
    </row>
    <row r="232" spans="2:10" x14ac:dyDescent="0.2">
      <c r="B232" s="73"/>
      <c r="C232" s="73"/>
      <c r="D232" s="73"/>
      <c r="E232" s="73"/>
      <c r="F232" s="73"/>
      <c r="G232" s="73"/>
      <c r="H232" s="73"/>
      <c r="I232" s="73"/>
      <c r="J232" s="73"/>
    </row>
    <row r="233" spans="2:10" x14ac:dyDescent="0.2">
      <c r="B233" s="73"/>
      <c r="C233" s="73"/>
      <c r="D233" s="73"/>
      <c r="E233" s="73"/>
      <c r="F233" s="73"/>
      <c r="G233" s="73"/>
      <c r="H233" s="73"/>
      <c r="I233" s="73"/>
      <c r="J233" s="73"/>
    </row>
    <row r="234" spans="2:10" x14ac:dyDescent="0.2">
      <c r="B234" s="73"/>
      <c r="C234" s="73"/>
      <c r="D234" s="73"/>
      <c r="E234" s="73"/>
      <c r="F234" s="73"/>
      <c r="G234" s="73"/>
      <c r="H234" s="73"/>
      <c r="I234" s="73"/>
      <c r="J234" s="73"/>
    </row>
    <row r="235" spans="2:10" x14ac:dyDescent="0.2">
      <c r="B235" s="73"/>
      <c r="C235" s="73"/>
      <c r="D235" s="73"/>
      <c r="E235" s="73"/>
      <c r="F235" s="73"/>
      <c r="G235" s="73"/>
      <c r="H235" s="73"/>
      <c r="I235" s="73"/>
      <c r="J235" s="73"/>
    </row>
    <row r="236" spans="2:10" x14ac:dyDescent="0.2">
      <c r="B236" s="73"/>
      <c r="C236" s="73"/>
      <c r="D236" s="73"/>
      <c r="E236" s="73"/>
      <c r="F236" s="73"/>
      <c r="G236" s="73"/>
      <c r="H236" s="73"/>
      <c r="I236" s="73"/>
      <c r="J236" s="73"/>
    </row>
    <row r="237" spans="2:10" x14ac:dyDescent="0.2">
      <c r="B237" s="73"/>
      <c r="C237" s="73"/>
      <c r="D237" s="73"/>
      <c r="E237" s="73"/>
      <c r="F237" s="73"/>
      <c r="G237" s="73"/>
      <c r="H237" s="73"/>
      <c r="I237" s="73"/>
      <c r="J237" s="73"/>
    </row>
    <row r="238" spans="2:10" x14ac:dyDescent="0.2">
      <c r="B238" s="73"/>
      <c r="C238" s="73"/>
      <c r="D238" s="73"/>
      <c r="E238" s="73"/>
      <c r="F238" s="73"/>
      <c r="G238" s="73"/>
      <c r="H238" s="73"/>
      <c r="I238" s="73"/>
      <c r="J238" s="73"/>
    </row>
    <row r="239" spans="2:10" x14ac:dyDescent="0.2">
      <c r="B239" s="73"/>
      <c r="C239" s="73"/>
      <c r="D239" s="73"/>
      <c r="E239" s="73"/>
      <c r="F239" s="73"/>
      <c r="G239" s="73"/>
      <c r="H239" s="73"/>
      <c r="I239" s="73"/>
      <c r="J239" s="73"/>
    </row>
    <row r="240" spans="2:10" x14ac:dyDescent="0.2">
      <c r="B240" s="73"/>
      <c r="C240" s="73"/>
      <c r="D240" s="73"/>
      <c r="E240" s="73"/>
      <c r="F240" s="73"/>
      <c r="G240" s="73"/>
      <c r="H240" s="73"/>
      <c r="I240" s="73"/>
      <c r="J240" s="73"/>
    </row>
    <row r="241" spans="2:10" x14ac:dyDescent="0.2">
      <c r="B241" s="73"/>
      <c r="C241" s="73"/>
      <c r="D241" s="73"/>
      <c r="E241" s="73"/>
      <c r="F241" s="73"/>
      <c r="G241" s="73"/>
      <c r="H241" s="73"/>
      <c r="I241" s="73"/>
      <c r="J241" s="73"/>
    </row>
    <row r="242" spans="2:10" x14ac:dyDescent="0.2">
      <c r="B242" s="73"/>
      <c r="C242" s="73"/>
      <c r="D242" s="73"/>
      <c r="E242" s="73"/>
      <c r="F242" s="73"/>
      <c r="G242" s="73"/>
      <c r="H242" s="73"/>
      <c r="I242" s="73"/>
      <c r="J242" s="73"/>
    </row>
    <row r="243" spans="2:10" x14ac:dyDescent="0.2">
      <c r="B243" s="73"/>
      <c r="C243" s="73"/>
      <c r="D243" s="73"/>
      <c r="E243" s="73"/>
      <c r="F243" s="73"/>
      <c r="G243" s="73"/>
      <c r="H243" s="73"/>
      <c r="I243" s="73"/>
      <c r="J243" s="73"/>
    </row>
    <row r="244" spans="2:10" x14ac:dyDescent="0.2">
      <c r="B244" s="73"/>
      <c r="C244" s="73"/>
      <c r="D244" s="73"/>
      <c r="E244" s="73"/>
      <c r="F244" s="73"/>
      <c r="G244" s="73"/>
      <c r="H244" s="73"/>
      <c r="I244" s="73"/>
      <c r="J244" s="73"/>
    </row>
    <row r="245" spans="2:10" x14ac:dyDescent="0.2">
      <c r="B245" s="73"/>
      <c r="C245" s="73"/>
      <c r="D245" s="73"/>
      <c r="E245" s="73"/>
      <c r="F245" s="73"/>
      <c r="G245" s="73"/>
      <c r="H245" s="73"/>
      <c r="I245" s="73"/>
      <c r="J245" s="73"/>
    </row>
    <row r="246" spans="2:10" x14ac:dyDescent="0.2">
      <c r="B246" s="73"/>
      <c r="C246" s="73"/>
      <c r="D246" s="73"/>
      <c r="E246" s="73"/>
      <c r="F246" s="73"/>
      <c r="G246" s="73"/>
      <c r="H246" s="73"/>
      <c r="I246" s="73"/>
      <c r="J246" s="73"/>
    </row>
    <row r="247" spans="2:10" x14ac:dyDescent="0.2">
      <c r="B247" s="73"/>
      <c r="C247" s="73"/>
      <c r="D247" s="73"/>
      <c r="E247" s="73"/>
      <c r="F247" s="73"/>
      <c r="G247" s="73"/>
      <c r="H247" s="73"/>
      <c r="I247" s="73"/>
      <c r="J247" s="73"/>
    </row>
    <row r="248" spans="2:10" x14ac:dyDescent="0.2">
      <c r="B248" s="73"/>
      <c r="C248" s="73"/>
      <c r="D248" s="73"/>
      <c r="E248" s="73"/>
      <c r="F248" s="73"/>
      <c r="G248" s="73"/>
      <c r="H248" s="73"/>
      <c r="I248" s="73"/>
      <c r="J248" s="73"/>
    </row>
    <row r="249" spans="2:10" x14ac:dyDescent="0.2">
      <c r="B249" s="73"/>
      <c r="C249" s="73"/>
      <c r="D249" s="73"/>
      <c r="E249" s="73"/>
      <c r="F249" s="73"/>
      <c r="G249" s="73"/>
      <c r="H249" s="73"/>
      <c r="I249" s="73"/>
      <c r="J249" s="73"/>
    </row>
    <row r="250" spans="2:10" x14ac:dyDescent="0.2">
      <c r="B250" s="73"/>
      <c r="C250" s="73"/>
      <c r="D250" s="73"/>
      <c r="E250" s="73"/>
      <c r="F250" s="73"/>
      <c r="G250" s="73"/>
      <c r="H250" s="73"/>
      <c r="I250" s="73"/>
      <c r="J250" s="73"/>
    </row>
    <row r="251" spans="2:10" x14ac:dyDescent="0.2">
      <c r="B251" s="73"/>
      <c r="C251" s="73"/>
      <c r="D251" s="73"/>
      <c r="E251" s="73"/>
      <c r="F251" s="73"/>
      <c r="G251" s="73"/>
      <c r="H251" s="73"/>
      <c r="I251" s="73"/>
      <c r="J251" s="73"/>
    </row>
    <row r="252" spans="2:10" x14ac:dyDescent="0.2">
      <c r="B252" s="73"/>
      <c r="C252" s="73"/>
      <c r="D252" s="73"/>
      <c r="E252" s="73"/>
      <c r="F252" s="73"/>
      <c r="G252" s="73"/>
      <c r="H252" s="73"/>
      <c r="I252" s="73"/>
      <c r="J252" s="73"/>
    </row>
    <row r="253" spans="2:10" x14ac:dyDescent="0.2">
      <c r="B253" s="73"/>
      <c r="C253" s="73"/>
      <c r="D253" s="73"/>
      <c r="E253" s="73"/>
      <c r="F253" s="73"/>
      <c r="G253" s="73"/>
      <c r="H253" s="73"/>
      <c r="I253" s="73"/>
      <c r="J253" s="73"/>
    </row>
    <row r="254" spans="2:10" x14ac:dyDescent="0.2">
      <c r="B254" s="73"/>
      <c r="C254" s="73"/>
      <c r="D254" s="73"/>
      <c r="E254" s="73"/>
      <c r="F254" s="73"/>
      <c r="G254" s="73"/>
      <c r="H254" s="73"/>
      <c r="I254" s="73"/>
      <c r="J254" s="73"/>
    </row>
    <row r="255" spans="2:10" x14ac:dyDescent="0.2">
      <c r="B255" s="73"/>
      <c r="C255" s="73"/>
      <c r="D255" s="73"/>
      <c r="E255" s="73"/>
      <c r="F255" s="73"/>
      <c r="G255" s="73"/>
      <c r="H255" s="73"/>
      <c r="I255" s="73"/>
      <c r="J255" s="73"/>
    </row>
    <row r="256" spans="2:10" x14ac:dyDescent="0.2">
      <c r="B256" s="73"/>
      <c r="C256" s="73"/>
      <c r="D256" s="73"/>
      <c r="E256" s="73"/>
      <c r="F256" s="73"/>
      <c r="G256" s="73"/>
      <c r="H256" s="73"/>
      <c r="I256" s="73"/>
      <c r="J256" s="73"/>
    </row>
    <row r="257" spans="2:10" x14ac:dyDescent="0.2">
      <c r="B257" s="73"/>
      <c r="C257" s="73"/>
      <c r="D257" s="73"/>
      <c r="E257" s="73"/>
      <c r="F257" s="73"/>
      <c r="G257" s="73"/>
      <c r="H257" s="73"/>
      <c r="I257" s="73"/>
      <c r="J257" s="73"/>
    </row>
    <row r="258" spans="2:10" x14ac:dyDescent="0.2">
      <c r="B258" s="73"/>
      <c r="C258" s="73"/>
      <c r="D258" s="73"/>
      <c r="E258" s="73"/>
      <c r="F258" s="73"/>
      <c r="G258" s="73"/>
      <c r="H258" s="73"/>
      <c r="I258" s="73"/>
      <c r="J258" s="73"/>
    </row>
    <row r="259" spans="2:10" x14ac:dyDescent="0.2">
      <c r="B259" s="73"/>
      <c r="C259" s="73"/>
      <c r="D259" s="73"/>
      <c r="E259" s="73"/>
      <c r="F259" s="73"/>
      <c r="G259" s="73"/>
      <c r="H259" s="73"/>
      <c r="I259" s="73"/>
      <c r="J259" s="73"/>
    </row>
    <row r="260" spans="2:10" x14ac:dyDescent="0.2">
      <c r="B260" s="73"/>
      <c r="C260" s="73"/>
      <c r="D260" s="73"/>
      <c r="E260" s="73"/>
      <c r="F260" s="73"/>
      <c r="G260" s="73"/>
      <c r="H260" s="73"/>
      <c r="I260" s="73"/>
      <c r="J260" s="73"/>
    </row>
    <row r="261" spans="2:10" x14ac:dyDescent="0.2">
      <c r="B261" s="73"/>
      <c r="C261" s="73"/>
      <c r="D261" s="73"/>
      <c r="E261" s="73"/>
      <c r="F261" s="73"/>
      <c r="G261" s="73"/>
      <c r="H261" s="73"/>
      <c r="I261" s="73"/>
      <c r="J261" s="73"/>
    </row>
    <row r="262" spans="2:10" x14ac:dyDescent="0.2">
      <c r="B262" s="73"/>
      <c r="C262" s="73"/>
      <c r="D262" s="73"/>
      <c r="E262" s="73"/>
      <c r="F262" s="73"/>
      <c r="G262" s="73"/>
      <c r="H262" s="73"/>
      <c r="I262" s="73"/>
      <c r="J262" s="73"/>
    </row>
    <row r="263" spans="2:10" x14ac:dyDescent="0.2">
      <c r="B263" s="73"/>
      <c r="C263" s="73"/>
      <c r="D263" s="73"/>
      <c r="E263" s="73"/>
      <c r="F263" s="73"/>
      <c r="G263" s="73"/>
      <c r="H263" s="73"/>
      <c r="I263" s="73"/>
      <c r="J263" s="73"/>
    </row>
    <row r="264" spans="2:10" x14ac:dyDescent="0.2">
      <c r="B264" s="73"/>
      <c r="C264" s="73"/>
      <c r="D264" s="73"/>
      <c r="E264" s="73"/>
      <c r="F264" s="73"/>
      <c r="G264" s="73"/>
      <c r="H264" s="73"/>
      <c r="I264" s="73"/>
      <c r="J264" s="73"/>
    </row>
    <row r="265" spans="2:10" x14ac:dyDescent="0.2">
      <c r="B265" s="73"/>
      <c r="C265" s="73"/>
      <c r="D265" s="73"/>
      <c r="E265" s="73"/>
      <c r="F265" s="73"/>
      <c r="G265" s="73"/>
      <c r="H265" s="73"/>
      <c r="I265" s="73"/>
      <c r="J265" s="73"/>
    </row>
    <row r="266" spans="2:10" x14ac:dyDescent="0.2">
      <c r="B266" s="73"/>
      <c r="C266" s="73"/>
      <c r="D266" s="73"/>
      <c r="E266" s="73"/>
      <c r="F266" s="73"/>
      <c r="G266" s="73"/>
      <c r="H266" s="73"/>
      <c r="I266" s="73"/>
      <c r="J266" s="73"/>
    </row>
    <row r="267" spans="2:10" x14ac:dyDescent="0.2">
      <c r="B267" s="73"/>
      <c r="C267" s="73"/>
      <c r="D267" s="73"/>
      <c r="E267" s="73"/>
      <c r="F267" s="73"/>
      <c r="G267" s="73"/>
      <c r="H267" s="73"/>
      <c r="I267" s="73"/>
      <c r="J267" s="73"/>
    </row>
    <row r="268" spans="2:10" x14ac:dyDescent="0.2">
      <c r="B268" s="73"/>
      <c r="C268" s="73"/>
      <c r="D268" s="73"/>
      <c r="E268" s="73"/>
      <c r="F268" s="73"/>
      <c r="G268" s="73"/>
      <c r="H268" s="73"/>
      <c r="I268" s="73"/>
      <c r="J268" s="73"/>
    </row>
    <row r="269" spans="2:10" x14ac:dyDescent="0.2">
      <c r="B269" s="73"/>
      <c r="C269" s="73"/>
      <c r="D269" s="73"/>
      <c r="E269" s="73"/>
      <c r="F269" s="73"/>
      <c r="G269" s="73"/>
      <c r="H269" s="73"/>
      <c r="I269" s="73"/>
      <c r="J269" s="73"/>
    </row>
    <row r="270" spans="2:10" x14ac:dyDescent="0.2">
      <c r="B270" s="73"/>
      <c r="C270" s="73"/>
      <c r="D270" s="73"/>
      <c r="E270" s="73"/>
      <c r="F270" s="73"/>
      <c r="G270" s="73"/>
      <c r="H270" s="73"/>
      <c r="I270" s="73"/>
      <c r="J270" s="73"/>
    </row>
    <row r="271" spans="2:10" x14ac:dyDescent="0.2">
      <c r="B271" s="73"/>
      <c r="C271" s="73"/>
      <c r="D271" s="73"/>
      <c r="E271" s="73"/>
      <c r="F271" s="73"/>
      <c r="G271" s="73"/>
      <c r="H271" s="73"/>
      <c r="I271" s="73"/>
      <c r="J271" s="73"/>
    </row>
    <row r="272" spans="2:10" x14ac:dyDescent="0.2">
      <c r="B272" s="73"/>
      <c r="C272" s="73"/>
      <c r="D272" s="73"/>
      <c r="E272" s="73"/>
      <c r="F272" s="73"/>
      <c r="G272" s="73"/>
      <c r="H272" s="73"/>
      <c r="I272" s="73"/>
      <c r="J272" s="73"/>
    </row>
    <row r="273" spans="2:10" x14ac:dyDescent="0.2">
      <c r="B273" s="73"/>
      <c r="C273" s="73"/>
      <c r="D273" s="73"/>
      <c r="E273" s="73"/>
      <c r="F273" s="73"/>
      <c r="G273" s="73"/>
      <c r="H273" s="73"/>
      <c r="I273" s="73"/>
      <c r="J273" s="73"/>
    </row>
    <row r="274" spans="2:10" x14ac:dyDescent="0.2">
      <c r="B274" s="73"/>
      <c r="C274" s="73"/>
      <c r="D274" s="73"/>
      <c r="E274" s="73"/>
      <c r="F274" s="73"/>
      <c r="G274" s="73"/>
      <c r="H274" s="73"/>
      <c r="I274" s="73"/>
      <c r="J274" s="73"/>
    </row>
    <row r="275" spans="2:10" x14ac:dyDescent="0.2">
      <c r="B275" s="73"/>
      <c r="C275" s="73"/>
      <c r="D275" s="73"/>
      <c r="E275" s="73"/>
      <c r="F275" s="73"/>
      <c r="G275" s="73"/>
      <c r="H275" s="73"/>
      <c r="I275" s="73"/>
      <c r="J275" s="73"/>
    </row>
    <row r="276" spans="2:10" x14ac:dyDescent="0.2">
      <c r="B276" s="73"/>
      <c r="C276" s="73"/>
      <c r="D276" s="73"/>
      <c r="E276" s="73"/>
      <c r="F276" s="73"/>
      <c r="G276" s="73"/>
      <c r="H276" s="73"/>
      <c r="I276" s="73"/>
      <c r="J276" s="73"/>
    </row>
    <row r="277" spans="2:10" x14ac:dyDescent="0.2">
      <c r="B277" s="73"/>
      <c r="C277" s="73"/>
      <c r="D277" s="73"/>
      <c r="E277" s="73"/>
      <c r="F277" s="73"/>
      <c r="G277" s="73"/>
      <c r="H277" s="73"/>
      <c r="I277" s="73"/>
      <c r="J277" s="73"/>
    </row>
    <row r="278" spans="2:10" x14ac:dyDescent="0.2">
      <c r="B278" s="73"/>
      <c r="C278" s="73"/>
      <c r="D278" s="73"/>
      <c r="E278" s="73"/>
      <c r="F278" s="73"/>
      <c r="G278" s="73"/>
      <c r="H278" s="73"/>
      <c r="I278" s="73"/>
      <c r="J278" s="73"/>
    </row>
    <row r="279" spans="2:10" x14ac:dyDescent="0.2">
      <c r="B279" s="73"/>
      <c r="C279" s="73"/>
      <c r="D279" s="73"/>
      <c r="E279" s="73"/>
      <c r="F279" s="73"/>
      <c r="G279" s="73"/>
      <c r="H279" s="73"/>
      <c r="I279" s="73"/>
      <c r="J279" s="73"/>
    </row>
    <row r="280" spans="2:10" x14ac:dyDescent="0.2">
      <c r="B280" s="73"/>
      <c r="C280" s="73"/>
      <c r="D280" s="73"/>
      <c r="E280" s="73"/>
      <c r="F280" s="73"/>
      <c r="G280" s="73"/>
      <c r="H280" s="73"/>
      <c r="I280" s="73"/>
      <c r="J280" s="73"/>
    </row>
    <row r="281" spans="2:10" x14ac:dyDescent="0.2">
      <c r="B281" s="73"/>
      <c r="C281" s="73"/>
      <c r="D281" s="73"/>
      <c r="E281" s="73"/>
      <c r="F281" s="73"/>
      <c r="G281" s="73"/>
      <c r="H281" s="73"/>
      <c r="I281" s="73"/>
      <c r="J281" s="73"/>
    </row>
    <row r="282" spans="2:10" x14ac:dyDescent="0.2">
      <c r="B282" s="73"/>
      <c r="C282" s="73"/>
      <c r="D282" s="73"/>
      <c r="E282" s="73"/>
      <c r="F282" s="73"/>
      <c r="G282" s="73"/>
      <c r="H282" s="73"/>
      <c r="I282" s="73"/>
      <c r="J282" s="73"/>
    </row>
    <row r="283" spans="2:10" x14ac:dyDescent="0.2">
      <c r="B283" s="73"/>
      <c r="C283" s="73"/>
      <c r="D283" s="73"/>
      <c r="E283" s="73"/>
      <c r="F283" s="73"/>
      <c r="G283" s="73"/>
      <c r="H283" s="73"/>
      <c r="I283" s="73"/>
      <c r="J283" s="73"/>
    </row>
    <row r="284" spans="2:10" x14ac:dyDescent="0.2">
      <c r="B284" s="73"/>
      <c r="C284" s="73"/>
      <c r="D284" s="73"/>
      <c r="E284" s="73"/>
      <c r="F284" s="73"/>
      <c r="G284" s="73"/>
      <c r="H284" s="73"/>
      <c r="I284" s="73"/>
      <c r="J284" s="73"/>
    </row>
    <row r="285" spans="2:10" x14ac:dyDescent="0.2">
      <c r="B285" s="73"/>
      <c r="C285" s="73"/>
      <c r="D285" s="73"/>
      <c r="E285" s="73"/>
      <c r="F285" s="73"/>
      <c r="G285" s="73"/>
      <c r="H285" s="73"/>
      <c r="I285" s="73"/>
      <c r="J285" s="73"/>
    </row>
    <row r="286" spans="2:10" x14ac:dyDescent="0.2">
      <c r="B286" s="73"/>
      <c r="C286" s="73"/>
      <c r="D286" s="73"/>
      <c r="E286" s="73"/>
      <c r="F286" s="73"/>
      <c r="G286" s="73"/>
      <c r="H286" s="73"/>
      <c r="I286" s="73"/>
      <c r="J286" s="73"/>
    </row>
    <row r="287" spans="2:10" x14ac:dyDescent="0.2">
      <c r="B287" s="73"/>
      <c r="C287" s="73"/>
      <c r="D287" s="73"/>
      <c r="E287" s="73"/>
      <c r="F287" s="73"/>
      <c r="G287" s="73"/>
      <c r="H287" s="73"/>
      <c r="I287" s="73"/>
      <c r="J287" s="73"/>
    </row>
    <row r="288" spans="2:10" x14ac:dyDescent="0.2">
      <c r="B288" s="73"/>
      <c r="C288" s="73"/>
      <c r="D288" s="73"/>
      <c r="E288" s="73"/>
      <c r="F288" s="73"/>
      <c r="G288" s="73"/>
      <c r="H288" s="73"/>
      <c r="I288" s="73"/>
      <c r="J288" s="73"/>
    </row>
    <row r="289" spans="2:10" x14ac:dyDescent="0.2">
      <c r="B289" s="73"/>
      <c r="C289" s="73"/>
      <c r="D289" s="73"/>
      <c r="E289" s="73"/>
      <c r="F289" s="73"/>
      <c r="G289" s="73"/>
      <c r="H289" s="73"/>
      <c r="I289" s="73"/>
      <c r="J289" s="73"/>
    </row>
    <row r="290" spans="2:10" x14ac:dyDescent="0.2">
      <c r="B290" s="73"/>
      <c r="C290" s="73"/>
      <c r="D290" s="73"/>
      <c r="E290" s="73"/>
      <c r="F290" s="73"/>
      <c r="G290" s="73"/>
      <c r="H290" s="73"/>
      <c r="I290" s="73"/>
      <c r="J290" s="73"/>
    </row>
    <row r="291" spans="2:10" x14ac:dyDescent="0.2">
      <c r="B291" s="73"/>
      <c r="C291" s="73"/>
      <c r="D291" s="73"/>
      <c r="E291" s="73"/>
      <c r="F291" s="73"/>
      <c r="G291" s="73"/>
      <c r="H291" s="73"/>
      <c r="I291" s="73"/>
      <c r="J291" s="73"/>
    </row>
    <row r="292" spans="2:10" x14ac:dyDescent="0.2">
      <c r="B292" s="73"/>
      <c r="C292" s="73"/>
      <c r="D292" s="73"/>
      <c r="E292" s="73"/>
      <c r="F292" s="73"/>
      <c r="G292" s="73"/>
      <c r="H292" s="73"/>
      <c r="I292" s="73"/>
      <c r="J292" s="73"/>
    </row>
    <row r="293" spans="2:10" x14ac:dyDescent="0.2">
      <c r="B293" s="73"/>
      <c r="C293" s="73"/>
      <c r="D293" s="73"/>
      <c r="E293" s="73"/>
      <c r="F293" s="73"/>
      <c r="G293" s="73"/>
      <c r="H293" s="73"/>
      <c r="I293" s="73"/>
      <c r="J293" s="73"/>
    </row>
    <row r="294" spans="2:10" x14ac:dyDescent="0.2">
      <c r="B294" s="73"/>
      <c r="C294" s="73"/>
      <c r="D294" s="73"/>
      <c r="E294" s="73"/>
      <c r="F294" s="73"/>
      <c r="G294" s="73"/>
      <c r="H294" s="73"/>
      <c r="I294" s="73"/>
      <c r="J294" s="73"/>
    </row>
    <row r="295" spans="2:10" x14ac:dyDescent="0.2">
      <c r="B295" s="73"/>
      <c r="C295" s="73"/>
      <c r="D295" s="73"/>
      <c r="E295" s="73"/>
      <c r="F295" s="73"/>
      <c r="G295" s="73"/>
      <c r="H295" s="73"/>
      <c r="I295" s="73"/>
      <c r="J295" s="73"/>
    </row>
    <row r="296" spans="2:10" x14ac:dyDescent="0.2">
      <c r="B296" s="73"/>
      <c r="C296" s="73"/>
      <c r="D296" s="73"/>
      <c r="E296" s="73"/>
      <c r="F296" s="73"/>
      <c r="G296" s="73"/>
      <c r="H296" s="73"/>
      <c r="I296" s="73"/>
      <c r="J296" s="73"/>
    </row>
    <row r="297" spans="2:10" x14ac:dyDescent="0.2">
      <c r="B297" s="73"/>
      <c r="C297" s="73"/>
      <c r="D297" s="73"/>
      <c r="E297" s="73"/>
      <c r="F297" s="73"/>
      <c r="G297" s="73"/>
      <c r="H297" s="73"/>
      <c r="I297" s="73"/>
      <c r="J297" s="73"/>
    </row>
    <row r="298" spans="2:10" x14ac:dyDescent="0.2">
      <c r="B298" s="73"/>
      <c r="C298" s="73"/>
      <c r="D298" s="73"/>
      <c r="E298" s="73"/>
      <c r="F298" s="73"/>
      <c r="G298" s="73"/>
      <c r="H298" s="73"/>
      <c r="I298" s="73"/>
      <c r="J298" s="73"/>
    </row>
    <row r="299" spans="2:10" x14ac:dyDescent="0.2">
      <c r="B299" s="73"/>
      <c r="C299" s="73"/>
      <c r="D299" s="73"/>
      <c r="E299" s="73"/>
      <c r="F299" s="73"/>
      <c r="G299" s="73"/>
      <c r="H299" s="73"/>
      <c r="I299" s="73"/>
      <c r="J299" s="73"/>
    </row>
    <row r="300" spans="2:10" x14ac:dyDescent="0.2">
      <c r="B300" s="73"/>
      <c r="C300" s="73"/>
      <c r="D300" s="73"/>
      <c r="E300" s="73"/>
      <c r="F300" s="73"/>
      <c r="G300" s="73"/>
      <c r="H300" s="73"/>
      <c r="I300" s="73"/>
      <c r="J300" s="73"/>
    </row>
  </sheetData>
  <sheetProtection password="CDBE" sheet="1" objects="1" scenarios="1"/>
  <customSheetViews>
    <customSheetView guid="{B63A9C9F-CFE4-40C9-8381-5421B247D702}" showGridLines="0" showRowCol="0" outlineSymbols="0" showRuler="0">
      <pageMargins left="0.78740157480314965" right="0.78740157480314965" top="0.98425196850393704" bottom="0.98425196850393704" header="0.51181102362204722" footer="0.51181102362204722"/>
      <printOptions horizontalCentered="1"/>
      <pageSetup paperSize="9" orientation="portrait" horizontalDpi="4294967292" verticalDpi="0" r:id="rId1"/>
      <headerFooter alignWithMargins="0"/>
    </customSheetView>
  </customSheetViews>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POŽÁRNÍ SPORT</oddHeader>
    <oddFooter>&amp;LAutor: Ing. Milan Hoffmann&amp;C&amp;P&amp;ROprávněný uživatel: SH ČMS</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E450"/>
  <sheetViews>
    <sheetView showGridLines="0" showRowColHeaders="0" showOutlineSymbols="0" workbookViewId="0"/>
  </sheetViews>
  <sheetFormatPr defaultColWidth="5.7109375" defaultRowHeight="12.75" x14ac:dyDescent="0.2"/>
  <cols>
    <col min="1" max="2" width="13" style="188" customWidth="1"/>
    <col min="3" max="3" width="13" style="189" customWidth="1"/>
    <col min="4" max="4" width="13" style="188" customWidth="1"/>
    <col min="5" max="5" width="5.7109375" style="56"/>
    <col min="6" max="16384" width="5.7109375" style="20"/>
  </cols>
  <sheetData>
    <row r="1" spans="1:5" x14ac:dyDescent="0.2">
      <c r="A1" s="222" t="s">
        <v>116</v>
      </c>
      <c r="B1" s="188" t="s">
        <v>107</v>
      </c>
      <c r="C1" s="136"/>
      <c r="E1" s="56">
        <v>1</v>
      </c>
    </row>
    <row r="2" spans="1:5" x14ac:dyDescent="0.2">
      <c r="A2" s="223" t="s">
        <v>121</v>
      </c>
      <c r="B2" s="188" t="s">
        <v>109</v>
      </c>
      <c r="C2" s="136"/>
      <c r="E2" s="56">
        <v>2</v>
      </c>
    </row>
    <row r="3" spans="1:5" x14ac:dyDescent="0.2">
      <c r="A3" s="222" t="s">
        <v>127</v>
      </c>
      <c r="B3" s="188" t="s">
        <v>111</v>
      </c>
      <c r="C3" s="136"/>
      <c r="E3" s="56">
        <v>3</v>
      </c>
    </row>
    <row r="4" spans="1:5" x14ac:dyDescent="0.2">
      <c r="A4" s="223" t="s">
        <v>135</v>
      </c>
      <c r="B4" s="188" t="s">
        <v>112</v>
      </c>
      <c r="C4" s="136"/>
      <c r="E4" s="56">
        <v>4</v>
      </c>
    </row>
    <row r="5" spans="1:5" x14ac:dyDescent="0.2">
      <c r="A5" s="222" t="s">
        <v>142</v>
      </c>
      <c r="B5" s="188" t="s">
        <v>113</v>
      </c>
      <c r="C5" s="136"/>
      <c r="E5" s="56">
        <v>5</v>
      </c>
    </row>
    <row r="6" spans="1:5" x14ac:dyDescent="0.2">
      <c r="A6" s="223" t="s">
        <v>150</v>
      </c>
      <c r="B6" s="188" t="s">
        <v>101</v>
      </c>
      <c r="C6" s="136"/>
      <c r="E6" s="56">
        <v>6</v>
      </c>
    </row>
    <row r="7" spans="1:5" x14ac:dyDescent="0.2">
      <c r="A7" s="222" t="s">
        <v>117</v>
      </c>
      <c r="B7" s="188" t="s">
        <v>107</v>
      </c>
      <c r="C7" s="136"/>
      <c r="E7" s="56">
        <v>7</v>
      </c>
    </row>
    <row r="8" spans="1:5" x14ac:dyDescent="0.2">
      <c r="A8" s="223" t="s">
        <v>122</v>
      </c>
      <c r="B8" s="188" t="s">
        <v>109</v>
      </c>
      <c r="C8" s="136"/>
      <c r="E8" s="56">
        <v>8</v>
      </c>
    </row>
    <row r="9" spans="1:5" x14ac:dyDescent="0.2">
      <c r="A9" s="222" t="s">
        <v>128</v>
      </c>
      <c r="B9" s="188" t="s">
        <v>111</v>
      </c>
      <c r="C9" s="136"/>
      <c r="E9" s="56">
        <v>9</v>
      </c>
    </row>
    <row r="10" spans="1:5" x14ac:dyDescent="0.2">
      <c r="A10" s="223" t="s">
        <v>136</v>
      </c>
      <c r="B10" s="188" t="s">
        <v>112</v>
      </c>
      <c r="C10" s="136"/>
      <c r="E10" s="56">
        <v>10</v>
      </c>
    </row>
    <row r="11" spans="1:5" x14ac:dyDescent="0.2">
      <c r="A11" s="222" t="s">
        <v>143</v>
      </c>
      <c r="B11" s="188" t="s">
        <v>113</v>
      </c>
      <c r="C11" s="136"/>
      <c r="E11" s="56">
        <v>11</v>
      </c>
    </row>
    <row r="12" spans="1:5" x14ac:dyDescent="0.2">
      <c r="A12" s="223" t="s">
        <v>151</v>
      </c>
      <c r="B12" s="188" t="s">
        <v>101</v>
      </c>
      <c r="C12" s="136"/>
      <c r="E12" s="56">
        <v>12</v>
      </c>
    </row>
    <row r="13" spans="1:5" x14ac:dyDescent="0.2">
      <c r="A13" s="222" t="s">
        <v>165</v>
      </c>
      <c r="B13" s="188" t="s">
        <v>107</v>
      </c>
      <c r="C13" s="136"/>
      <c r="E13" s="56">
        <v>13</v>
      </c>
    </row>
    <row r="14" spans="1:5" x14ac:dyDescent="0.2">
      <c r="A14" s="223" t="s">
        <v>159</v>
      </c>
      <c r="B14" s="188" t="s">
        <v>109</v>
      </c>
      <c r="C14" s="136"/>
      <c r="E14" s="56">
        <v>14</v>
      </c>
    </row>
    <row r="15" spans="1:5" x14ac:dyDescent="0.2">
      <c r="A15" s="222" t="s">
        <v>129</v>
      </c>
      <c r="B15" s="188" t="s">
        <v>111</v>
      </c>
      <c r="C15" s="136"/>
      <c r="E15" s="56">
        <v>15</v>
      </c>
    </row>
    <row r="16" spans="1:5" x14ac:dyDescent="0.2">
      <c r="A16" s="223" t="s">
        <v>137</v>
      </c>
      <c r="B16" s="188" t="s">
        <v>112</v>
      </c>
      <c r="C16" s="136"/>
      <c r="E16" s="56">
        <v>16</v>
      </c>
    </row>
    <row r="17" spans="1:5" x14ac:dyDescent="0.2">
      <c r="A17" s="222" t="s">
        <v>144</v>
      </c>
      <c r="B17" s="188" t="s">
        <v>113</v>
      </c>
      <c r="C17" s="136"/>
      <c r="E17" s="56">
        <v>17</v>
      </c>
    </row>
    <row r="18" spans="1:5" x14ac:dyDescent="0.2">
      <c r="A18" s="223" t="s">
        <v>152</v>
      </c>
      <c r="B18" s="188" t="s">
        <v>101</v>
      </c>
      <c r="C18" s="136"/>
      <c r="E18" s="56">
        <v>18</v>
      </c>
    </row>
    <row r="19" spans="1:5" x14ac:dyDescent="0.2">
      <c r="A19" s="222" t="s">
        <v>164</v>
      </c>
      <c r="B19" s="188" t="s">
        <v>107</v>
      </c>
      <c r="C19" s="136"/>
      <c r="E19" s="56">
        <v>19</v>
      </c>
    </row>
    <row r="20" spans="1:5" x14ac:dyDescent="0.2">
      <c r="A20" s="223" t="s">
        <v>123</v>
      </c>
      <c r="B20" s="188" t="s">
        <v>109</v>
      </c>
      <c r="C20" s="136"/>
      <c r="E20" s="56">
        <v>20</v>
      </c>
    </row>
    <row r="21" spans="1:5" x14ac:dyDescent="0.2">
      <c r="A21" s="222" t="s">
        <v>130</v>
      </c>
      <c r="B21" s="188" t="s">
        <v>111</v>
      </c>
      <c r="C21" s="136"/>
      <c r="E21" s="56">
        <v>21</v>
      </c>
    </row>
    <row r="22" spans="1:5" x14ac:dyDescent="0.2">
      <c r="A22" s="223" t="s">
        <v>138</v>
      </c>
      <c r="B22" s="188" t="s">
        <v>112</v>
      </c>
      <c r="C22" s="136"/>
      <c r="E22" s="56">
        <v>22</v>
      </c>
    </row>
    <row r="23" spans="1:5" x14ac:dyDescent="0.2">
      <c r="A23" s="222" t="s">
        <v>145</v>
      </c>
      <c r="B23" s="188" t="s">
        <v>113</v>
      </c>
      <c r="C23" s="136"/>
      <c r="E23" s="56">
        <v>23</v>
      </c>
    </row>
    <row r="24" spans="1:5" x14ac:dyDescent="0.2">
      <c r="A24" s="223" t="s">
        <v>153</v>
      </c>
      <c r="B24" s="188" t="s">
        <v>101</v>
      </c>
      <c r="C24" s="136"/>
      <c r="E24" s="56">
        <v>24</v>
      </c>
    </row>
    <row r="25" spans="1:5" x14ac:dyDescent="0.2">
      <c r="A25" s="222" t="s">
        <v>118</v>
      </c>
      <c r="B25" s="188" t="s">
        <v>107</v>
      </c>
      <c r="C25" s="136"/>
      <c r="E25" s="56">
        <v>25</v>
      </c>
    </row>
    <row r="26" spans="1:5" x14ac:dyDescent="0.2">
      <c r="A26" s="223" t="s">
        <v>124</v>
      </c>
      <c r="B26" s="188" t="s">
        <v>109</v>
      </c>
      <c r="C26" s="136"/>
      <c r="E26" s="56">
        <v>26</v>
      </c>
    </row>
    <row r="27" spans="1:5" x14ac:dyDescent="0.2">
      <c r="A27" s="222" t="s">
        <v>131</v>
      </c>
      <c r="B27" s="188" t="s">
        <v>111</v>
      </c>
      <c r="C27" s="136"/>
      <c r="E27" s="56">
        <v>27</v>
      </c>
    </row>
    <row r="28" spans="1:5" x14ac:dyDescent="0.2">
      <c r="A28" s="223" t="s">
        <v>139</v>
      </c>
      <c r="B28" s="188" t="s">
        <v>112</v>
      </c>
      <c r="C28" s="136"/>
      <c r="E28" s="56">
        <v>28</v>
      </c>
    </row>
    <row r="29" spans="1:5" x14ac:dyDescent="0.2">
      <c r="A29" s="222" t="s">
        <v>146</v>
      </c>
      <c r="B29" s="188" t="s">
        <v>113</v>
      </c>
      <c r="C29" s="136"/>
      <c r="E29" s="56">
        <v>29</v>
      </c>
    </row>
    <row r="30" spans="1:5" x14ac:dyDescent="0.2">
      <c r="A30" s="223" t="s">
        <v>154</v>
      </c>
      <c r="B30" s="188" t="s">
        <v>101</v>
      </c>
      <c r="C30" s="136"/>
      <c r="E30" s="56">
        <v>30</v>
      </c>
    </row>
    <row r="31" spans="1:5" x14ac:dyDescent="0.2">
      <c r="A31" s="222" t="s">
        <v>119</v>
      </c>
      <c r="B31" s="188" t="s">
        <v>107</v>
      </c>
      <c r="C31" s="136"/>
      <c r="E31" s="56">
        <v>31</v>
      </c>
    </row>
    <row r="32" spans="1:5" x14ac:dyDescent="0.2">
      <c r="A32" s="223" t="s">
        <v>125</v>
      </c>
      <c r="B32" s="188" t="s">
        <v>109</v>
      </c>
      <c r="C32" s="136"/>
      <c r="E32" s="56">
        <v>32</v>
      </c>
    </row>
    <row r="33" spans="1:5" x14ac:dyDescent="0.2">
      <c r="A33" s="222" t="s">
        <v>134</v>
      </c>
      <c r="B33" s="188" t="s">
        <v>111</v>
      </c>
      <c r="C33" s="136"/>
      <c r="E33" s="56">
        <v>33</v>
      </c>
    </row>
    <row r="34" spans="1:5" x14ac:dyDescent="0.2">
      <c r="A34" s="223" t="s">
        <v>140</v>
      </c>
      <c r="B34" s="188" t="s">
        <v>112</v>
      </c>
      <c r="C34" s="136"/>
      <c r="E34" s="56">
        <v>34</v>
      </c>
    </row>
    <row r="35" spans="1:5" x14ac:dyDescent="0.2">
      <c r="A35" s="222" t="s">
        <v>147</v>
      </c>
      <c r="B35" s="188" t="s">
        <v>113</v>
      </c>
      <c r="C35" s="136"/>
      <c r="E35" s="56">
        <v>35</v>
      </c>
    </row>
    <row r="36" spans="1:5" x14ac:dyDescent="0.2">
      <c r="A36" s="223" t="s">
        <v>155</v>
      </c>
      <c r="B36" s="188" t="s">
        <v>101</v>
      </c>
      <c r="C36" s="136"/>
      <c r="E36" s="56">
        <v>36</v>
      </c>
    </row>
    <row r="37" spans="1:5" x14ac:dyDescent="0.2">
      <c r="A37" s="222" t="s">
        <v>120</v>
      </c>
      <c r="B37" s="188" t="s">
        <v>107</v>
      </c>
      <c r="C37" s="136"/>
      <c r="E37" s="56">
        <v>37</v>
      </c>
    </row>
    <row r="38" spans="1:5" x14ac:dyDescent="0.2">
      <c r="A38" s="223" t="s">
        <v>126</v>
      </c>
      <c r="B38" s="188" t="s">
        <v>109</v>
      </c>
      <c r="C38" s="136"/>
      <c r="E38" s="56">
        <v>38</v>
      </c>
    </row>
    <row r="39" spans="1:5" x14ac:dyDescent="0.2">
      <c r="A39" s="222" t="s">
        <v>132</v>
      </c>
      <c r="B39" s="188" t="s">
        <v>111</v>
      </c>
      <c r="C39" s="136"/>
      <c r="E39" s="56">
        <v>39</v>
      </c>
    </row>
    <row r="40" spans="1:5" x14ac:dyDescent="0.2">
      <c r="A40" s="223" t="s">
        <v>141</v>
      </c>
      <c r="B40" s="188" t="s">
        <v>112</v>
      </c>
      <c r="C40" s="136"/>
      <c r="E40" s="56">
        <v>40</v>
      </c>
    </row>
    <row r="41" spans="1:5" x14ac:dyDescent="0.2">
      <c r="A41" s="222" t="s">
        <v>148</v>
      </c>
      <c r="B41" s="188" t="s">
        <v>113</v>
      </c>
      <c r="C41" s="136"/>
      <c r="E41" s="56">
        <v>41</v>
      </c>
    </row>
    <row r="42" spans="1:5" x14ac:dyDescent="0.2">
      <c r="A42" s="223" t="s">
        <v>161</v>
      </c>
      <c r="B42" s="188" t="s">
        <v>101</v>
      </c>
      <c r="C42" s="136"/>
      <c r="E42" s="56">
        <v>42</v>
      </c>
    </row>
    <row r="43" spans="1:5" x14ac:dyDescent="0.2">
      <c r="A43" s="222" t="s">
        <v>162</v>
      </c>
      <c r="B43" s="188" t="s">
        <v>107</v>
      </c>
      <c r="C43" s="136"/>
      <c r="E43" s="56">
        <v>43</v>
      </c>
    </row>
    <row r="44" spans="1:5" x14ac:dyDescent="0.2">
      <c r="A44" s="223" t="s">
        <v>160</v>
      </c>
      <c r="B44" s="188" t="s">
        <v>109</v>
      </c>
      <c r="C44" s="136"/>
      <c r="E44" s="56">
        <v>44</v>
      </c>
    </row>
    <row r="45" spans="1:5" x14ac:dyDescent="0.2">
      <c r="A45" s="222" t="s">
        <v>133</v>
      </c>
      <c r="B45" s="188" t="s">
        <v>111</v>
      </c>
      <c r="C45" s="136"/>
      <c r="E45" s="56">
        <v>45</v>
      </c>
    </row>
    <row r="46" spans="1:5" x14ac:dyDescent="0.2">
      <c r="A46" s="223" t="s">
        <v>163</v>
      </c>
      <c r="B46" s="188" t="s">
        <v>112</v>
      </c>
      <c r="C46" s="136"/>
      <c r="E46" s="56">
        <v>46</v>
      </c>
    </row>
    <row r="47" spans="1:5" x14ac:dyDescent="0.2">
      <c r="A47" s="222" t="s">
        <v>149</v>
      </c>
      <c r="B47" s="188" t="s">
        <v>113</v>
      </c>
      <c r="C47" s="136"/>
      <c r="E47" s="56">
        <v>47</v>
      </c>
    </row>
    <row r="48" spans="1:5" x14ac:dyDescent="0.2">
      <c r="A48" s="223" t="s">
        <v>156</v>
      </c>
      <c r="B48" s="188" t="s">
        <v>101</v>
      </c>
      <c r="C48" s="136"/>
      <c r="E48" s="56">
        <v>48</v>
      </c>
    </row>
    <row r="49" spans="1:5" x14ac:dyDescent="0.2">
      <c r="A49" s="222"/>
      <c r="B49" s="188" t="s">
        <v>107</v>
      </c>
      <c r="C49" s="136"/>
      <c r="E49" s="56">
        <v>49</v>
      </c>
    </row>
    <row r="50" spans="1:5" x14ac:dyDescent="0.2">
      <c r="A50" s="223"/>
      <c r="B50" s="188" t="s">
        <v>109</v>
      </c>
      <c r="C50" s="136"/>
      <c r="E50" s="56">
        <v>50</v>
      </c>
    </row>
    <row r="51" spans="1:5" x14ac:dyDescent="0.2">
      <c r="A51" s="222"/>
      <c r="B51" s="188" t="s">
        <v>111</v>
      </c>
      <c r="C51" s="136"/>
      <c r="E51" s="56">
        <v>51</v>
      </c>
    </row>
    <row r="52" spans="1:5" x14ac:dyDescent="0.2">
      <c r="A52" s="223"/>
      <c r="B52" s="188" t="s">
        <v>112</v>
      </c>
      <c r="C52" s="136"/>
      <c r="E52" s="56">
        <v>52</v>
      </c>
    </row>
    <row r="53" spans="1:5" x14ac:dyDescent="0.2">
      <c r="A53" s="222"/>
      <c r="B53" s="188" t="s">
        <v>113</v>
      </c>
      <c r="C53" s="136"/>
      <c r="E53" s="56">
        <v>53</v>
      </c>
    </row>
    <row r="54" spans="1:5" x14ac:dyDescent="0.2">
      <c r="A54" s="223"/>
      <c r="B54" s="188" t="s">
        <v>101</v>
      </c>
      <c r="C54" s="136"/>
      <c r="E54" s="56">
        <v>54</v>
      </c>
    </row>
    <row r="55" spans="1:5" x14ac:dyDescent="0.2">
      <c r="A55" s="222"/>
      <c r="C55" s="136"/>
      <c r="E55" s="56">
        <v>55</v>
      </c>
    </row>
    <row r="56" spans="1:5" x14ac:dyDescent="0.2">
      <c r="A56" s="223"/>
      <c r="C56" s="136"/>
      <c r="E56" s="56">
        <v>56</v>
      </c>
    </row>
    <row r="57" spans="1:5" x14ac:dyDescent="0.2">
      <c r="A57" s="222"/>
      <c r="C57" s="136"/>
      <c r="E57" s="56">
        <v>57</v>
      </c>
    </row>
    <row r="58" spans="1:5" x14ac:dyDescent="0.2">
      <c r="A58" s="223"/>
      <c r="C58" s="136"/>
      <c r="E58" s="56">
        <v>58</v>
      </c>
    </row>
    <row r="59" spans="1:5" x14ac:dyDescent="0.2">
      <c r="A59" s="222"/>
      <c r="C59" s="136"/>
      <c r="E59" s="56">
        <v>59</v>
      </c>
    </row>
    <row r="60" spans="1:5" x14ac:dyDescent="0.2">
      <c r="A60" s="223"/>
      <c r="C60" s="136"/>
      <c r="E60" s="56">
        <v>60</v>
      </c>
    </row>
    <row r="61" spans="1:5" x14ac:dyDescent="0.2">
      <c r="A61" s="222"/>
      <c r="C61" s="136"/>
      <c r="E61" s="56">
        <v>61</v>
      </c>
    </row>
    <row r="62" spans="1:5" x14ac:dyDescent="0.2">
      <c r="A62" s="223"/>
      <c r="C62" s="136"/>
      <c r="E62" s="56">
        <v>62</v>
      </c>
    </row>
    <row r="63" spans="1:5" x14ac:dyDescent="0.2">
      <c r="A63" s="222"/>
      <c r="C63" s="136"/>
      <c r="E63" s="56">
        <v>63</v>
      </c>
    </row>
    <row r="64" spans="1:5" x14ac:dyDescent="0.2">
      <c r="A64" s="223"/>
      <c r="C64" s="136"/>
      <c r="E64" s="56">
        <v>64</v>
      </c>
    </row>
    <row r="65" spans="1:5" x14ac:dyDescent="0.2">
      <c r="A65" s="222"/>
      <c r="C65" s="136"/>
      <c r="E65" s="56">
        <v>65</v>
      </c>
    </row>
    <row r="66" spans="1:5" x14ac:dyDescent="0.2">
      <c r="A66" s="223"/>
      <c r="C66" s="136"/>
      <c r="E66" s="56">
        <v>66</v>
      </c>
    </row>
    <row r="67" spans="1:5" x14ac:dyDescent="0.2">
      <c r="A67" s="222"/>
      <c r="C67" s="136"/>
      <c r="E67" s="56">
        <v>67</v>
      </c>
    </row>
    <row r="68" spans="1:5" x14ac:dyDescent="0.2">
      <c r="A68" s="223"/>
      <c r="C68" s="136"/>
      <c r="E68" s="56">
        <v>68</v>
      </c>
    </row>
    <row r="69" spans="1:5" x14ac:dyDescent="0.2">
      <c r="A69" s="222"/>
      <c r="C69" s="136"/>
      <c r="E69" s="56">
        <v>69</v>
      </c>
    </row>
    <row r="70" spans="1:5" x14ac:dyDescent="0.2">
      <c r="A70" s="223"/>
      <c r="C70" s="136"/>
      <c r="E70" s="56">
        <v>70</v>
      </c>
    </row>
    <row r="71" spans="1:5" x14ac:dyDescent="0.2">
      <c r="A71" s="222"/>
      <c r="C71" s="136"/>
      <c r="E71" s="56">
        <v>71</v>
      </c>
    </row>
    <row r="72" spans="1:5" x14ac:dyDescent="0.2">
      <c r="A72" s="223"/>
      <c r="C72" s="136"/>
      <c r="E72" s="56">
        <v>72</v>
      </c>
    </row>
    <row r="73" spans="1:5" x14ac:dyDescent="0.2">
      <c r="A73" s="222"/>
      <c r="C73" s="136"/>
      <c r="E73" s="56">
        <v>73</v>
      </c>
    </row>
    <row r="74" spans="1:5" x14ac:dyDescent="0.2">
      <c r="A74" s="223"/>
      <c r="C74" s="136"/>
      <c r="E74" s="56">
        <v>74</v>
      </c>
    </row>
    <row r="75" spans="1:5" x14ac:dyDescent="0.2">
      <c r="A75" s="222"/>
      <c r="C75" s="136"/>
      <c r="E75" s="56">
        <v>75</v>
      </c>
    </row>
    <row r="76" spans="1:5" x14ac:dyDescent="0.2">
      <c r="A76" s="223"/>
      <c r="C76" s="136"/>
      <c r="E76" s="56">
        <v>76</v>
      </c>
    </row>
    <row r="77" spans="1:5" x14ac:dyDescent="0.2">
      <c r="A77" s="222"/>
      <c r="C77" s="136"/>
      <c r="E77" s="56">
        <v>77</v>
      </c>
    </row>
    <row r="78" spans="1:5" x14ac:dyDescent="0.2">
      <c r="A78" s="223"/>
      <c r="C78" s="136"/>
      <c r="E78" s="56">
        <v>78</v>
      </c>
    </row>
    <row r="79" spans="1:5" x14ac:dyDescent="0.2">
      <c r="A79" s="222"/>
      <c r="C79" s="136"/>
      <c r="E79" s="56">
        <v>79</v>
      </c>
    </row>
    <row r="80" spans="1:5" x14ac:dyDescent="0.2">
      <c r="A80" s="223"/>
      <c r="C80" s="136"/>
      <c r="E80" s="56">
        <v>80</v>
      </c>
    </row>
    <row r="81" spans="1:5" x14ac:dyDescent="0.2">
      <c r="A81" s="222"/>
      <c r="C81" s="136"/>
      <c r="E81" s="56">
        <v>81</v>
      </c>
    </row>
    <row r="82" spans="1:5" x14ac:dyDescent="0.2">
      <c r="A82" s="223"/>
      <c r="C82" s="136"/>
      <c r="E82" s="56">
        <v>82</v>
      </c>
    </row>
    <row r="83" spans="1:5" x14ac:dyDescent="0.2">
      <c r="A83" s="222"/>
      <c r="C83" s="136"/>
      <c r="E83" s="56">
        <v>83</v>
      </c>
    </row>
    <row r="84" spans="1:5" x14ac:dyDescent="0.2">
      <c r="A84" s="223"/>
      <c r="C84" s="136"/>
      <c r="E84" s="56">
        <v>84</v>
      </c>
    </row>
    <row r="85" spans="1:5" x14ac:dyDescent="0.2">
      <c r="A85" s="222"/>
      <c r="C85" s="136"/>
      <c r="E85" s="56">
        <v>85</v>
      </c>
    </row>
    <row r="86" spans="1:5" x14ac:dyDescent="0.2">
      <c r="A86" s="223"/>
      <c r="C86" s="136"/>
      <c r="E86" s="56">
        <v>86</v>
      </c>
    </row>
    <row r="87" spans="1:5" x14ac:dyDescent="0.2">
      <c r="A87" s="222"/>
      <c r="C87" s="136"/>
      <c r="E87" s="56">
        <v>87</v>
      </c>
    </row>
    <row r="88" spans="1:5" x14ac:dyDescent="0.2">
      <c r="A88" s="223"/>
      <c r="C88" s="136"/>
      <c r="E88" s="56">
        <v>88</v>
      </c>
    </row>
    <row r="89" spans="1:5" x14ac:dyDescent="0.2">
      <c r="A89" s="222"/>
      <c r="C89" s="136"/>
      <c r="E89" s="56">
        <v>89</v>
      </c>
    </row>
    <row r="90" spans="1:5" x14ac:dyDescent="0.2">
      <c r="A90" s="223"/>
      <c r="C90" s="136"/>
      <c r="E90" s="56">
        <v>90</v>
      </c>
    </row>
    <row r="91" spans="1:5" x14ac:dyDescent="0.2">
      <c r="A91" s="222"/>
      <c r="C91" s="136"/>
      <c r="E91" s="56">
        <v>91</v>
      </c>
    </row>
    <row r="92" spans="1:5" x14ac:dyDescent="0.2">
      <c r="A92" s="223"/>
      <c r="C92" s="136"/>
      <c r="E92" s="56">
        <v>92</v>
      </c>
    </row>
    <row r="93" spans="1:5" x14ac:dyDescent="0.2">
      <c r="A93" s="222"/>
      <c r="C93" s="136"/>
      <c r="E93" s="56">
        <v>93</v>
      </c>
    </row>
    <row r="94" spans="1:5" x14ac:dyDescent="0.2">
      <c r="A94" s="223"/>
      <c r="C94" s="136"/>
      <c r="E94" s="56">
        <v>94</v>
      </c>
    </row>
    <row r="95" spans="1:5" x14ac:dyDescent="0.2">
      <c r="A95" s="222"/>
      <c r="C95" s="136"/>
      <c r="E95" s="56">
        <v>95</v>
      </c>
    </row>
    <row r="96" spans="1:5" x14ac:dyDescent="0.2">
      <c r="A96" s="223"/>
      <c r="C96" s="136"/>
      <c r="E96" s="56">
        <v>96</v>
      </c>
    </row>
    <row r="97" spans="1:5" x14ac:dyDescent="0.2">
      <c r="A97" s="222"/>
      <c r="C97" s="136"/>
      <c r="E97" s="56">
        <v>97</v>
      </c>
    </row>
    <row r="98" spans="1:5" x14ac:dyDescent="0.2">
      <c r="A98" s="223"/>
      <c r="C98" s="136"/>
      <c r="E98" s="56">
        <v>98</v>
      </c>
    </row>
    <row r="99" spans="1:5" x14ac:dyDescent="0.2">
      <c r="A99" s="222"/>
      <c r="C99" s="136"/>
      <c r="E99" s="56">
        <v>99</v>
      </c>
    </row>
    <row r="100" spans="1:5" x14ac:dyDescent="0.2">
      <c r="A100" s="223"/>
      <c r="C100" s="136"/>
      <c r="E100" s="56">
        <v>100</v>
      </c>
    </row>
    <row r="101" spans="1:5" x14ac:dyDescent="0.2">
      <c r="A101" s="222"/>
      <c r="C101" s="136"/>
      <c r="E101" s="56">
        <v>101</v>
      </c>
    </row>
    <row r="102" spans="1:5" x14ac:dyDescent="0.2">
      <c r="A102" s="223"/>
      <c r="C102" s="136"/>
      <c r="E102" s="56">
        <v>102</v>
      </c>
    </row>
    <row r="103" spans="1:5" x14ac:dyDescent="0.2">
      <c r="A103" s="222"/>
      <c r="C103" s="136"/>
      <c r="E103" s="56">
        <v>103</v>
      </c>
    </row>
    <row r="104" spans="1:5" x14ac:dyDescent="0.2">
      <c r="A104" s="223"/>
      <c r="C104" s="136"/>
      <c r="E104" s="56">
        <v>104</v>
      </c>
    </row>
    <row r="105" spans="1:5" x14ac:dyDescent="0.2">
      <c r="A105" s="222"/>
      <c r="C105" s="136"/>
      <c r="E105" s="56">
        <v>105</v>
      </c>
    </row>
    <row r="106" spans="1:5" x14ac:dyDescent="0.2">
      <c r="A106" s="223"/>
      <c r="E106" s="56">
        <v>106</v>
      </c>
    </row>
    <row r="107" spans="1:5" x14ac:dyDescent="0.2">
      <c r="A107" s="222"/>
      <c r="E107" s="56">
        <v>107</v>
      </c>
    </row>
    <row r="108" spans="1:5" x14ac:dyDescent="0.2">
      <c r="A108" s="223"/>
      <c r="E108" s="56">
        <v>108</v>
      </c>
    </row>
    <row r="109" spans="1:5" x14ac:dyDescent="0.2">
      <c r="A109" s="222"/>
      <c r="E109" s="56">
        <v>109</v>
      </c>
    </row>
    <row r="110" spans="1:5" x14ac:dyDescent="0.2">
      <c r="A110" s="223"/>
      <c r="E110" s="56">
        <v>110</v>
      </c>
    </row>
    <row r="111" spans="1:5" x14ac:dyDescent="0.2">
      <c r="A111" s="222"/>
      <c r="E111" s="56">
        <v>111</v>
      </c>
    </row>
    <row r="112" spans="1:5" x14ac:dyDescent="0.2">
      <c r="A112" s="223"/>
      <c r="E112" s="56">
        <v>112</v>
      </c>
    </row>
    <row r="113" spans="1:5" x14ac:dyDescent="0.2">
      <c r="A113" s="222"/>
      <c r="E113" s="56">
        <v>113</v>
      </c>
    </row>
    <row r="114" spans="1:5" x14ac:dyDescent="0.2">
      <c r="A114" s="223"/>
      <c r="E114" s="56">
        <v>114</v>
      </c>
    </row>
    <row r="115" spans="1:5" x14ac:dyDescent="0.2">
      <c r="A115" s="222"/>
      <c r="E115" s="56">
        <v>115</v>
      </c>
    </row>
    <row r="116" spans="1:5" x14ac:dyDescent="0.2">
      <c r="A116" s="223"/>
      <c r="E116" s="56">
        <v>116</v>
      </c>
    </row>
    <row r="117" spans="1:5" x14ac:dyDescent="0.2">
      <c r="A117" s="222"/>
      <c r="E117" s="56">
        <v>117</v>
      </c>
    </row>
    <row r="118" spans="1:5" x14ac:dyDescent="0.2">
      <c r="A118" s="223"/>
      <c r="E118" s="56">
        <v>118</v>
      </c>
    </row>
    <row r="119" spans="1:5" x14ac:dyDescent="0.2">
      <c r="A119" s="222"/>
      <c r="E119" s="56">
        <v>119</v>
      </c>
    </row>
    <row r="120" spans="1:5" x14ac:dyDescent="0.2">
      <c r="A120" s="223"/>
      <c r="E120" s="56">
        <v>120</v>
      </c>
    </row>
    <row r="121" spans="1:5" x14ac:dyDescent="0.2">
      <c r="A121" s="222"/>
      <c r="E121" s="56">
        <v>121</v>
      </c>
    </row>
    <row r="122" spans="1:5" x14ac:dyDescent="0.2">
      <c r="A122" s="223"/>
      <c r="E122" s="56">
        <v>122</v>
      </c>
    </row>
    <row r="123" spans="1:5" x14ac:dyDescent="0.2">
      <c r="A123" s="222"/>
      <c r="E123" s="56">
        <v>123</v>
      </c>
    </row>
    <row r="124" spans="1:5" x14ac:dyDescent="0.2">
      <c r="A124" s="223"/>
      <c r="E124" s="56">
        <v>124</v>
      </c>
    </row>
    <row r="125" spans="1:5" x14ac:dyDescent="0.2">
      <c r="A125" s="222"/>
      <c r="E125" s="56">
        <v>125</v>
      </c>
    </row>
    <row r="126" spans="1:5" x14ac:dyDescent="0.2">
      <c r="A126" s="223"/>
      <c r="E126" s="56">
        <v>126</v>
      </c>
    </row>
    <row r="127" spans="1:5" x14ac:dyDescent="0.2">
      <c r="A127" s="222"/>
      <c r="E127" s="56">
        <v>127</v>
      </c>
    </row>
    <row r="128" spans="1:5" x14ac:dyDescent="0.2">
      <c r="A128" s="223"/>
      <c r="E128" s="56">
        <v>128</v>
      </c>
    </row>
    <row r="129" spans="1:5" x14ac:dyDescent="0.2">
      <c r="A129" s="222"/>
      <c r="E129" s="56">
        <v>129</v>
      </c>
    </row>
    <row r="130" spans="1:5" x14ac:dyDescent="0.2">
      <c r="A130" s="223"/>
      <c r="E130" s="56">
        <v>130</v>
      </c>
    </row>
    <row r="131" spans="1:5" x14ac:dyDescent="0.2">
      <c r="A131" s="222"/>
      <c r="E131" s="56">
        <v>131</v>
      </c>
    </row>
    <row r="132" spans="1:5" x14ac:dyDescent="0.2">
      <c r="A132" s="223"/>
      <c r="E132" s="56">
        <v>132</v>
      </c>
    </row>
    <row r="133" spans="1:5" x14ac:dyDescent="0.2">
      <c r="A133" s="222"/>
      <c r="E133" s="56">
        <v>133</v>
      </c>
    </row>
    <row r="134" spans="1:5" x14ac:dyDescent="0.2">
      <c r="A134" s="223"/>
      <c r="E134" s="56">
        <v>134</v>
      </c>
    </row>
    <row r="135" spans="1:5" x14ac:dyDescent="0.2">
      <c r="A135" s="222"/>
      <c r="E135" s="56">
        <v>135</v>
      </c>
    </row>
    <row r="136" spans="1:5" x14ac:dyDescent="0.2">
      <c r="A136" s="223"/>
      <c r="E136" s="56">
        <v>136</v>
      </c>
    </row>
    <row r="137" spans="1:5" x14ac:dyDescent="0.2">
      <c r="A137" s="222"/>
      <c r="E137" s="56">
        <v>137</v>
      </c>
    </row>
    <row r="138" spans="1:5" x14ac:dyDescent="0.2">
      <c r="A138" s="223"/>
      <c r="E138" s="56">
        <v>138</v>
      </c>
    </row>
    <row r="139" spans="1:5" x14ac:dyDescent="0.2">
      <c r="A139" s="222"/>
      <c r="E139" s="56">
        <v>139</v>
      </c>
    </row>
    <row r="140" spans="1:5" x14ac:dyDescent="0.2">
      <c r="A140" s="223"/>
      <c r="E140" s="56">
        <v>140</v>
      </c>
    </row>
    <row r="141" spans="1:5" x14ac:dyDescent="0.2">
      <c r="A141" s="222"/>
      <c r="E141" s="56">
        <v>141</v>
      </c>
    </row>
    <row r="142" spans="1:5" x14ac:dyDescent="0.2">
      <c r="A142" s="223"/>
      <c r="E142" s="56">
        <v>142</v>
      </c>
    </row>
    <row r="143" spans="1:5" x14ac:dyDescent="0.2">
      <c r="A143" s="222"/>
      <c r="E143" s="56">
        <v>143</v>
      </c>
    </row>
    <row r="144" spans="1:5" x14ac:dyDescent="0.2">
      <c r="A144" s="223"/>
      <c r="E144" s="56">
        <v>144</v>
      </c>
    </row>
    <row r="145" spans="1:5" x14ac:dyDescent="0.2">
      <c r="A145" s="222"/>
      <c r="E145" s="56">
        <v>145</v>
      </c>
    </row>
    <row r="146" spans="1:5" x14ac:dyDescent="0.2">
      <c r="A146" s="223"/>
      <c r="E146" s="56">
        <v>146</v>
      </c>
    </row>
    <row r="147" spans="1:5" x14ac:dyDescent="0.2">
      <c r="A147" s="222"/>
      <c r="E147" s="56">
        <v>147</v>
      </c>
    </row>
    <row r="148" spans="1:5" x14ac:dyDescent="0.2">
      <c r="A148" s="223"/>
      <c r="E148" s="56">
        <v>148</v>
      </c>
    </row>
    <row r="149" spans="1:5" x14ac:dyDescent="0.2">
      <c r="A149" s="222"/>
      <c r="E149" s="56">
        <v>149</v>
      </c>
    </row>
    <row r="150" spans="1:5" x14ac:dyDescent="0.2">
      <c r="A150" s="223"/>
      <c r="E150" s="56">
        <v>150</v>
      </c>
    </row>
    <row r="151" spans="1:5" x14ac:dyDescent="0.2">
      <c r="A151" s="222"/>
      <c r="E151" s="56">
        <v>151</v>
      </c>
    </row>
    <row r="152" spans="1:5" x14ac:dyDescent="0.2">
      <c r="A152" s="223"/>
      <c r="E152" s="56">
        <v>152</v>
      </c>
    </row>
    <row r="153" spans="1:5" x14ac:dyDescent="0.2">
      <c r="A153" s="222"/>
      <c r="E153" s="56">
        <v>153</v>
      </c>
    </row>
    <row r="154" spans="1:5" x14ac:dyDescent="0.2">
      <c r="A154" s="223"/>
      <c r="E154" s="56">
        <v>154</v>
      </c>
    </row>
    <row r="155" spans="1:5" x14ac:dyDescent="0.2">
      <c r="A155" s="222"/>
      <c r="E155" s="56">
        <v>155</v>
      </c>
    </row>
    <row r="156" spans="1:5" x14ac:dyDescent="0.2">
      <c r="A156" s="223"/>
      <c r="E156" s="56">
        <v>156</v>
      </c>
    </row>
    <row r="157" spans="1:5" x14ac:dyDescent="0.2">
      <c r="A157" s="222"/>
      <c r="E157" s="56">
        <v>157</v>
      </c>
    </row>
    <row r="158" spans="1:5" x14ac:dyDescent="0.2">
      <c r="A158" s="223"/>
      <c r="E158" s="56">
        <v>158</v>
      </c>
    </row>
    <row r="159" spans="1:5" x14ac:dyDescent="0.2">
      <c r="A159" s="222"/>
      <c r="E159" s="56">
        <v>159</v>
      </c>
    </row>
    <row r="160" spans="1:5" x14ac:dyDescent="0.2">
      <c r="A160" s="223"/>
      <c r="E160" s="56">
        <v>160</v>
      </c>
    </row>
    <row r="161" spans="1:5" x14ac:dyDescent="0.2">
      <c r="A161" s="222"/>
      <c r="E161" s="56">
        <v>161</v>
      </c>
    </row>
    <row r="162" spans="1:5" x14ac:dyDescent="0.2">
      <c r="A162" s="223"/>
      <c r="E162" s="56">
        <v>162</v>
      </c>
    </row>
    <row r="163" spans="1:5" x14ac:dyDescent="0.2">
      <c r="A163" s="222"/>
      <c r="E163" s="56">
        <v>163</v>
      </c>
    </row>
    <row r="164" spans="1:5" x14ac:dyDescent="0.2">
      <c r="A164" s="223"/>
      <c r="E164" s="56">
        <v>164</v>
      </c>
    </row>
    <row r="165" spans="1:5" x14ac:dyDescent="0.2">
      <c r="A165" s="222"/>
      <c r="E165" s="56">
        <v>165</v>
      </c>
    </row>
    <row r="166" spans="1:5" x14ac:dyDescent="0.2">
      <c r="A166" s="223"/>
      <c r="E166" s="56">
        <v>166</v>
      </c>
    </row>
    <row r="167" spans="1:5" x14ac:dyDescent="0.2">
      <c r="A167" s="222"/>
      <c r="E167" s="56">
        <v>167</v>
      </c>
    </row>
    <row r="168" spans="1:5" x14ac:dyDescent="0.2">
      <c r="A168" s="223"/>
      <c r="E168" s="56">
        <v>168</v>
      </c>
    </row>
    <row r="169" spans="1:5" x14ac:dyDescent="0.2">
      <c r="A169" s="222"/>
      <c r="E169" s="56">
        <v>169</v>
      </c>
    </row>
    <row r="170" spans="1:5" x14ac:dyDescent="0.2">
      <c r="A170" s="223"/>
      <c r="E170" s="56">
        <v>170</v>
      </c>
    </row>
    <row r="171" spans="1:5" x14ac:dyDescent="0.2">
      <c r="A171" s="222"/>
      <c r="E171" s="56">
        <v>171</v>
      </c>
    </row>
    <row r="172" spans="1:5" x14ac:dyDescent="0.2">
      <c r="A172" s="223"/>
      <c r="E172" s="56">
        <v>172</v>
      </c>
    </row>
    <row r="173" spans="1:5" x14ac:dyDescent="0.2">
      <c r="A173" s="222"/>
      <c r="E173" s="56">
        <v>173</v>
      </c>
    </row>
    <row r="174" spans="1:5" x14ac:dyDescent="0.2">
      <c r="A174" s="223"/>
      <c r="E174" s="56">
        <v>174</v>
      </c>
    </row>
    <row r="175" spans="1:5" x14ac:dyDescent="0.2">
      <c r="A175" s="222"/>
      <c r="E175" s="56">
        <v>175</v>
      </c>
    </row>
    <row r="176" spans="1:5" x14ac:dyDescent="0.2">
      <c r="A176" s="223"/>
      <c r="E176" s="56">
        <v>176</v>
      </c>
    </row>
    <row r="177" spans="1:5" x14ac:dyDescent="0.2">
      <c r="A177" s="222"/>
      <c r="E177" s="56">
        <v>177</v>
      </c>
    </row>
    <row r="178" spans="1:5" x14ac:dyDescent="0.2">
      <c r="A178" s="223"/>
      <c r="E178" s="56">
        <v>178</v>
      </c>
    </row>
    <row r="179" spans="1:5" x14ac:dyDescent="0.2">
      <c r="A179" s="222"/>
      <c r="E179" s="56">
        <v>179</v>
      </c>
    </row>
    <row r="180" spans="1:5" x14ac:dyDescent="0.2">
      <c r="A180" s="223"/>
      <c r="E180" s="56">
        <v>180</v>
      </c>
    </row>
    <row r="181" spans="1:5" x14ac:dyDescent="0.2">
      <c r="A181" s="222"/>
      <c r="E181" s="56">
        <v>181</v>
      </c>
    </row>
    <row r="182" spans="1:5" x14ac:dyDescent="0.2">
      <c r="A182" s="223"/>
      <c r="E182" s="56">
        <v>182</v>
      </c>
    </row>
    <row r="183" spans="1:5" x14ac:dyDescent="0.2">
      <c r="A183" s="222"/>
      <c r="E183" s="56">
        <v>183</v>
      </c>
    </row>
    <row r="184" spans="1:5" x14ac:dyDescent="0.2">
      <c r="A184" s="223"/>
      <c r="E184" s="56">
        <v>184</v>
      </c>
    </row>
    <row r="185" spans="1:5" x14ac:dyDescent="0.2">
      <c r="A185" s="222"/>
      <c r="E185" s="56">
        <v>185</v>
      </c>
    </row>
    <row r="186" spans="1:5" x14ac:dyDescent="0.2">
      <c r="A186" s="223"/>
      <c r="E186" s="56">
        <v>186</v>
      </c>
    </row>
    <row r="187" spans="1:5" x14ac:dyDescent="0.2">
      <c r="A187" s="222"/>
      <c r="E187" s="56">
        <v>187</v>
      </c>
    </row>
    <row r="188" spans="1:5" x14ac:dyDescent="0.2">
      <c r="A188" s="223"/>
      <c r="E188" s="56">
        <v>188</v>
      </c>
    </row>
    <row r="189" spans="1:5" x14ac:dyDescent="0.2">
      <c r="A189" s="222"/>
      <c r="E189" s="56">
        <v>189</v>
      </c>
    </row>
    <row r="190" spans="1:5" x14ac:dyDescent="0.2">
      <c r="A190" s="223"/>
      <c r="E190" s="56">
        <v>190</v>
      </c>
    </row>
    <row r="191" spans="1:5" x14ac:dyDescent="0.2">
      <c r="A191" s="222"/>
      <c r="E191" s="56">
        <v>191</v>
      </c>
    </row>
    <row r="192" spans="1:5" x14ac:dyDescent="0.2">
      <c r="A192" s="223"/>
      <c r="E192" s="56">
        <v>192</v>
      </c>
    </row>
    <row r="193" spans="1:5" x14ac:dyDescent="0.2">
      <c r="A193" s="222"/>
      <c r="E193" s="56">
        <v>193</v>
      </c>
    </row>
    <row r="194" spans="1:5" x14ac:dyDescent="0.2">
      <c r="A194" s="223"/>
      <c r="E194" s="56">
        <v>194</v>
      </c>
    </row>
    <row r="195" spans="1:5" x14ac:dyDescent="0.2">
      <c r="A195" s="222"/>
      <c r="E195" s="56">
        <v>195</v>
      </c>
    </row>
    <row r="196" spans="1:5" x14ac:dyDescent="0.2">
      <c r="A196" s="223"/>
      <c r="E196" s="56">
        <v>196</v>
      </c>
    </row>
    <row r="197" spans="1:5" x14ac:dyDescent="0.2">
      <c r="A197" s="222"/>
      <c r="E197" s="56">
        <v>197</v>
      </c>
    </row>
    <row r="198" spans="1:5" x14ac:dyDescent="0.2">
      <c r="A198" s="223"/>
      <c r="E198" s="56">
        <v>198</v>
      </c>
    </row>
    <row r="199" spans="1:5" x14ac:dyDescent="0.2">
      <c r="A199" s="222"/>
      <c r="E199" s="56">
        <v>199</v>
      </c>
    </row>
    <row r="200" spans="1:5" x14ac:dyDescent="0.2">
      <c r="A200" s="223"/>
      <c r="E200" s="56">
        <v>200</v>
      </c>
    </row>
    <row r="201" spans="1:5" x14ac:dyDescent="0.2">
      <c r="A201" s="222"/>
      <c r="E201" s="56">
        <v>201</v>
      </c>
    </row>
    <row r="202" spans="1:5" x14ac:dyDescent="0.2">
      <c r="A202" s="223"/>
      <c r="E202" s="56">
        <v>202</v>
      </c>
    </row>
    <row r="203" spans="1:5" x14ac:dyDescent="0.2">
      <c r="A203" s="222"/>
      <c r="E203" s="56">
        <v>203</v>
      </c>
    </row>
    <row r="204" spans="1:5" x14ac:dyDescent="0.2">
      <c r="A204" s="223"/>
      <c r="E204" s="56">
        <v>204</v>
      </c>
    </row>
    <row r="205" spans="1:5" x14ac:dyDescent="0.2">
      <c r="A205" s="222"/>
      <c r="E205" s="56">
        <v>205</v>
      </c>
    </row>
    <row r="206" spans="1:5" x14ac:dyDescent="0.2">
      <c r="A206" s="223"/>
      <c r="E206" s="56">
        <v>206</v>
      </c>
    </row>
    <row r="207" spans="1:5" x14ac:dyDescent="0.2">
      <c r="A207" s="222"/>
      <c r="E207" s="56">
        <v>207</v>
      </c>
    </row>
    <row r="208" spans="1:5" x14ac:dyDescent="0.2">
      <c r="A208" s="223"/>
      <c r="E208" s="56">
        <v>208</v>
      </c>
    </row>
    <row r="209" spans="1:5" x14ac:dyDescent="0.2">
      <c r="A209" s="222"/>
      <c r="E209" s="56">
        <v>209</v>
      </c>
    </row>
    <row r="210" spans="1:5" x14ac:dyDescent="0.2">
      <c r="A210" s="223"/>
      <c r="E210" s="56">
        <v>210</v>
      </c>
    </row>
    <row r="211" spans="1:5" x14ac:dyDescent="0.2">
      <c r="A211" s="222"/>
      <c r="E211" s="56">
        <v>211</v>
      </c>
    </row>
    <row r="212" spans="1:5" x14ac:dyDescent="0.2">
      <c r="A212" s="223"/>
      <c r="E212" s="56">
        <v>212</v>
      </c>
    </row>
    <row r="213" spans="1:5" x14ac:dyDescent="0.2">
      <c r="A213" s="222"/>
      <c r="E213" s="56">
        <v>213</v>
      </c>
    </row>
    <row r="214" spans="1:5" x14ac:dyDescent="0.2">
      <c r="A214" s="223"/>
      <c r="E214" s="56">
        <v>214</v>
      </c>
    </row>
    <row r="215" spans="1:5" x14ac:dyDescent="0.2">
      <c r="A215" s="222"/>
      <c r="E215" s="56">
        <v>215</v>
      </c>
    </row>
    <row r="216" spans="1:5" x14ac:dyDescent="0.2">
      <c r="A216" s="223"/>
      <c r="E216" s="56">
        <v>216</v>
      </c>
    </row>
    <row r="217" spans="1:5" x14ac:dyDescent="0.2">
      <c r="A217" s="222"/>
      <c r="E217" s="56">
        <v>217</v>
      </c>
    </row>
    <row r="218" spans="1:5" x14ac:dyDescent="0.2">
      <c r="A218" s="223"/>
      <c r="E218" s="56">
        <v>218</v>
      </c>
    </row>
    <row r="219" spans="1:5" x14ac:dyDescent="0.2">
      <c r="A219" s="222"/>
      <c r="E219" s="56">
        <v>219</v>
      </c>
    </row>
    <row r="220" spans="1:5" x14ac:dyDescent="0.2">
      <c r="A220" s="223"/>
      <c r="E220" s="56">
        <v>220</v>
      </c>
    </row>
    <row r="221" spans="1:5" x14ac:dyDescent="0.2">
      <c r="A221" s="222"/>
      <c r="E221" s="56">
        <v>221</v>
      </c>
    </row>
    <row r="222" spans="1:5" x14ac:dyDescent="0.2">
      <c r="A222" s="223"/>
      <c r="E222" s="56">
        <v>222</v>
      </c>
    </row>
    <row r="223" spans="1:5" x14ac:dyDescent="0.2">
      <c r="A223" s="222"/>
      <c r="E223" s="56">
        <v>223</v>
      </c>
    </row>
    <row r="224" spans="1:5" x14ac:dyDescent="0.2">
      <c r="A224" s="223"/>
      <c r="E224" s="56">
        <v>224</v>
      </c>
    </row>
    <row r="225" spans="1:5" x14ac:dyDescent="0.2">
      <c r="A225" s="222"/>
      <c r="E225" s="56">
        <v>225</v>
      </c>
    </row>
    <row r="226" spans="1:5" x14ac:dyDescent="0.2">
      <c r="A226" s="223"/>
      <c r="E226" s="56">
        <v>226</v>
      </c>
    </row>
    <row r="227" spans="1:5" x14ac:dyDescent="0.2">
      <c r="A227" s="222"/>
      <c r="E227" s="56">
        <v>227</v>
      </c>
    </row>
    <row r="228" spans="1:5" x14ac:dyDescent="0.2">
      <c r="A228" s="223"/>
      <c r="E228" s="56">
        <v>228</v>
      </c>
    </row>
    <row r="229" spans="1:5" x14ac:dyDescent="0.2">
      <c r="A229" s="222"/>
      <c r="E229" s="56">
        <v>229</v>
      </c>
    </row>
    <row r="230" spans="1:5" x14ac:dyDescent="0.2">
      <c r="A230" s="223"/>
      <c r="E230" s="56">
        <v>230</v>
      </c>
    </row>
    <row r="231" spans="1:5" x14ac:dyDescent="0.2">
      <c r="A231" s="222"/>
      <c r="E231" s="56">
        <v>231</v>
      </c>
    </row>
    <row r="232" spans="1:5" x14ac:dyDescent="0.2">
      <c r="A232" s="223"/>
      <c r="E232" s="56">
        <v>232</v>
      </c>
    </row>
    <row r="233" spans="1:5" x14ac:dyDescent="0.2">
      <c r="A233" s="222"/>
      <c r="E233" s="56">
        <v>233</v>
      </c>
    </row>
    <row r="234" spans="1:5" x14ac:dyDescent="0.2">
      <c r="A234" s="223"/>
      <c r="E234" s="56">
        <v>234</v>
      </c>
    </row>
    <row r="235" spans="1:5" x14ac:dyDescent="0.2">
      <c r="A235" s="222"/>
      <c r="E235" s="56">
        <v>235</v>
      </c>
    </row>
    <row r="236" spans="1:5" x14ac:dyDescent="0.2">
      <c r="A236" s="223"/>
      <c r="E236" s="56">
        <v>236</v>
      </c>
    </row>
    <row r="237" spans="1:5" x14ac:dyDescent="0.2">
      <c r="A237" s="222"/>
      <c r="E237" s="56">
        <v>237</v>
      </c>
    </row>
    <row r="238" spans="1:5" x14ac:dyDescent="0.2">
      <c r="A238" s="223"/>
      <c r="E238" s="56">
        <v>238</v>
      </c>
    </row>
    <row r="239" spans="1:5" x14ac:dyDescent="0.2">
      <c r="A239" s="222"/>
      <c r="E239" s="56">
        <v>239</v>
      </c>
    </row>
    <row r="240" spans="1:5" x14ac:dyDescent="0.2">
      <c r="A240" s="223"/>
      <c r="E240" s="56">
        <v>240</v>
      </c>
    </row>
    <row r="241" spans="1:5" x14ac:dyDescent="0.2">
      <c r="A241" s="222"/>
      <c r="E241" s="56">
        <v>241</v>
      </c>
    </row>
    <row r="242" spans="1:5" x14ac:dyDescent="0.2">
      <c r="A242" s="223"/>
      <c r="E242" s="56">
        <v>242</v>
      </c>
    </row>
    <row r="243" spans="1:5" x14ac:dyDescent="0.2">
      <c r="A243" s="222"/>
      <c r="E243" s="56">
        <v>243</v>
      </c>
    </row>
    <row r="244" spans="1:5" x14ac:dyDescent="0.2">
      <c r="A244" s="223"/>
      <c r="E244" s="56">
        <v>244</v>
      </c>
    </row>
    <row r="245" spans="1:5" x14ac:dyDescent="0.2">
      <c r="A245" s="222"/>
      <c r="E245" s="56">
        <v>245</v>
      </c>
    </row>
    <row r="246" spans="1:5" x14ac:dyDescent="0.2">
      <c r="A246" s="223"/>
      <c r="E246" s="56">
        <v>246</v>
      </c>
    </row>
    <row r="247" spans="1:5" x14ac:dyDescent="0.2">
      <c r="A247" s="222"/>
      <c r="E247" s="56">
        <v>247</v>
      </c>
    </row>
    <row r="248" spans="1:5" x14ac:dyDescent="0.2">
      <c r="A248" s="223"/>
      <c r="E248" s="56">
        <v>248</v>
      </c>
    </row>
    <row r="249" spans="1:5" x14ac:dyDescent="0.2">
      <c r="A249" s="222"/>
      <c r="E249" s="56">
        <v>249</v>
      </c>
    </row>
    <row r="250" spans="1:5" x14ac:dyDescent="0.2">
      <c r="A250" s="223"/>
      <c r="E250" s="56">
        <v>250</v>
      </c>
    </row>
    <row r="251" spans="1:5" x14ac:dyDescent="0.2">
      <c r="A251" s="222"/>
      <c r="E251" s="56">
        <v>251</v>
      </c>
    </row>
    <row r="252" spans="1:5" x14ac:dyDescent="0.2">
      <c r="A252" s="223"/>
      <c r="E252" s="56">
        <v>252</v>
      </c>
    </row>
    <row r="253" spans="1:5" x14ac:dyDescent="0.2">
      <c r="A253" s="222"/>
      <c r="E253" s="56">
        <v>253</v>
      </c>
    </row>
    <row r="254" spans="1:5" x14ac:dyDescent="0.2">
      <c r="A254" s="223"/>
      <c r="E254" s="56">
        <v>254</v>
      </c>
    </row>
    <row r="255" spans="1:5" x14ac:dyDescent="0.2">
      <c r="A255" s="222"/>
      <c r="E255" s="56">
        <v>255</v>
      </c>
    </row>
    <row r="256" spans="1:5" x14ac:dyDescent="0.2">
      <c r="A256" s="223"/>
      <c r="E256" s="56">
        <v>256</v>
      </c>
    </row>
    <row r="257" spans="1:5" x14ac:dyDescent="0.2">
      <c r="A257" s="222"/>
      <c r="E257" s="56">
        <v>257</v>
      </c>
    </row>
    <row r="258" spans="1:5" x14ac:dyDescent="0.2">
      <c r="A258" s="223"/>
      <c r="E258" s="56">
        <v>258</v>
      </c>
    </row>
    <row r="259" spans="1:5" x14ac:dyDescent="0.2">
      <c r="A259" s="222"/>
      <c r="E259" s="56">
        <v>259</v>
      </c>
    </row>
    <row r="260" spans="1:5" x14ac:dyDescent="0.2">
      <c r="A260" s="223"/>
      <c r="E260" s="56">
        <v>260</v>
      </c>
    </row>
    <row r="261" spans="1:5" x14ac:dyDescent="0.2">
      <c r="A261" s="222"/>
      <c r="E261" s="56">
        <v>261</v>
      </c>
    </row>
    <row r="262" spans="1:5" x14ac:dyDescent="0.2">
      <c r="A262" s="223"/>
      <c r="E262" s="56">
        <v>262</v>
      </c>
    </row>
    <row r="263" spans="1:5" x14ac:dyDescent="0.2">
      <c r="A263" s="222"/>
      <c r="E263" s="56">
        <v>263</v>
      </c>
    </row>
    <row r="264" spans="1:5" x14ac:dyDescent="0.2">
      <c r="A264" s="223"/>
      <c r="E264" s="56">
        <v>264</v>
      </c>
    </row>
    <row r="265" spans="1:5" x14ac:dyDescent="0.2">
      <c r="A265" s="222"/>
      <c r="E265" s="56">
        <v>265</v>
      </c>
    </row>
    <row r="266" spans="1:5" x14ac:dyDescent="0.2">
      <c r="A266" s="223"/>
      <c r="E266" s="56">
        <v>266</v>
      </c>
    </row>
    <row r="267" spans="1:5" x14ac:dyDescent="0.2">
      <c r="A267" s="222"/>
      <c r="E267" s="56">
        <v>267</v>
      </c>
    </row>
    <row r="268" spans="1:5" x14ac:dyDescent="0.2">
      <c r="A268" s="223"/>
      <c r="E268" s="56">
        <v>268</v>
      </c>
    </row>
    <row r="269" spans="1:5" x14ac:dyDescent="0.2">
      <c r="A269" s="222"/>
      <c r="E269" s="56">
        <v>269</v>
      </c>
    </row>
    <row r="270" spans="1:5" x14ac:dyDescent="0.2">
      <c r="A270" s="223"/>
      <c r="E270" s="56">
        <v>270</v>
      </c>
    </row>
    <row r="271" spans="1:5" x14ac:dyDescent="0.2">
      <c r="A271" s="222"/>
      <c r="E271" s="56">
        <v>271</v>
      </c>
    </row>
    <row r="272" spans="1:5" x14ac:dyDescent="0.2">
      <c r="A272" s="223"/>
      <c r="E272" s="56">
        <v>272</v>
      </c>
    </row>
    <row r="273" spans="1:5" x14ac:dyDescent="0.2">
      <c r="A273" s="222"/>
      <c r="E273" s="56">
        <v>273</v>
      </c>
    </row>
    <row r="274" spans="1:5" x14ac:dyDescent="0.2">
      <c r="A274" s="223"/>
      <c r="E274" s="56">
        <v>274</v>
      </c>
    </row>
    <row r="275" spans="1:5" x14ac:dyDescent="0.2">
      <c r="A275" s="222"/>
      <c r="E275" s="56">
        <v>275</v>
      </c>
    </row>
    <row r="276" spans="1:5" x14ac:dyDescent="0.2">
      <c r="A276" s="223"/>
      <c r="E276" s="56">
        <v>276</v>
      </c>
    </row>
    <row r="277" spans="1:5" x14ac:dyDescent="0.2">
      <c r="A277" s="222"/>
      <c r="E277" s="56">
        <v>277</v>
      </c>
    </row>
    <row r="278" spans="1:5" x14ac:dyDescent="0.2">
      <c r="A278" s="223"/>
      <c r="E278" s="56">
        <v>278</v>
      </c>
    </row>
    <row r="279" spans="1:5" x14ac:dyDescent="0.2">
      <c r="A279" s="222"/>
      <c r="E279" s="56">
        <v>279</v>
      </c>
    </row>
    <row r="280" spans="1:5" x14ac:dyDescent="0.2">
      <c r="A280" s="223"/>
      <c r="E280" s="56">
        <v>280</v>
      </c>
    </row>
    <row r="281" spans="1:5" x14ac:dyDescent="0.2">
      <c r="A281" s="222"/>
      <c r="E281" s="56">
        <v>281</v>
      </c>
    </row>
    <row r="282" spans="1:5" x14ac:dyDescent="0.2">
      <c r="A282" s="223"/>
      <c r="E282" s="56">
        <v>282</v>
      </c>
    </row>
    <row r="283" spans="1:5" x14ac:dyDescent="0.2">
      <c r="A283" s="222"/>
      <c r="E283" s="56">
        <v>283</v>
      </c>
    </row>
    <row r="284" spans="1:5" x14ac:dyDescent="0.2">
      <c r="A284" s="223"/>
      <c r="E284" s="56">
        <v>284</v>
      </c>
    </row>
    <row r="285" spans="1:5" x14ac:dyDescent="0.2">
      <c r="A285" s="222"/>
      <c r="E285" s="56">
        <v>285</v>
      </c>
    </row>
    <row r="286" spans="1:5" x14ac:dyDescent="0.2">
      <c r="A286" s="223"/>
      <c r="E286" s="56">
        <v>286</v>
      </c>
    </row>
    <row r="287" spans="1:5" x14ac:dyDescent="0.2">
      <c r="A287" s="222"/>
      <c r="E287" s="56">
        <v>287</v>
      </c>
    </row>
    <row r="288" spans="1:5" x14ac:dyDescent="0.2">
      <c r="A288" s="223"/>
      <c r="E288" s="56">
        <v>288</v>
      </c>
    </row>
    <row r="289" spans="1:5" x14ac:dyDescent="0.2">
      <c r="A289" s="222"/>
      <c r="E289" s="56">
        <v>289</v>
      </c>
    </row>
    <row r="290" spans="1:5" x14ac:dyDescent="0.2">
      <c r="A290" s="223"/>
      <c r="E290" s="56">
        <v>290</v>
      </c>
    </row>
    <row r="291" spans="1:5" x14ac:dyDescent="0.2">
      <c r="A291" s="222"/>
      <c r="E291" s="56">
        <v>291</v>
      </c>
    </row>
    <row r="292" spans="1:5" x14ac:dyDescent="0.2">
      <c r="A292" s="223"/>
      <c r="E292" s="56">
        <v>292</v>
      </c>
    </row>
    <row r="293" spans="1:5" x14ac:dyDescent="0.2">
      <c r="A293" s="222"/>
      <c r="E293" s="56">
        <v>293</v>
      </c>
    </row>
    <row r="294" spans="1:5" x14ac:dyDescent="0.2">
      <c r="A294" s="223"/>
      <c r="E294" s="56">
        <v>294</v>
      </c>
    </row>
    <row r="295" spans="1:5" x14ac:dyDescent="0.2">
      <c r="A295" s="222"/>
      <c r="E295" s="56">
        <v>295</v>
      </c>
    </row>
    <row r="296" spans="1:5" x14ac:dyDescent="0.2">
      <c r="A296" s="223"/>
      <c r="E296" s="56">
        <v>296</v>
      </c>
    </row>
    <row r="297" spans="1:5" x14ac:dyDescent="0.2">
      <c r="A297" s="222"/>
      <c r="E297" s="56">
        <v>297</v>
      </c>
    </row>
    <row r="298" spans="1:5" x14ac:dyDescent="0.2">
      <c r="A298" s="223"/>
      <c r="E298" s="56">
        <v>298</v>
      </c>
    </row>
    <row r="299" spans="1:5" x14ac:dyDescent="0.2">
      <c r="A299" s="222"/>
      <c r="E299" s="56">
        <v>299</v>
      </c>
    </row>
    <row r="300" spans="1:5" x14ac:dyDescent="0.2">
      <c r="A300" s="223"/>
      <c r="E300" s="56">
        <v>300</v>
      </c>
    </row>
    <row r="301" spans="1:5" x14ac:dyDescent="0.2">
      <c r="A301" s="222"/>
      <c r="E301" s="56">
        <v>301</v>
      </c>
    </row>
    <row r="302" spans="1:5" x14ac:dyDescent="0.2">
      <c r="A302" s="223"/>
      <c r="E302" s="56">
        <v>302</v>
      </c>
    </row>
    <row r="303" spans="1:5" x14ac:dyDescent="0.2">
      <c r="A303" s="222"/>
      <c r="E303" s="56">
        <v>303</v>
      </c>
    </row>
    <row r="304" spans="1:5" x14ac:dyDescent="0.2">
      <c r="A304" s="223"/>
      <c r="E304" s="56">
        <v>304</v>
      </c>
    </row>
    <row r="305" spans="1:5" x14ac:dyDescent="0.2">
      <c r="A305" s="222"/>
      <c r="E305" s="56">
        <v>305</v>
      </c>
    </row>
    <row r="306" spans="1:5" x14ac:dyDescent="0.2">
      <c r="A306" s="223"/>
      <c r="E306" s="56">
        <v>306</v>
      </c>
    </row>
    <row r="307" spans="1:5" x14ac:dyDescent="0.2">
      <c r="A307" s="222"/>
      <c r="E307" s="56">
        <v>307</v>
      </c>
    </row>
    <row r="308" spans="1:5" x14ac:dyDescent="0.2">
      <c r="A308" s="223"/>
      <c r="E308" s="56">
        <v>308</v>
      </c>
    </row>
    <row r="309" spans="1:5" x14ac:dyDescent="0.2">
      <c r="A309" s="222"/>
      <c r="E309" s="56">
        <v>309</v>
      </c>
    </row>
    <row r="310" spans="1:5" x14ac:dyDescent="0.2">
      <c r="A310" s="223"/>
      <c r="E310" s="56">
        <v>310</v>
      </c>
    </row>
    <row r="311" spans="1:5" x14ac:dyDescent="0.2">
      <c r="A311" s="222"/>
      <c r="E311" s="56">
        <v>311</v>
      </c>
    </row>
    <row r="312" spans="1:5" x14ac:dyDescent="0.2">
      <c r="A312" s="223"/>
      <c r="E312" s="56">
        <v>312</v>
      </c>
    </row>
    <row r="313" spans="1:5" x14ac:dyDescent="0.2">
      <c r="A313" s="222"/>
      <c r="E313" s="56">
        <v>313</v>
      </c>
    </row>
    <row r="314" spans="1:5" x14ac:dyDescent="0.2">
      <c r="A314" s="223"/>
      <c r="E314" s="56">
        <v>314</v>
      </c>
    </row>
    <row r="315" spans="1:5" x14ac:dyDescent="0.2">
      <c r="A315" s="222"/>
      <c r="E315" s="56">
        <v>315</v>
      </c>
    </row>
    <row r="316" spans="1:5" x14ac:dyDescent="0.2">
      <c r="A316" s="223"/>
      <c r="E316" s="56">
        <v>316</v>
      </c>
    </row>
    <row r="317" spans="1:5" x14ac:dyDescent="0.2">
      <c r="A317" s="222"/>
      <c r="E317" s="56">
        <v>317</v>
      </c>
    </row>
    <row r="318" spans="1:5" x14ac:dyDescent="0.2">
      <c r="A318" s="223"/>
      <c r="E318" s="56">
        <v>318</v>
      </c>
    </row>
    <row r="319" spans="1:5" x14ac:dyDescent="0.2">
      <c r="A319" s="222"/>
      <c r="E319" s="56">
        <v>319</v>
      </c>
    </row>
    <row r="320" spans="1:5" x14ac:dyDescent="0.2">
      <c r="A320" s="223"/>
      <c r="E320" s="56">
        <v>320</v>
      </c>
    </row>
    <row r="321" spans="1:5" x14ac:dyDescent="0.2">
      <c r="A321" s="222"/>
      <c r="E321" s="56">
        <v>321</v>
      </c>
    </row>
    <row r="322" spans="1:5" x14ac:dyDescent="0.2">
      <c r="A322" s="223"/>
      <c r="E322" s="56">
        <v>322</v>
      </c>
    </row>
    <row r="323" spans="1:5" x14ac:dyDescent="0.2">
      <c r="A323" s="222"/>
      <c r="E323" s="56">
        <v>323</v>
      </c>
    </row>
    <row r="324" spans="1:5" x14ac:dyDescent="0.2">
      <c r="A324" s="223"/>
      <c r="E324" s="56">
        <v>324</v>
      </c>
    </row>
    <row r="325" spans="1:5" x14ac:dyDescent="0.2">
      <c r="A325" s="222"/>
      <c r="E325" s="56">
        <v>325</v>
      </c>
    </row>
    <row r="326" spans="1:5" x14ac:dyDescent="0.2">
      <c r="A326" s="223"/>
      <c r="E326" s="56">
        <v>326</v>
      </c>
    </row>
    <row r="327" spans="1:5" x14ac:dyDescent="0.2">
      <c r="A327" s="222"/>
      <c r="E327" s="56">
        <v>327</v>
      </c>
    </row>
    <row r="328" spans="1:5" x14ac:dyDescent="0.2">
      <c r="A328" s="223"/>
      <c r="E328" s="56">
        <v>328</v>
      </c>
    </row>
    <row r="329" spans="1:5" x14ac:dyDescent="0.2">
      <c r="A329" s="222"/>
      <c r="E329" s="56">
        <v>329</v>
      </c>
    </row>
    <row r="330" spans="1:5" x14ac:dyDescent="0.2">
      <c r="A330" s="223"/>
      <c r="E330" s="56">
        <v>330</v>
      </c>
    </row>
    <row r="331" spans="1:5" x14ac:dyDescent="0.2">
      <c r="A331" s="222"/>
      <c r="E331" s="56">
        <v>331</v>
      </c>
    </row>
    <row r="332" spans="1:5" x14ac:dyDescent="0.2">
      <c r="A332" s="223"/>
      <c r="E332" s="56">
        <v>332</v>
      </c>
    </row>
    <row r="333" spans="1:5" x14ac:dyDescent="0.2">
      <c r="A333" s="222"/>
      <c r="E333" s="56">
        <v>333</v>
      </c>
    </row>
    <row r="334" spans="1:5" x14ac:dyDescent="0.2">
      <c r="A334" s="223"/>
      <c r="E334" s="56">
        <v>334</v>
      </c>
    </row>
    <row r="335" spans="1:5" x14ac:dyDescent="0.2">
      <c r="A335" s="222"/>
      <c r="E335" s="56">
        <v>335</v>
      </c>
    </row>
    <row r="336" spans="1:5" x14ac:dyDescent="0.2">
      <c r="A336" s="223"/>
      <c r="E336" s="56">
        <v>336</v>
      </c>
    </row>
    <row r="337" spans="1:5" x14ac:dyDescent="0.2">
      <c r="A337" s="222"/>
      <c r="E337" s="56">
        <v>337</v>
      </c>
    </row>
    <row r="338" spans="1:5" x14ac:dyDescent="0.2">
      <c r="A338" s="223"/>
      <c r="E338" s="56">
        <v>338</v>
      </c>
    </row>
    <row r="339" spans="1:5" x14ac:dyDescent="0.2">
      <c r="A339" s="222"/>
      <c r="E339" s="56">
        <v>339</v>
      </c>
    </row>
    <row r="340" spans="1:5" x14ac:dyDescent="0.2">
      <c r="A340" s="223"/>
      <c r="E340" s="56">
        <v>340</v>
      </c>
    </row>
    <row r="341" spans="1:5" x14ac:dyDescent="0.2">
      <c r="A341" s="222"/>
      <c r="E341" s="56">
        <v>341</v>
      </c>
    </row>
    <row r="342" spans="1:5" x14ac:dyDescent="0.2">
      <c r="A342" s="223"/>
      <c r="E342" s="56">
        <v>342</v>
      </c>
    </row>
    <row r="343" spans="1:5" x14ac:dyDescent="0.2">
      <c r="A343" s="222"/>
      <c r="E343" s="56">
        <v>343</v>
      </c>
    </row>
    <row r="344" spans="1:5" x14ac:dyDescent="0.2">
      <c r="A344" s="223"/>
      <c r="E344" s="56">
        <v>344</v>
      </c>
    </row>
    <row r="345" spans="1:5" x14ac:dyDescent="0.2">
      <c r="A345" s="222"/>
      <c r="E345" s="56">
        <v>345</v>
      </c>
    </row>
    <row r="346" spans="1:5" x14ac:dyDescent="0.2">
      <c r="A346" s="223"/>
      <c r="E346" s="56">
        <v>346</v>
      </c>
    </row>
    <row r="347" spans="1:5" x14ac:dyDescent="0.2">
      <c r="A347" s="222"/>
      <c r="E347" s="56">
        <v>347</v>
      </c>
    </row>
    <row r="348" spans="1:5" x14ac:dyDescent="0.2">
      <c r="A348" s="223"/>
      <c r="E348" s="56">
        <v>348</v>
      </c>
    </row>
    <row r="349" spans="1:5" x14ac:dyDescent="0.2">
      <c r="A349" s="222"/>
      <c r="E349" s="56">
        <v>349</v>
      </c>
    </row>
    <row r="350" spans="1:5" x14ac:dyDescent="0.2">
      <c r="A350" s="223"/>
      <c r="E350" s="56">
        <v>350</v>
      </c>
    </row>
    <row r="351" spans="1:5" x14ac:dyDescent="0.2">
      <c r="A351" s="222"/>
      <c r="E351" s="56">
        <v>351</v>
      </c>
    </row>
    <row r="352" spans="1:5" x14ac:dyDescent="0.2">
      <c r="A352" s="223"/>
      <c r="E352" s="56">
        <v>352</v>
      </c>
    </row>
    <row r="353" spans="1:5" x14ac:dyDescent="0.2">
      <c r="A353" s="222"/>
      <c r="E353" s="56">
        <v>353</v>
      </c>
    </row>
    <row r="354" spans="1:5" x14ac:dyDescent="0.2">
      <c r="A354" s="223"/>
      <c r="E354" s="56">
        <v>354</v>
      </c>
    </row>
    <row r="355" spans="1:5" x14ac:dyDescent="0.2">
      <c r="A355" s="222"/>
      <c r="E355" s="56">
        <v>355</v>
      </c>
    </row>
    <row r="356" spans="1:5" x14ac:dyDescent="0.2">
      <c r="A356" s="223"/>
      <c r="E356" s="56">
        <v>356</v>
      </c>
    </row>
    <row r="357" spans="1:5" x14ac:dyDescent="0.2">
      <c r="A357" s="222"/>
      <c r="E357" s="56">
        <v>357</v>
      </c>
    </row>
    <row r="358" spans="1:5" x14ac:dyDescent="0.2">
      <c r="A358" s="223"/>
      <c r="E358" s="56">
        <v>358</v>
      </c>
    </row>
    <row r="359" spans="1:5" x14ac:dyDescent="0.2">
      <c r="A359" s="222"/>
      <c r="E359" s="56">
        <v>359</v>
      </c>
    </row>
    <row r="360" spans="1:5" x14ac:dyDescent="0.2">
      <c r="A360" s="223"/>
      <c r="E360" s="56">
        <v>360</v>
      </c>
    </row>
    <row r="361" spans="1:5" x14ac:dyDescent="0.2">
      <c r="A361" s="222"/>
      <c r="E361" s="56">
        <v>361</v>
      </c>
    </row>
    <row r="362" spans="1:5" x14ac:dyDescent="0.2">
      <c r="A362" s="223"/>
      <c r="E362" s="56">
        <v>362</v>
      </c>
    </row>
    <row r="363" spans="1:5" x14ac:dyDescent="0.2">
      <c r="A363" s="222"/>
      <c r="E363" s="56">
        <v>363</v>
      </c>
    </row>
    <row r="364" spans="1:5" x14ac:dyDescent="0.2">
      <c r="A364" s="223"/>
      <c r="E364" s="56">
        <v>364</v>
      </c>
    </row>
    <row r="365" spans="1:5" x14ac:dyDescent="0.2">
      <c r="A365" s="222"/>
      <c r="E365" s="56">
        <v>365</v>
      </c>
    </row>
    <row r="366" spans="1:5" x14ac:dyDescent="0.2">
      <c r="A366" s="223"/>
      <c r="E366" s="56">
        <v>366</v>
      </c>
    </row>
    <row r="367" spans="1:5" x14ac:dyDescent="0.2">
      <c r="A367" s="222"/>
      <c r="E367" s="56">
        <v>367</v>
      </c>
    </row>
    <row r="368" spans="1:5" x14ac:dyDescent="0.2">
      <c r="A368" s="223"/>
      <c r="E368" s="56">
        <v>368</v>
      </c>
    </row>
    <row r="369" spans="1:5" x14ac:dyDescent="0.2">
      <c r="A369" s="222"/>
      <c r="E369" s="56">
        <v>369</v>
      </c>
    </row>
    <row r="370" spans="1:5" x14ac:dyDescent="0.2">
      <c r="A370" s="223"/>
      <c r="E370" s="56">
        <v>370</v>
      </c>
    </row>
    <row r="371" spans="1:5" x14ac:dyDescent="0.2">
      <c r="A371" s="222"/>
      <c r="E371" s="56">
        <v>371</v>
      </c>
    </row>
    <row r="372" spans="1:5" x14ac:dyDescent="0.2">
      <c r="A372" s="223"/>
      <c r="E372" s="56">
        <v>372</v>
      </c>
    </row>
    <row r="373" spans="1:5" x14ac:dyDescent="0.2">
      <c r="A373" s="222"/>
      <c r="E373" s="56">
        <v>373</v>
      </c>
    </row>
    <row r="374" spans="1:5" x14ac:dyDescent="0.2">
      <c r="A374" s="223"/>
      <c r="E374" s="56">
        <v>374</v>
      </c>
    </row>
    <row r="375" spans="1:5" x14ac:dyDescent="0.2">
      <c r="A375" s="222"/>
      <c r="E375" s="56">
        <v>375</v>
      </c>
    </row>
    <row r="376" spans="1:5" x14ac:dyDescent="0.2">
      <c r="A376" s="223"/>
      <c r="E376" s="56">
        <v>376</v>
      </c>
    </row>
    <row r="377" spans="1:5" x14ac:dyDescent="0.2">
      <c r="A377" s="222"/>
      <c r="E377" s="56">
        <v>377</v>
      </c>
    </row>
    <row r="378" spans="1:5" x14ac:dyDescent="0.2">
      <c r="A378" s="223"/>
      <c r="E378" s="56">
        <v>378</v>
      </c>
    </row>
    <row r="379" spans="1:5" x14ac:dyDescent="0.2">
      <c r="A379" s="222"/>
      <c r="E379" s="56">
        <v>379</v>
      </c>
    </row>
    <row r="380" spans="1:5" x14ac:dyDescent="0.2">
      <c r="A380" s="223"/>
      <c r="E380" s="56">
        <v>380</v>
      </c>
    </row>
    <row r="381" spans="1:5" x14ac:dyDescent="0.2">
      <c r="A381" s="222"/>
      <c r="E381" s="56">
        <v>381</v>
      </c>
    </row>
    <row r="382" spans="1:5" x14ac:dyDescent="0.2">
      <c r="A382" s="223"/>
      <c r="E382" s="56">
        <v>382</v>
      </c>
    </row>
    <row r="383" spans="1:5" x14ac:dyDescent="0.2">
      <c r="A383" s="222"/>
      <c r="E383" s="56">
        <v>383</v>
      </c>
    </row>
    <row r="384" spans="1:5" x14ac:dyDescent="0.2">
      <c r="A384" s="223"/>
      <c r="E384" s="56">
        <v>384</v>
      </c>
    </row>
    <row r="385" spans="1:5" x14ac:dyDescent="0.2">
      <c r="A385" s="222"/>
      <c r="E385" s="56">
        <v>385</v>
      </c>
    </row>
    <row r="386" spans="1:5" x14ac:dyDescent="0.2">
      <c r="A386" s="223"/>
      <c r="E386" s="56">
        <v>386</v>
      </c>
    </row>
    <row r="387" spans="1:5" x14ac:dyDescent="0.2">
      <c r="A387" s="222"/>
      <c r="E387" s="56">
        <v>387</v>
      </c>
    </row>
    <row r="388" spans="1:5" x14ac:dyDescent="0.2">
      <c r="A388" s="223"/>
      <c r="E388" s="56">
        <v>388</v>
      </c>
    </row>
    <row r="389" spans="1:5" x14ac:dyDescent="0.2">
      <c r="A389" s="222"/>
      <c r="E389" s="56">
        <v>389</v>
      </c>
    </row>
    <row r="390" spans="1:5" x14ac:dyDescent="0.2">
      <c r="A390" s="223"/>
      <c r="E390" s="56">
        <v>390</v>
      </c>
    </row>
    <row r="391" spans="1:5" x14ac:dyDescent="0.2">
      <c r="A391" s="222"/>
      <c r="E391" s="56">
        <v>391</v>
      </c>
    </row>
    <row r="392" spans="1:5" x14ac:dyDescent="0.2">
      <c r="A392" s="223"/>
      <c r="E392" s="56">
        <v>392</v>
      </c>
    </row>
    <row r="393" spans="1:5" x14ac:dyDescent="0.2">
      <c r="A393" s="222"/>
      <c r="E393" s="56">
        <v>393</v>
      </c>
    </row>
    <row r="394" spans="1:5" x14ac:dyDescent="0.2">
      <c r="A394" s="223"/>
      <c r="E394" s="56">
        <v>394</v>
      </c>
    </row>
    <row r="395" spans="1:5" x14ac:dyDescent="0.2">
      <c r="A395" s="222"/>
      <c r="E395" s="56">
        <v>395</v>
      </c>
    </row>
    <row r="396" spans="1:5" x14ac:dyDescent="0.2">
      <c r="A396" s="223"/>
      <c r="E396" s="56">
        <v>396</v>
      </c>
    </row>
    <row r="397" spans="1:5" x14ac:dyDescent="0.2">
      <c r="A397" s="222"/>
      <c r="E397" s="56">
        <v>397</v>
      </c>
    </row>
    <row r="398" spans="1:5" x14ac:dyDescent="0.2">
      <c r="A398" s="223"/>
      <c r="E398" s="56">
        <v>398</v>
      </c>
    </row>
    <row r="399" spans="1:5" x14ac:dyDescent="0.2">
      <c r="A399" s="222"/>
      <c r="E399" s="56">
        <v>399</v>
      </c>
    </row>
    <row r="400" spans="1:5" x14ac:dyDescent="0.2">
      <c r="A400" s="223"/>
      <c r="E400" s="56">
        <v>400</v>
      </c>
    </row>
    <row r="401" spans="1:5" x14ac:dyDescent="0.2">
      <c r="A401" s="222"/>
      <c r="E401" s="56">
        <v>401</v>
      </c>
    </row>
    <row r="402" spans="1:5" x14ac:dyDescent="0.2">
      <c r="A402" s="223"/>
      <c r="E402" s="56">
        <v>402</v>
      </c>
    </row>
    <row r="403" spans="1:5" x14ac:dyDescent="0.2">
      <c r="A403" s="222"/>
      <c r="E403" s="56">
        <v>403</v>
      </c>
    </row>
    <row r="404" spans="1:5" x14ac:dyDescent="0.2">
      <c r="A404" s="223"/>
      <c r="E404" s="56">
        <v>404</v>
      </c>
    </row>
    <row r="405" spans="1:5" x14ac:dyDescent="0.2">
      <c r="A405" s="222"/>
      <c r="E405" s="56">
        <v>405</v>
      </c>
    </row>
    <row r="406" spans="1:5" x14ac:dyDescent="0.2">
      <c r="A406" s="223"/>
      <c r="E406" s="56">
        <v>406</v>
      </c>
    </row>
    <row r="407" spans="1:5" x14ac:dyDescent="0.2">
      <c r="A407" s="222"/>
      <c r="E407" s="56">
        <v>407</v>
      </c>
    </row>
    <row r="408" spans="1:5" x14ac:dyDescent="0.2">
      <c r="A408" s="223"/>
      <c r="E408" s="56">
        <v>408</v>
      </c>
    </row>
    <row r="409" spans="1:5" x14ac:dyDescent="0.2">
      <c r="A409" s="222"/>
      <c r="E409" s="56">
        <v>409</v>
      </c>
    </row>
    <row r="410" spans="1:5" x14ac:dyDescent="0.2">
      <c r="A410" s="223"/>
      <c r="E410" s="56">
        <v>410</v>
      </c>
    </row>
    <row r="411" spans="1:5" x14ac:dyDescent="0.2">
      <c r="A411" s="222"/>
      <c r="E411" s="56">
        <v>411</v>
      </c>
    </row>
    <row r="412" spans="1:5" x14ac:dyDescent="0.2">
      <c r="A412" s="223"/>
      <c r="E412" s="56">
        <v>412</v>
      </c>
    </row>
    <row r="413" spans="1:5" x14ac:dyDescent="0.2">
      <c r="A413" s="222"/>
      <c r="E413" s="56">
        <v>413</v>
      </c>
    </row>
    <row r="414" spans="1:5" x14ac:dyDescent="0.2">
      <c r="A414" s="223"/>
      <c r="E414" s="56">
        <v>414</v>
      </c>
    </row>
    <row r="415" spans="1:5" x14ac:dyDescent="0.2">
      <c r="A415" s="222"/>
      <c r="E415" s="56">
        <v>415</v>
      </c>
    </row>
    <row r="416" spans="1:5" x14ac:dyDescent="0.2">
      <c r="A416" s="223"/>
      <c r="E416" s="56">
        <v>416</v>
      </c>
    </row>
    <row r="417" spans="1:5" x14ac:dyDescent="0.2">
      <c r="A417" s="222"/>
      <c r="E417" s="56">
        <v>417</v>
      </c>
    </row>
    <row r="418" spans="1:5" x14ac:dyDescent="0.2">
      <c r="A418" s="223"/>
      <c r="E418" s="56">
        <v>418</v>
      </c>
    </row>
    <row r="419" spans="1:5" x14ac:dyDescent="0.2">
      <c r="A419" s="222"/>
      <c r="E419" s="56">
        <v>419</v>
      </c>
    </row>
    <row r="420" spans="1:5" x14ac:dyDescent="0.2">
      <c r="A420" s="223"/>
      <c r="E420" s="56">
        <v>420</v>
      </c>
    </row>
    <row r="421" spans="1:5" x14ac:dyDescent="0.2">
      <c r="A421" s="222"/>
      <c r="E421" s="56">
        <v>421</v>
      </c>
    </row>
    <row r="422" spans="1:5" x14ac:dyDescent="0.2">
      <c r="A422" s="223"/>
      <c r="E422" s="56">
        <v>422</v>
      </c>
    </row>
    <row r="423" spans="1:5" x14ac:dyDescent="0.2">
      <c r="A423" s="222"/>
      <c r="E423" s="56">
        <v>423</v>
      </c>
    </row>
    <row r="424" spans="1:5" x14ac:dyDescent="0.2">
      <c r="A424" s="223"/>
      <c r="E424" s="56">
        <v>424</v>
      </c>
    </row>
    <row r="425" spans="1:5" x14ac:dyDescent="0.2">
      <c r="A425" s="222"/>
      <c r="E425" s="56">
        <v>425</v>
      </c>
    </row>
    <row r="426" spans="1:5" x14ac:dyDescent="0.2">
      <c r="A426" s="223"/>
      <c r="E426" s="56">
        <v>426</v>
      </c>
    </row>
    <row r="427" spans="1:5" x14ac:dyDescent="0.2">
      <c r="A427" s="222"/>
      <c r="E427" s="56">
        <v>427</v>
      </c>
    </row>
    <row r="428" spans="1:5" x14ac:dyDescent="0.2">
      <c r="A428" s="223"/>
      <c r="E428" s="56">
        <v>428</v>
      </c>
    </row>
    <row r="429" spans="1:5" x14ac:dyDescent="0.2">
      <c r="A429" s="222"/>
      <c r="E429" s="56">
        <v>429</v>
      </c>
    </row>
    <row r="430" spans="1:5" x14ac:dyDescent="0.2">
      <c r="A430" s="223"/>
      <c r="E430" s="56">
        <v>430</v>
      </c>
    </row>
    <row r="431" spans="1:5" x14ac:dyDescent="0.2">
      <c r="A431" s="222"/>
      <c r="E431" s="56">
        <v>431</v>
      </c>
    </row>
    <row r="432" spans="1:5" x14ac:dyDescent="0.2">
      <c r="A432" s="223"/>
      <c r="E432" s="56">
        <v>432</v>
      </c>
    </row>
    <row r="433" spans="1:5" x14ac:dyDescent="0.2">
      <c r="A433" s="222"/>
      <c r="E433" s="56">
        <v>433</v>
      </c>
    </row>
    <row r="434" spans="1:5" x14ac:dyDescent="0.2">
      <c r="A434" s="223"/>
      <c r="E434" s="56">
        <v>434</v>
      </c>
    </row>
    <row r="435" spans="1:5" x14ac:dyDescent="0.2">
      <c r="A435" s="222"/>
      <c r="E435" s="56">
        <v>435</v>
      </c>
    </row>
    <row r="436" spans="1:5" x14ac:dyDescent="0.2">
      <c r="A436" s="223"/>
      <c r="E436" s="56">
        <v>436</v>
      </c>
    </row>
    <row r="437" spans="1:5" x14ac:dyDescent="0.2">
      <c r="A437" s="222"/>
      <c r="E437" s="56">
        <v>437</v>
      </c>
    </row>
    <row r="438" spans="1:5" x14ac:dyDescent="0.2">
      <c r="A438" s="223"/>
      <c r="E438" s="56">
        <v>438</v>
      </c>
    </row>
    <row r="439" spans="1:5" x14ac:dyDescent="0.2">
      <c r="A439" s="222"/>
      <c r="E439" s="56">
        <v>439</v>
      </c>
    </row>
    <row r="440" spans="1:5" x14ac:dyDescent="0.2">
      <c r="A440" s="223"/>
      <c r="E440" s="56">
        <v>440</v>
      </c>
    </row>
    <row r="441" spans="1:5" x14ac:dyDescent="0.2">
      <c r="A441" s="222"/>
      <c r="E441" s="56">
        <v>441</v>
      </c>
    </row>
    <row r="442" spans="1:5" x14ac:dyDescent="0.2">
      <c r="A442" s="223"/>
      <c r="E442" s="56">
        <v>442</v>
      </c>
    </row>
    <row r="443" spans="1:5" x14ac:dyDescent="0.2">
      <c r="A443" s="222"/>
      <c r="E443" s="56">
        <v>443</v>
      </c>
    </row>
    <row r="444" spans="1:5" x14ac:dyDescent="0.2">
      <c r="A444" s="223"/>
      <c r="E444" s="56">
        <v>444</v>
      </c>
    </row>
    <row r="445" spans="1:5" x14ac:dyDescent="0.2">
      <c r="A445" s="222"/>
      <c r="E445" s="56">
        <v>445</v>
      </c>
    </row>
    <row r="446" spans="1:5" x14ac:dyDescent="0.2">
      <c r="A446" s="223"/>
      <c r="E446" s="56">
        <v>446</v>
      </c>
    </row>
    <row r="447" spans="1:5" x14ac:dyDescent="0.2">
      <c r="A447" s="222"/>
      <c r="E447" s="56">
        <v>447</v>
      </c>
    </row>
    <row r="448" spans="1:5" x14ac:dyDescent="0.2">
      <c r="A448" s="223"/>
      <c r="E448" s="56">
        <v>448</v>
      </c>
    </row>
    <row r="449" spans="1:5" x14ac:dyDescent="0.2">
      <c r="A449" s="222"/>
      <c r="E449" s="56">
        <v>449</v>
      </c>
    </row>
    <row r="450" spans="1:5" x14ac:dyDescent="0.2">
      <c r="A450" s="223"/>
      <c r="E450" s="56">
        <v>450</v>
      </c>
    </row>
  </sheetData>
  <sheetProtection sheet="1" objects="1" scenarios="1"/>
  <customSheetViews>
    <customSheetView guid="{B63A9C9F-CFE4-40C9-8381-5421B247D702}" showGridLines="0" showRowCol="0" outlineSymbols="0" filter="1" showAutoFilter="1" showRuler="0">
      <pageMargins left="0.78740157499999996" right="0.78740157499999996" top="0.984251969" bottom="0.984251969" header="0.4921259845" footer="0.4921259845"/>
      <pageSetup paperSize="9" orientation="portrait" horizontalDpi="4294967292" verticalDpi="0" r:id="rId1"/>
      <headerFooter alignWithMargins="0"/>
      <autoFilter ref="B1">
        <filterColumn colId="0">
          <customFilters and="1">
            <customFilter operator="notEqual" val=" "/>
          </customFilters>
        </filterColumn>
      </autoFilter>
    </customSheetView>
  </customSheetView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POŽÁRNÍ SPORT</oddHeader>
    <oddFooter>&amp;LAutor: Ing. Milan Hoffmann&amp;C&amp;P&amp;ROprávněný uživatel: SH ČMS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W50"/>
  <sheetViews>
    <sheetView showGridLines="0" showRowColHeaders="0" showOutlineSymbols="0" workbookViewId="0"/>
  </sheetViews>
  <sheetFormatPr defaultRowHeight="12.75" x14ac:dyDescent="0.2"/>
  <cols>
    <col min="1" max="1" width="5.7109375" style="708" customWidth="1"/>
    <col min="2" max="2" width="5.7109375" style="706" customWidth="1"/>
    <col min="3" max="6" width="5.7109375" style="708" customWidth="1"/>
    <col min="7" max="7" width="5.7109375" style="709" customWidth="1"/>
    <col min="8" max="8" width="5.7109375" style="711" customWidth="1"/>
    <col min="9" max="9" width="1.7109375" style="708" customWidth="1"/>
    <col min="10" max="10" width="5.7109375" style="708" customWidth="1"/>
    <col min="11" max="11" width="5.7109375" style="706" customWidth="1"/>
    <col min="12" max="14" width="5.7109375" style="708" customWidth="1"/>
    <col min="15" max="15" width="5.7109375" style="713" customWidth="1"/>
    <col min="16" max="16" width="5.7109375" style="709" customWidth="1"/>
    <col min="17" max="18" width="5.7109375" style="706" customWidth="1"/>
    <col min="19" max="19" width="1.7109375" style="706" customWidth="1"/>
    <col min="20" max="20" width="5.7109375" style="706" customWidth="1"/>
    <col min="21" max="21" width="1.7109375" style="706" customWidth="1"/>
    <col min="22" max="22" width="9.140625" style="706"/>
    <col min="23" max="23" width="9.140625" style="712"/>
    <col min="24" max="16384" width="9.140625" style="706"/>
  </cols>
  <sheetData>
    <row r="1" spans="1:23" x14ac:dyDescent="0.2">
      <c r="A1" s="703">
        <v>1</v>
      </c>
      <c r="B1" s="704" t="s">
        <v>107</v>
      </c>
      <c r="C1" s="705">
        <v>6</v>
      </c>
      <c r="D1" s="705">
        <v>6</v>
      </c>
      <c r="E1" s="705">
        <v>6</v>
      </c>
      <c r="F1" s="705"/>
      <c r="G1" s="707">
        <v>18</v>
      </c>
      <c r="H1" s="710">
        <v>6</v>
      </c>
      <c r="J1" s="708">
        <v>5</v>
      </c>
      <c r="K1" s="706" t="s">
        <v>113</v>
      </c>
      <c r="L1" s="708">
        <v>1</v>
      </c>
      <c r="M1" s="708">
        <v>1</v>
      </c>
      <c r="N1" s="708">
        <v>2</v>
      </c>
      <c r="O1" s="713">
        <v>1</v>
      </c>
      <c r="P1" s="709">
        <v>4</v>
      </c>
      <c r="Q1" s="706">
        <f t="shared" ref="Q1:Q50" si="0">IF($K1="","",RANK($P1,$P$1:$P$50,1))</f>
        <v>1</v>
      </c>
      <c r="R1" s="706">
        <f t="shared" ref="R1:R50" si="1">IF($K1="","",RANK($L1,$L$1:$L$50,1))</f>
        <v>1</v>
      </c>
      <c r="T1" s="712">
        <f>COUNT(P:P)</f>
        <v>6</v>
      </c>
      <c r="V1" s="706" t="s">
        <v>85</v>
      </c>
      <c r="W1" s="712">
        <f>COUNTA('PJ-V'!E5:G454,'PJ-V'!J5:L454)</f>
        <v>96</v>
      </c>
    </row>
    <row r="2" spans="1:23" x14ac:dyDescent="0.2">
      <c r="A2" s="703">
        <v>2</v>
      </c>
      <c r="B2" s="704" t="s">
        <v>109</v>
      </c>
      <c r="C2" s="705">
        <v>3</v>
      </c>
      <c r="D2" s="705">
        <v>2</v>
      </c>
      <c r="E2" s="705">
        <v>1</v>
      </c>
      <c r="F2" s="705"/>
      <c r="G2" s="707">
        <v>6</v>
      </c>
      <c r="H2" s="710">
        <v>2</v>
      </c>
      <c r="J2" s="708">
        <v>2</v>
      </c>
      <c r="K2" s="706" t="s">
        <v>109</v>
      </c>
      <c r="L2" s="708">
        <v>3</v>
      </c>
      <c r="M2" s="708">
        <v>2</v>
      </c>
      <c r="N2" s="708">
        <v>1</v>
      </c>
      <c r="O2" s="713">
        <v>2</v>
      </c>
      <c r="P2" s="709">
        <v>6</v>
      </c>
      <c r="Q2" s="706">
        <f t="shared" si="0"/>
        <v>2</v>
      </c>
      <c r="R2" s="706">
        <f t="shared" si="1"/>
        <v>3</v>
      </c>
      <c r="V2" s="706" t="s">
        <v>86</v>
      </c>
      <c r="W2" s="712">
        <v>1</v>
      </c>
    </row>
    <row r="3" spans="1:23" x14ac:dyDescent="0.2">
      <c r="A3" s="703">
        <v>3</v>
      </c>
      <c r="B3" s="704" t="s">
        <v>111</v>
      </c>
      <c r="C3" s="705">
        <v>5</v>
      </c>
      <c r="D3" s="705">
        <v>5</v>
      </c>
      <c r="E3" s="705">
        <v>5</v>
      </c>
      <c r="F3" s="705"/>
      <c r="G3" s="707">
        <v>15</v>
      </c>
      <c r="H3" s="710">
        <v>5</v>
      </c>
      <c r="J3" s="708">
        <v>4</v>
      </c>
      <c r="K3" s="706" t="s">
        <v>112</v>
      </c>
      <c r="L3" s="708">
        <v>2</v>
      </c>
      <c r="M3" s="708">
        <v>3</v>
      </c>
      <c r="N3" s="708">
        <v>4</v>
      </c>
      <c r="O3" s="713">
        <v>3</v>
      </c>
      <c r="P3" s="709">
        <v>9</v>
      </c>
      <c r="Q3" s="706">
        <f t="shared" si="0"/>
        <v>3</v>
      </c>
      <c r="R3" s="706">
        <f t="shared" si="1"/>
        <v>2</v>
      </c>
      <c r="V3" s="706" t="s">
        <v>43</v>
      </c>
      <c r="W3" s="712">
        <v>1</v>
      </c>
    </row>
    <row r="4" spans="1:23" x14ac:dyDescent="0.2">
      <c r="A4" s="703">
        <v>4</v>
      </c>
      <c r="B4" s="704" t="s">
        <v>112</v>
      </c>
      <c r="C4" s="705">
        <v>2</v>
      </c>
      <c r="D4" s="705">
        <v>3</v>
      </c>
      <c r="E4" s="705">
        <v>4</v>
      </c>
      <c r="F4" s="705"/>
      <c r="G4" s="707">
        <v>9</v>
      </c>
      <c r="H4" s="710">
        <v>3</v>
      </c>
      <c r="J4" s="708">
        <v>6</v>
      </c>
      <c r="K4" s="706" t="s">
        <v>101</v>
      </c>
      <c r="L4" s="708">
        <v>4</v>
      </c>
      <c r="M4" s="708">
        <v>4</v>
      </c>
      <c r="N4" s="708">
        <v>3</v>
      </c>
      <c r="O4" s="713">
        <v>4</v>
      </c>
      <c r="P4" s="709">
        <v>11</v>
      </c>
      <c r="Q4" s="706">
        <f t="shared" si="0"/>
        <v>4</v>
      </c>
      <c r="R4" s="706">
        <f t="shared" si="1"/>
        <v>4</v>
      </c>
      <c r="V4" s="706" t="s">
        <v>92</v>
      </c>
      <c r="W4" s="712">
        <v>1</v>
      </c>
    </row>
    <row r="5" spans="1:23" x14ac:dyDescent="0.2">
      <c r="A5" s="703">
        <v>5</v>
      </c>
      <c r="B5" s="704" t="s">
        <v>113</v>
      </c>
      <c r="C5" s="705">
        <v>1</v>
      </c>
      <c r="D5" s="705">
        <v>1</v>
      </c>
      <c r="E5" s="705">
        <v>2</v>
      </c>
      <c r="F5" s="705"/>
      <c r="G5" s="707">
        <v>4</v>
      </c>
      <c r="H5" s="710">
        <v>1</v>
      </c>
      <c r="J5" s="708">
        <v>3</v>
      </c>
      <c r="K5" s="706" t="s">
        <v>111</v>
      </c>
      <c r="L5" s="708">
        <v>5</v>
      </c>
      <c r="M5" s="708">
        <v>5</v>
      </c>
      <c r="N5" s="708">
        <v>5</v>
      </c>
      <c r="O5" s="713">
        <v>5</v>
      </c>
      <c r="P5" s="709">
        <v>15</v>
      </c>
      <c r="Q5" s="706">
        <f t="shared" si="0"/>
        <v>5</v>
      </c>
      <c r="R5" s="706">
        <f t="shared" si="1"/>
        <v>5</v>
      </c>
      <c r="V5" s="706" t="s">
        <v>93</v>
      </c>
      <c r="W5" s="712">
        <v>1</v>
      </c>
    </row>
    <row r="6" spans="1:23" x14ac:dyDescent="0.2">
      <c r="A6" s="703">
        <v>6</v>
      </c>
      <c r="B6" s="704" t="s">
        <v>101</v>
      </c>
      <c r="C6" s="705">
        <v>4</v>
      </c>
      <c r="D6" s="705">
        <v>4</v>
      </c>
      <c r="E6" s="705">
        <v>3</v>
      </c>
      <c r="F6" s="705"/>
      <c r="G6" s="707">
        <v>11</v>
      </c>
      <c r="H6" s="710">
        <v>4</v>
      </c>
      <c r="J6" s="708">
        <v>1</v>
      </c>
      <c r="K6" s="706" t="s">
        <v>107</v>
      </c>
      <c r="L6" s="708">
        <v>6</v>
      </c>
      <c r="M6" s="708">
        <v>6</v>
      </c>
      <c r="N6" s="708">
        <v>6</v>
      </c>
      <c r="O6" s="713">
        <v>6</v>
      </c>
      <c r="P6" s="709">
        <v>18</v>
      </c>
      <c r="Q6" s="706">
        <f t="shared" si="0"/>
        <v>6</v>
      </c>
      <c r="R6" s="706">
        <f t="shared" si="1"/>
        <v>6</v>
      </c>
    </row>
    <row r="7" spans="1:23" x14ac:dyDescent="0.2">
      <c r="A7" s="703">
        <v>7</v>
      </c>
      <c r="B7" s="704" t="s">
        <v>63</v>
      </c>
      <c r="C7" s="705" t="s">
        <v>63</v>
      </c>
      <c r="D7" s="705" t="s">
        <v>63</v>
      </c>
      <c r="E7" s="705" t="s">
        <v>63</v>
      </c>
      <c r="F7" s="705"/>
      <c r="G7" s="707" t="s">
        <v>63</v>
      </c>
      <c r="H7" s="710" t="s">
        <v>63</v>
      </c>
      <c r="J7" s="708">
        <v>7</v>
      </c>
      <c r="K7" s="706" t="s">
        <v>63</v>
      </c>
      <c r="L7" s="708" t="s">
        <v>63</v>
      </c>
      <c r="M7" s="708" t="s">
        <v>63</v>
      </c>
      <c r="N7" s="708" t="s">
        <v>63</v>
      </c>
      <c r="P7" s="709" t="s">
        <v>63</v>
      </c>
      <c r="Q7" s="706" t="str">
        <f t="shared" si="0"/>
        <v/>
      </c>
      <c r="R7" s="706" t="str">
        <f t="shared" si="1"/>
        <v/>
      </c>
    </row>
    <row r="8" spans="1:23" x14ac:dyDescent="0.2">
      <c r="A8" s="703">
        <v>8</v>
      </c>
      <c r="B8" s="704" t="s">
        <v>63</v>
      </c>
      <c r="C8" s="705" t="s">
        <v>63</v>
      </c>
      <c r="D8" s="705" t="s">
        <v>63</v>
      </c>
      <c r="E8" s="705" t="s">
        <v>63</v>
      </c>
      <c r="F8" s="705"/>
      <c r="G8" s="707" t="s">
        <v>63</v>
      </c>
      <c r="H8" s="710" t="s">
        <v>63</v>
      </c>
      <c r="J8" s="708">
        <v>8</v>
      </c>
      <c r="K8" s="706" t="s">
        <v>63</v>
      </c>
      <c r="L8" s="708" t="s">
        <v>63</v>
      </c>
      <c r="M8" s="708" t="s">
        <v>63</v>
      </c>
      <c r="N8" s="708" t="s">
        <v>63</v>
      </c>
      <c r="P8" s="709" t="s">
        <v>63</v>
      </c>
      <c r="Q8" s="706" t="str">
        <f t="shared" si="0"/>
        <v/>
      </c>
      <c r="R8" s="706" t="str">
        <f t="shared" si="1"/>
        <v/>
      </c>
    </row>
    <row r="9" spans="1:23" x14ac:dyDescent="0.2">
      <c r="A9" s="703">
        <v>9</v>
      </c>
      <c r="B9" s="704" t="s">
        <v>63</v>
      </c>
      <c r="C9" s="705" t="s">
        <v>63</v>
      </c>
      <c r="D9" s="705" t="s">
        <v>63</v>
      </c>
      <c r="E9" s="705" t="s">
        <v>63</v>
      </c>
      <c r="F9" s="705"/>
      <c r="G9" s="707" t="s">
        <v>63</v>
      </c>
      <c r="H9" s="710" t="s">
        <v>63</v>
      </c>
      <c r="J9" s="708">
        <v>9</v>
      </c>
      <c r="K9" s="706" t="s">
        <v>63</v>
      </c>
      <c r="L9" s="708" t="s">
        <v>63</v>
      </c>
      <c r="M9" s="708" t="s">
        <v>63</v>
      </c>
      <c r="N9" s="708" t="s">
        <v>63</v>
      </c>
      <c r="P9" s="709" t="s">
        <v>63</v>
      </c>
      <c r="Q9" s="706" t="str">
        <f t="shared" si="0"/>
        <v/>
      </c>
      <c r="R9" s="706" t="str">
        <f t="shared" si="1"/>
        <v/>
      </c>
    </row>
    <row r="10" spans="1:23" x14ac:dyDescent="0.2">
      <c r="A10" s="703">
        <v>10</v>
      </c>
      <c r="B10" s="704" t="s">
        <v>63</v>
      </c>
      <c r="C10" s="705" t="s">
        <v>63</v>
      </c>
      <c r="D10" s="705" t="s">
        <v>63</v>
      </c>
      <c r="E10" s="705" t="s">
        <v>63</v>
      </c>
      <c r="F10" s="705"/>
      <c r="G10" s="707" t="s">
        <v>63</v>
      </c>
      <c r="H10" s="710" t="s">
        <v>63</v>
      </c>
      <c r="J10" s="708">
        <v>10</v>
      </c>
      <c r="K10" s="706" t="s">
        <v>63</v>
      </c>
      <c r="L10" s="708" t="s">
        <v>63</v>
      </c>
      <c r="M10" s="708" t="s">
        <v>63</v>
      </c>
      <c r="N10" s="708" t="s">
        <v>63</v>
      </c>
      <c r="P10" s="709" t="s">
        <v>63</v>
      </c>
      <c r="Q10" s="706" t="str">
        <f t="shared" si="0"/>
        <v/>
      </c>
      <c r="R10" s="706" t="str">
        <f t="shared" si="1"/>
        <v/>
      </c>
    </row>
    <row r="11" spans="1:23" x14ac:dyDescent="0.2">
      <c r="A11" s="703">
        <v>11</v>
      </c>
      <c r="B11" s="704" t="s">
        <v>63</v>
      </c>
      <c r="C11" s="705" t="s">
        <v>63</v>
      </c>
      <c r="D11" s="705" t="s">
        <v>63</v>
      </c>
      <c r="E11" s="705" t="s">
        <v>63</v>
      </c>
      <c r="F11" s="705"/>
      <c r="G11" s="707" t="s">
        <v>63</v>
      </c>
      <c r="H11" s="710" t="s">
        <v>63</v>
      </c>
      <c r="J11" s="708">
        <v>11</v>
      </c>
      <c r="K11" s="706" t="s">
        <v>63</v>
      </c>
      <c r="L11" s="708" t="s">
        <v>63</v>
      </c>
      <c r="M11" s="708" t="s">
        <v>63</v>
      </c>
      <c r="N11" s="708" t="s">
        <v>63</v>
      </c>
      <c r="P11" s="709" t="s">
        <v>63</v>
      </c>
      <c r="Q11" s="706" t="str">
        <f t="shared" si="0"/>
        <v/>
      </c>
      <c r="R11" s="706" t="str">
        <f t="shared" si="1"/>
        <v/>
      </c>
    </row>
    <row r="12" spans="1:23" x14ac:dyDescent="0.2">
      <c r="A12" s="703">
        <v>12</v>
      </c>
      <c r="B12" s="704" t="s">
        <v>63</v>
      </c>
      <c r="C12" s="705" t="s">
        <v>63</v>
      </c>
      <c r="D12" s="705" t="s">
        <v>63</v>
      </c>
      <c r="E12" s="705" t="s">
        <v>63</v>
      </c>
      <c r="F12" s="705"/>
      <c r="G12" s="707" t="s">
        <v>63</v>
      </c>
      <c r="H12" s="710" t="s">
        <v>63</v>
      </c>
      <c r="J12" s="708">
        <v>12</v>
      </c>
      <c r="K12" s="706" t="s">
        <v>63</v>
      </c>
      <c r="L12" s="708" t="s">
        <v>63</v>
      </c>
      <c r="M12" s="708" t="s">
        <v>63</v>
      </c>
      <c r="N12" s="708" t="s">
        <v>63</v>
      </c>
      <c r="P12" s="709" t="s">
        <v>63</v>
      </c>
      <c r="Q12" s="706" t="str">
        <f t="shared" si="0"/>
        <v/>
      </c>
      <c r="R12" s="706" t="str">
        <f t="shared" si="1"/>
        <v/>
      </c>
    </row>
    <row r="13" spans="1:23" x14ac:dyDescent="0.2">
      <c r="A13" s="703">
        <v>13</v>
      </c>
      <c r="B13" s="704" t="s">
        <v>63</v>
      </c>
      <c r="C13" s="705" t="s">
        <v>63</v>
      </c>
      <c r="D13" s="705" t="s">
        <v>63</v>
      </c>
      <c r="E13" s="705" t="s">
        <v>63</v>
      </c>
      <c r="F13" s="705"/>
      <c r="G13" s="707" t="s">
        <v>63</v>
      </c>
      <c r="H13" s="710" t="s">
        <v>63</v>
      </c>
      <c r="J13" s="708">
        <v>13</v>
      </c>
      <c r="K13" s="706" t="s">
        <v>63</v>
      </c>
      <c r="L13" s="708" t="s">
        <v>63</v>
      </c>
      <c r="M13" s="708" t="s">
        <v>63</v>
      </c>
      <c r="N13" s="708" t="s">
        <v>63</v>
      </c>
      <c r="P13" s="709" t="s">
        <v>63</v>
      </c>
      <c r="Q13" s="706" t="str">
        <f t="shared" si="0"/>
        <v/>
      </c>
      <c r="R13" s="706" t="str">
        <f t="shared" si="1"/>
        <v/>
      </c>
    </row>
    <row r="14" spans="1:23" x14ac:dyDescent="0.2">
      <c r="A14" s="703">
        <v>14</v>
      </c>
      <c r="B14" s="704" t="s">
        <v>63</v>
      </c>
      <c r="C14" s="705" t="s">
        <v>63</v>
      </c>
      <c r="D14" s="705" t="s">
        <v>63</v>
      </c>
      <c r="E14" s="705" t="s">
        <v>63</v>
      </c>
      <c r="F14" s="705"/>
      <c r="G14" s="707" t="s">
        <v>63</v>
      </c>
      <c r="H14" s="710" t="s">
        <v>63</v>
      </c>
      <c r="J14" s="708">
        <v>14</v>
      </c>
      <c r="K14" s="706" t="s">
        <v>63</v>
      </c>
      <c r="L14" s="708" t="s">
        <v>63</v>
      </c>
      <c r="M14" s="708" t="s">
        <v>63</v>
      </c>
      <c r="N14" s="708" t="s">
        <v>63</v>
      </c>
      <c r="P14" s="709" t="s">
        <v>63</v>
      </c>
      <c r="Q14" s="706" t="str">
        <f t="shared" si="0"/>
        <v/>
      </c>
      <c r="R14" s="706" t="str">
        <f t="shared" si="1"/>
        <v/>
      </c>
    </row>
    <row r="15" spans="1:23" x14ac:dyDescent="0.2">
      <c r="A15" s="703">
        <v>15</v>
      </c>
      <c r="B15" s="704" t="s">
        <v>63</v>
      </c>
      <c r="C15" s="705" t="s">
        <v>63</v>
      </c>
      <c r="D15" s="705" t="s">
        <v>63</v>
      </c>
      <c r="E15" s="705" t="s">
        <v>63</v>
      </c>
      <c r="F15" s="705"/>
      <c r="G15" s="707" t="s">
        <v>63</v>
      </c>
      <c r="H15" s="710" t="s">
        <v>63</v>
      </c>
      <c r="J15" s="708">
        <v>15</v>
      </c>
      <c r="K15" s="706" t="s">
        <v>63</v>
      </c>
      <c r="L15" s="708" t="s">
        <v>63</v>
      </c>
      <c r="M15" s="708" t="s">
        <v>63</v>
      </c>
      <c r="N15" s="708" t="s">
        <v>63</v>
      </c>
      <c r="P15" s="709" t="s">
        <v>63</v>
      </c>
      <c r="Q15" s="706" t="str">
        <f t="shared" si="0"/>
        <v/>
      </c>
      <c r="R15" s="706" t="str">
        <f t="shared" si="1"/>
        <v/>
      </c>
    </row>
    <row r="16" spans="1:23" x14ac:dyDescent="0.2">
      <c r="A16" s="703">
        <v>16</v>
      </c>
      <c r="B16" s="704" t="s">
        <v>63</v>
      </c>
      <c r="C16" s="705" t="s">
        <v>63</v>
      </c>
      <c r="D16" s="705" t="s">
        <v>63</v>
      </c>
      <c r="E16" s="705" t="s">
        <v>63</v>
      </c>
      <c r="F16" s="705"/>
      <c r="G16" s="707" t="s">
        <v>63</v>
      </c>
      <c r="H16" s="710" t="s">
        <v>63</v>
      </c>
      <c r="J16" s="708">
        <v>16</v>
      </c>
      <c r="K16" s="706" t="s">
        <v>63</v>
      </c>
      <c r="L16" s="708" t="s">
        <v>63</v>
      </c>
      <c r="M16" s="708" t="s">
        <v>63</v>
      </c>
      <c r="N16" s="708" t="s">
        <v>63</v>
      </c>
      <c r="P16" s="709" t="s">
        <v>63</v>
      </c>
      <c r="Q16" s="706" t="str">
        <f t="shared" si="0"/>
        <v/>
      </c>
      <c r="R16" s="706" t="str">
        <f t="shared" si="1"/>
        <v/>
      </c>
    </row>
    <row r="17" spans="1:18" x14ac:dyDescent="0.2">
      <c r="A17" s="703">
        <v>17</v>
      </c>
      <c r="B17" s="704" t="s">
        <v>63</v>
      </c>
      <c r="C17" s="705" t="s">
        <v>63</v>
      </c>
      <c r="D17" s="705" t="s">
        <v>63</v>
      </c>
      <c r="E17" s="705" t="s">
        <v>63</v>
      </c>
      <c r="F17" s="705"/>
      <c r="G17" s="707" t="s">
        <v>63</v>
      </c>
      <c r="H17" s="710" t="s">
        <v>63</v>
      </c>
      <c r="J17" s="708">
        <v>17</v>
      </c>
      <c r="K17" s="706" t="s">
        <v>63</v>
      </c>
      <c r="L17" s="708" t="s">
        <v>63</v>
      </c>
      <c r="M17" s="708" t="s">
        <v>63</v>
      </c>
      <c r="N17" s="708" t="s">
        <v>63</v>
      </c>
      <c r="P17" s="709" t="s">
        <v>63</v>
      </c>
      <c r="Q17" s="706" t="str">
        <f t="shared" si="0"/>
        <v/>
      </c>
      <c r="R17" s="706" t="str">
        <f t="shared" si="1"/>
        <v/>
      </c>
    </row>
    <row r="18" spans="1:18" x14ac:dyDescent="0.2">
      <c r="A18" s="703">
        <v>18</v>
      </c>
      <c r="B18" s="704" t="s">
        <v>63</v>
      </c>
      <c r="C18" s="705" t="s">
        <v>63</v>
      </c>
      <c r="D18" s="705" t="s">
        <v>63</v>
      </c>
      <c r="E18" s="705" t="s">
        <v>63</v>
      </c>
      <c r="F18" s="705"/>
      <c r="G18" s="707" t="s">
        <v>63</v>
      </c>
      <c r="H18" s="710" t="s">
        <v>63</v>
      </c>
      <c r="J18" s="708">
        <v>18</v>
      </c>
      <c r="K18" s="706" t="s">
        <v>63</v>
      </c>
      <c r="L18" s="708" t="s">
        <v>63</v>
      </c>
      <c r="M18" s="708" t="s">
        <v>63</v>
      </c>
      <c r="N18" s="708" t="s">
        <v>63</v>
      </c>
      <c r="P18" s="709" t="s">
        <v>63</v>
      </c>
      <c r="Q18" s="706" t="str">
        <f t="shared" si="0"/>
        <v/>
      </c>
      <c r="R18" s="706" t="str">
        <f t="shared" si="1"/>
        <v/>
      </c>
    </row>
    <row r="19" spans="1:18" x14ac:dyDescent="0.2">
      <c r="A19" s="703">
        <v>19</v>
      </c>
      <c r="B19" s="704" t="s">
        <v>63</v>
      </c>
      <c r="C19" s="705" t="s">
        <v>63</v>
      </c>
      <c r="D19" s="705" t="s">
        <v>63</v>
      </c>
      <c r="E19" s="705" t="s">
        <v>63</v>
      </c>
      <c r="F19" s="705"/>
      <c r="G19" s="707" t="s">
        <v>63</v>
      </c>
      <c r="H19" s="710" t="s">
        <v>63</v>
      </c>
      <c r="J19" s="708">
        <v>19</v>
      </c>
      <c r="K19" s="706" t="s">
        <v>63</v>
      </c>
      <c r="L19" s="708" t="s">
        <v>63</v>
      </c>
      <c r="M19" s="708" t="s">
        <v>63</v>
      </c>
      <c r="N19" s="708" t="s">
        <v>63</v>
      </c>
      <c r="P19" s="709" t="s">
        <v>63</v>
      </c>
      <c r="Q19" s="706" t="str">
        <f t="shared" si="0"/>
        <v/>
      </c>
      <c r="R19" s="706" t="str">
        <f t="shared" si="1"/>
        <v/>
      </c>
    </row>
    <row r="20" spans="1:18" x14ac:dyDescent="0.2">
      <c r="A20" s="703">
        <v>20</v>
      </c>
      <c r="B20" s="704" t="s">
        <v>63</v>
      </c>
      <c r="C20" s="705" t="s">
        <v>63</v>
      </c>
      <c r="D20" s="705" t="s">
        <v>63</v>
      </c>
      <c r="E20" s="705" t="s">
        <v>63</v>
      </c>
      <c r="F20" s="705"/>
      <c r="G20" s="707" t="s">
        <v>63</v>
      </c>
      <c r="H20" s="710" t="s">
        <v>63</v>
      </c>
      <c r="J20" s="708">
        <v>20</v>
      </c>
      <c r="K20" s="706" t="s">
        <v>63</v>
      </c>
      <c r="L20" s="708" t="s">
        <v>63</v>
      </c>
      <c r="M20" s="708" t="s">
        <v>63</v>
      </c>
      <c r="N20" s="708" t="s">
        <v>63</v>
      </c>
      <c r="P20" s="709" t="s">
        <v>63</v>
      </c>
      <c r="Q20" s="706" t="str">
        <f t="shared" si="0"/>
        <v/>
      </c>
      <c r="R20" s="706" t="str">
        <f t="shared" si="1"/>
        <v/>
      </c>
    </row>
    <row r="21" spans="1:18" x14ac:dyDescent="0.2">
      <c r="A21" s="703">
        <v>21</v>
      </c>
      <c r="B21" s="704" t="s">
        <v>63</v>
      </c>
      <c r="C21" s="705" t="s">
        <v>63</v>
      </c>
      <c r="D21" s="705" t="s">
        <v>63</v>
      </c>
      <c r="E21" s="705" t="s">
        <v>63</v>
      </c>
      <c r="F21" s="705"/>
      <c r="G21" s="707" t="s">
        <v>63</v>
      </c>
      <c r="H21" s="710" t="s">
        <v>63</v>
      </c>
      <c r="J21" s="708">
        <v>21</v>
      </c>
      <c r="K21" s="706" t="s">
        <v>63</v>
      </c>
      <c r="L21" s="708" t="s">
        <v>63</v>
      </c>
      <c r="M21" s="708" t="s">
        <v>63</v>
      </c>
      <c r="N21" s="708" t="s">
        <v>63</v>
      </c>
      <c r="P21" s="709" t="s">
        <v>63</v>
      </c>
      <c r="Q21" s="706" t="str">
        <f t="shared" si="0"/>
        <v/>
      </c>
      <c r="R21" s="706" t="str">
        <f t="shared" si="1"/>
        <v/>
      </c>
    </row>
    <row r="22" spans="1:18" x14ac:dyDescent="0.2">
      <c r="A22" s="703">
        <v>22</v>
      </c>
      <c r="B22" s="704" t="s">
        <v>63</v>
      </c>
      <c r="C22" s="705" t="s">
        <v>63</v>
      </c>
      <c r="D22" s="705" t="s">
        <v>63</v>
      </c>
      <c r="E22" s="705" t="s">
        <v>63</v>
      </c>
      <c r="F22" s="705"/>
      <c r="G22" s="707" t="s">
        <v>63</v>
      </c>
      <c r="H22" s="710" t="s">
        <v>63</v>
      </c>
      <c r="J22" s="708">
        <v>22</v>
      </c>
      <c r="K22" s="706" t="s">
        <v>63</v>
      </c>
      <c r="L22" s="708" t="s">
        <v>63</v>
      </c>
      <c r="M22" s="708" t="s">
        <v>63</v>
      </c>
      <c r="N22" s="708" t="s">
        <v>63</v>
      </c>
      <c r="P22" s="709" t="s">
        <v>63</v>
      </c>
      <c r="Q22" s="706" t="str">
        <f t="shared" si="0"/>
        <v/>
      </c>
      <c r="R22" s="706" t="str">
        <f t="shared" si="1"/>
        <v/>
      </c>
    </row>
    <row r="23" spans="1:18" x14ac:dyDescent="0.2">
      <c r="A23" s="703">
        <v>23</v>
      </c>
      <c r="B23" s="704" t="s">
        <v>63</v>
      </c>
      <c r="C23" s="705" t="s">
        <v>63</v>
      </c>
      <c r="D23" s="705" t="s">
        <v>63</v>
      </c>
      <c r="E23" s="705" t="s">
        <v>63</v>
      </c>
      <c r="F23" s="705"/>
      <c r="G23" s="707" t="s">
        <v>63</v>
      </c>
      <c r="H23" s="710" t="s">
        <v>63</v>
      </c>
      <c r="J23" s="708">
        <v>23</v>
      </c>
      <c r="K23" s="706" t="s">
        <v>63</v>
      </c>
      <c r="L23" s="708" t="s">
        <v>63</v>
      </c>
      <c r="M23" s="708" t="s">
        <v>63</v>
      </c>
      <c r="N23" s="708" t="s">
        <v>63</v>
      </c>
      <c r="P23" s="709" t="s">
        <v>63</v>
      </c>
      <c r="Q23" s="706" t="str">
        <f t="shared" si="0"/>
        <v/>
      </c>
      <c r="R23" s="706" t="str">
        <f t="shared" si="1"/>
        <v/>
      </c>
    </row>
    <row r="24" spans="1:18" x14ac:dyDescent="0.2">
      <c r="A24" s="703">
        <v>24</v>
      </c>
      <c r="B24" s="704" t="s">
        <v>63</v>
      </c>
      <c r="C24" s="705" t="s">
        <v>63</v>
      </c>
      <c r="D24" s="705" t="s">
        <v>63</v>
      </c>
      <c r="E24" s="705" t="s">
        <v>63</v>
      </c>
      <c r="F24" s="705"/>
      <c r="G24" s="707" t="s">
        <v>63</v>
      </c>
      <c r="H24" s="710" t="s">
        <v>63</v>
      </c>
      <c r="J24" s="708">
        <v>24</v>
      </c>
      <c r="K24" s="706" t="s">
        <v>63</v>
      </c>
      <c r="L24" s="708" t="s">
        <v>63</v>
      </c>
      <c r="M24" s="708" t="s">
        <v>63</v>
      </c>
      <c r="N24" s="708" t="s">
        <v>63</v>
      </c>
      <c r="P24" s="709" t="s">
        <v>63</v>
      </c>
      <c r="Q24" s="706" t="str">
        <f t="shared" si="0"/>
        <v/>
      </c>
      <c r="R24" s="706" t="str">
        <f t="shared" si="1"/>
        <v/>
      </c>
    </row>
    <row r="25" spans="1:18" x14ac:dyDescent="0.2">
      <c r="A25" s="703">
        <v>25</v>
      </c>
      <c r="B25" s="704" t="s">
        <v>63</v>
      </c>
      <c r="C25" s="705" t="s">
        <v>63</v>
      </c>
      <c r="D25" s="705" t="s">
        <v>63</v>
      </c>
      <c r="E25" s="705" t="s">
        <v>63</v>
      </c>
      <c r="F25" s="705"/>
      <c r="G25" s="707" t="s">
        <v>63</v>
      </c>
      <c r="H25" s="710" t="s">
        <v>63</v>
      </c>
      <c r="J25" s="708">
        <v>25</v>
      </c>
      <c r="K25" s="706" t="s">
        <v>63</v>
      </c>
      <c r="L25" s="708" t="s">
        <v>63</v>
      </c>
      <c r="M25" s="708" t="s">
        <v>63</v>
      </c>
      <c r="N25" s="708" t="s">
        <v>63</v>
      </c>
      <c r="P25" s="709" t="s">
        <v>63</v>
      </c>
      <c r="Q25" s="706" t="str">
        <f t="shared" si="0"/>
        <v/>
      </c>
      <c r="R25" s="706" t="str">
        <f t="shared" si="1"/>
        <v/>
      </c>
    </row>
    <row r="26" spans="1:18" x14ac:dyDescent="0.2">
      <c r="A26" s="703">
        <v>26</v>
      </c>
      <c r="B26" s="704" t="s">
        <v>63</v>
      </c>
      <c r="C26" s="705" t="s">
        <v>63</v>
      </c>
      <c r="D26" s="705" t="s">
        <v>63</v>
      </c>
      <c r="E26" s="705" t="s">
        <v>63</v>
      </c>
      <c r="F26" s="705"/>
      <c r="G26" s="707" t="s">
        <v>63</v>
      </c>
      <c r="H26" s="710" t="s">
        <v>63</v>
      </c>
      <c r="J26" s="708">
        <v>26</v>
      </c>
      <c r="K26" s="706" t="s">
        <v>63</v>
      </c>
      <c r="L26" s="708" t="s">
        <v>63</v>
      </c>
      <c r="M26" s="708" t="s">
        <v>63</v>
      </c>
      <c r="N26" s="708" t="s">
        <v>63</v>
      </c>
      <c r="P26" s="709" t="s">
        <v>63</v>
      </c>
      <c r="Q26" s="706" t="str">
        <f t="shared" si="0"/>
        <v/>
      </c>
      <c r="R26" s="706" t="str">
        <f t="shared" si="1"/>
        <v/>
      </c>
    </row>
    <row r="27" spans="1:18" x14ac:dyDescent="0.2">
      <c r="A27" s="703">
        <v>27</v>
      </c>
      <c r="B27" s="704" t="s">
        <v>63</v>
      </c>
      <c r="C27" s="705" t="s">
        <v>63</v>
      </c>
      <c r="D27" s="705" t="s">
        <v>63</v>
      </c>
      <c r="E27" s="705" t="s">
        <v>63</v>
      </c>
      <c r="F27" s="705"/>
      <c r="G27" s="707" t="s">
        <v>63</v>
      </c>
      <c r="H27" s="710" t="s">
        <v>63</v>
      </c>
      <c r="J27" s="708">
        <v>27</v>
      </c>
      <c r="K27" s="706" t="s">
        <v>63</v>
      </c>
      <c r="L27" s="708" t="s">
        <v>63</v>
      </c>
      <c r="M27" s="708" t="s">
        <v>63</v>
      </c>
      <c r="N27" s="708" t="s">
        <v>63</v>
      </c>
      <c r="P27" s="709" t="s">
        <v>63</v>
      </c>
      <c r="Q27" s="706" t="str">
        <f t="shared" si="0"/>
        <v/>
      </c>
      <c r="R27" s="706" t="str">
        <f t="shared" si="1"/>
        <v/>
      </c>
    </row>
    <row r="28" spans="1:18" x14ac:dyDescent="0.2">
      <c r="A28" s="703">
        <v>28</v>
      </c>
      <c r="B28" s="704" t="s">
        <v>63</v>
      </c>
      <c r="C28" s="705" t="s">
        <v>63</v>
      </c>
      <c r="D28" s="705" t="s">
        <v>63</v>
      </c>
      <c r="E28" s="705" t="s">
        <v>63</v>
      </c>
      <c r="F28" s="705"/>
      <c r="G28" s="707" t="s">
        <v>63</v>
      </c>
      <c r="H28" s="710" t="s">
        <v>63</v>
      </c>
      <c r="J28" s="708">
        <v>28</v>
      </c>
      <c r="K28" s="706" t="s">
        <v>63</v>
      </c>
      <c r="L28" s="708" t="s">
        <v>63</v>
      </c>
      <c r="M28" s="708" t="s">
        <v>63</v>
      </c>
      <c r="N28" s="708" t="s">
        <v>63</v>
      </c>
      <c r="P28" s="709" t="s">
        <v>63</v>
      </c>
      <c r="Q28" s="706" t="str">
        <f t="shared" si="0"/>
        <v/>
      </c>
      <c r="R28" s="706" t="str">
        <f t="shared" si="1"/>
        <v/>
      </c>
    </row>
    <row r="29" spans="1:18" x14ac:dyDescent="0.2">
      <c r="A29" s="703">
        <v>29</v>
      </c>
      <c r="B29" s="704" t="s">
        <v>63</v>
      </c>
      <c r="C29" s="705" t="s">
        <v>63</v>
      </c>
      <c r="D29" s="705" t="s">
        <v>63</v>
      </c>
      <c r="E29" s="705" t="s">
        <v>63</v>
      </c>
      <c r="F29" s="705"/>
      <c r="G29" s="707" t="s">
        <v>63</v>
      </c>
      <c r="H29" s="710" t="s">
        <v>63</v>
      </c>
      <c r="J29" s="708">
        <v>29</v>
      </c>
      <c r="K29" s="706" t="s">
        <v>63</v>
      </c>
      <c r="L29" s="708" t="s">
        <v>63</v>
      </c>
      <c r="M29" s="708" t="s">
        <v>63</v>
      </c>
      <c r="N29" s="708" t="s">
        <v>63</v>
      </c>
      <c r="P29" s="709" t="s">
        <v>63</v>
      </c>
      <c r="Q29" s="706" t="str">
        <f t="shared" si="0"/>
        <v/>
      </c>
      <c r="R29" s="706" t="str">
        <f t="shared" si="1"/>
        <v/>
      </c>
    </row>
    <row r="30" spans="1:18" x14ac:dyDescent="0.2">
      <c r="A30" s="703">
        <v>30</v>
      </c>
      <c r="B30" s="704" t="s">
        <v>63</v>
      </c>
      <c r="C30" s="705" t="s">
        <v>63</v>
      </c>
      <c r="D30" s="705" t="s">
        <v>63</v>
      </c>
      <c r="E30" s="705" t="s">
        <v>63</v>
      </c>
      <c r="F30" s="705"/>
      <c r="G30" s="707" t="s">
        <v>63</v>
      </c>
      <c r="H30" s="710" t="s">
        <v>63</v>
      </c>
      <c r="J30" s="708">
        <v>30</v>
      </c>
      <c r="K30" s="706" t="s">
        <v>63</v>
      </c>
      <c r="L30" s="708" t="s">
        <v>63</v>
      </c>
      <c r="M30" s="708" t="s">
        <v>63</v>
      </c>
      <c r="N30" s="708" t="s">
        <v>63</v>
      </c>
      <c r="P30" s="709" t="s">
        <v>63</v>
      </c>
      <c r="Q30" s="706" t="str">
        <f t="shared" si="0"/>
        <v/>
      </c>
      <c r="R30" s="706" t="str">
        <f t="shared" si="1"/>
        <v/>
      </c>
    </row>
    <row r="31" spans="1:18" x14ac:dyDescent="0.2">
      <c r="A31" s="703">
        <v>31</v>
      </c>
      <c r="B31" s="704" t="s">
        <v>63</v>
      </c>
      <c r="C31" s="705" t="s">
        <v>63</v>
      </c>
      <c r="D31" s="705" t="s">
        <v>63</v>
      </c>
      <c r="E31" s="705" t="s">
        <v>63</v>
      </c>
      <c r="F31" s="705"/>
      <c r="G31" s="707" t="s">
        <v>63</v>
      </c>
      <c r="H31" s="710" t="s">
        <v>63</v>
      </c>
      <c r="J31" s="708">
        <v>31</v>
      </c>
      <c r="K31" s="706" t="s">
        <v>63</v>
      </c>
      <c r="L31" s="708" t="s">
        <v>63</v>
      </c>
      <c r="M31" s="708" t="s">
        <v>63</v>
      </c>
      <c r="N31" s="708" t="s">
        <v>63</v>
      </c>
      <c r="P31" s="709" t="s">
        <v>63</v>
      </c>
      <c r="Q31" s="706" t="str">
        <f t="shared" si="0"/>
        <v/>
      </c>
      <c r="R31" s="706" t="str">
        <f t="shared" si="1"/>
        <v/>
      </c>
    </row>
    <row r="32" spans="1:18" x14ac:dyDescent="0.2">
      <c r="A32" s="703">
        <v>32</v>
      </c>
      <c r="B32" s="704" t="s">
        <v>63</v>
      </c>
      <c r="C32" s="705" t="s">
        <v>63</v>
      </c>
      <c r="D32" s="705" t="s">
        <v>63</v>
      </c>
      <c r="E32" s="705" t="s">
        <v>63</v>
      </c>
      <c r="F32" s="705"/>
      <c r="G32" s="707" t="s">
        <v>63</v>
      </c>
      <c r="H32" s="710" t="s">
        <v>63</v>
      </c>
      <c r="J32" s="708">
        <v>32</v>
      </c>
      <c r="K32" s="706" t="s">
        <v>63</v>
      </c>
      <c r="L32" s="708" t="s">
        <v>63</v>
      </c>
      <c r="M32" s="708" t="s">
        <v>63</v>
      </c>
      <c r="N32" s="708" t="s">
        <v>63</v>
      </c>
      <c r="P32" s="709" t="s">
        <v>63</v>
      </c>
      <c r="Q32" s="706" t="str">
        <f t="shared" si="0"/>
        <v/>
      </c>
      <c r="R32" s="706" t="str">
        <f t="shared" si="1"/>
        <v/>
      </c>
    </row>
    <row r="33" spans="1:18" x14ac:dyDescent="0.2">
      <c r="A33" s="703">
        <v>33</v>
      </c>
      <c r="B33" s="704" t="s">
        <v>63</v>
      </c>
      <c r="C33" s="705" t="s">
        <v>63</v>
      </c>
      <c r="D33" s="705" t="s">
        <v>63</v>
      </c>
      <c r="E33" s="705" t="s">
        <v>63</v>
      </c>
      <c r="F33" s="705"/>
      <c r="G33" s="707" t="s">
        <v>63</v>
      </c>
      <c r="H33" s="710" t="s">
        <v>63</v>
      </c>
      <c r="J33" s="708">
        <v>33</v>
      </c>
      <c r="K33" s="706" t="s">
        <v>63</v>
      </c>
      <c r="L33" s="708" t="s">
        <v>63</v>
      </c>
      <c r="M33" s="708" t="s">
        <v>63</v>
      </c>
      <c r="N33" s="708" t="s">
        <v>63</v>
      </c>
      <c r="P33" s="709" t="s">
        <v>63</v>
      </c>
      <c r="Q33" s="706" t="str">
        <f t="shared" si="0"/>
        <v/>
      </c>
      <c r="R33" s="706" t="str">
        <f t="shared" si="1"/>
        <v/>
      </c>
    </row>
    <row r="34" spans="1:18" x14ac:dyDescent="0.2">
      <c r="A34" s="703">
        <v>34</v>
      </c>
      <c r="B34" s="704" t="s">
        <v>63</v>
      </c>
      <c r="C34" s="705" t="s">
        <v>63</v>
      </c>
      <c r="D34" s="705" t="s">
        <v>63</v>
      </c>
      <c r="E34" s="705" t="s">
        <v>63</v>
      </c>
      <c r="F34" s="705"/>
      <c r="G34" s="707" t="s">
        <v>63</v>
      </c>
      <c r="H34" s="710" t="s">
        <v>63</v>
      </c>
      <c r="J34" s="708">
        <v>34</v>
      </c>
      <c r="K34" s="706" t="s">
        <v>63</v>
      </c>
      <c r="L34" s="708" t="s">
        <v>63</v>
      </c>
      <c r="M34" s="708" t="s">
        <v>63</v>
      </c>
      <c r="N34" s="708" t="s">
        <v>63</v>
      </c>
      <c r="P34" s="709" t="s">
        <v>63</v>
      </c>
      <c r="Q34" s="706" t="str">
        <f t="shared" si="0"/>
        <v/>
      </c>
      <c r="R34" s="706" t="str">
        <f t="shared" si="1"/>
        <v/>
      </c>
    </row>
    <row r="35" spans="1:18" x14ac:dyDescent="0.2">
      <c r="A35" s="703">
        <v>35</v>
      </c>
      <c r="B35" s="704" t="s">
        <v>63</v>
      </c>
      <c r="C35" s="705" t="s">
        <v>63</v>
      </c>
      <c r="D35" s="705" t="s">
        <v>63</v>
      </c>
      <c r="E35" s="705" t="s">
        <v>63</v>
      </c>
      <c r="F35" s="705"/>
      <c r="G35" s="707" t="s">
        <v>63</v>
      </c>
      <c r="H35" s="710" t="s">
        <v>63</v>
      </c>
      <c r="J35" s="708">
        <v>35</v>
      </c>
      <c r="K35" s="706" t="s">
        <v>63</v>
      </c>
      <c r="L35" s="708" t="s">
        <v>63</v>
      </c>
      <c r="M35" s="708" t="s">
        <v>63</v>
      </c>
      <c r="N35" s="708" t="s">
        <v>63</v>
      </c>
      <c r="P35" s="709" t="s">
        <v>63</v>
      </c>
      <c r="Q35" s="706" t="str">
        <f t="shared" si="0"/>
        <v/>
      </c>
      <c r="R35" s="706" t="str">
        <f t="shared" si="1"/>
        <v/>
      </c>
    </row>
    <row r="36" spans="1:18" x14ac:dyDescent="0.2">
      <c r="A36" s="703">
        <v>36</v>
      </c>
      <c r="B36" s="704" t="s">
        <v>63</v>
      </c>
      <c r="C36" s="705" t="s">
        <v>63</v>
      </c>
      <c r="D36" s="705" t="s">
        <v>63</v>
      </c>
      <c r="E36" s="705" t="s">
        <v>63</v>
      </c>
      <c r="F36" s="705"/>
      <c r="G36" s="707" t="s">
        <v>63</v>
      </c>
      <c r="H36" s="710" t="s">
        <v>63</v>
      </c>
      <c r="J36" s="708">
        <v>36</v>
      </c>
      <c r="K36" s="706" t="s">
        <v>63</v>
      </c>
      <c r="L36" s="708" t="s">
        <v>63</v>
      </c>
      <c r="M36" s="708" t="s">
        <v>63</v>
      </c>
      <c r="N36" s="708" t="s">
        <v>63</v>
      </c>
      <c r="P36" s="709" t="s">
        <v>63</v>
      </c>
      <c r="Q36" s="706" t="str">
        <f t="shared" si="0"/>
        <v/>
      </c>
      <c r="R36" s="706" t="str">
        <f t="shared" si="1"/>
        <v/>
      </c>
    </row>
    <row r="37" spans="1:18" x14ac:dyDescent="0.2">
      <c r="A37" s="703">
        <v>37</v>
      </c>
      <c r="B37" s="704" t="s">
        <v>63</v>
      </c>
      <c r="C37" s="705" t="s">
        <v>63</v>
      </c>
      <c r="D37" s="705" t="s">
        <v>63</v>
      </c>
      <c r="E37" s="705" t="s">
        <v>63</v>
      </c>
      <c r="F37" s="705"/>
      <c r="G37" s="707" t="s">
        <v>63</v>
      </c>
      <c r="H37" s="710" t="s">
        <v>63</v>
      </c>
      <c r="J37" s="708">
        <v>37</v>
      </c>
      <c r="K37" s="706" t="s">
        <v>63</v>
      </c>
      <c r="L37" s="708" t="s">
        <v>63</v>
      </c>
      <c r="M37" s="708" t="s">
        <v>63</v>
      </c>
      <c r="N37" s="708" t="s">
        <v>63</v>
      </c>
      <c r="P37" s="709" t="s">
        <v>63</v>
      </c>
      <c r="Q37" s="706" t="str">
        <f t="shared" si="0"/>
        <v/>
      </c>
      <c r="R37" s="706" t="str">
        <f t="shared" si="1"/>
        <v/>
      </c>
    </row>
    <row r="38" spans="1:18" x14ac:dyDescent="0.2">
      <c r="A38" s="703">
        <v>38</v>
      </c>
      <c r="B38" s="704" t="s">
        <v>63</v>
      </c>
      <c r="C38" s="705" t="s">
        <v>63</v>
      </c>
      <c r="D38" s="705" t="s">
        <v>63</v>
      </c>
      <c r="E38" s="705" t="s">
        <v>63</v>
      </c>
      <c r="F38" s="705"/>
      <c r="G38" s="707" t="s">
        <v>63</v>
      </c>
      <c r="H38" s="710" t="s">
        <v>63</v>
      </c>
      <c r="J38" s="708">
        <v>38</v>
      </c>
      <c r="K38" s="706" t="s">
        <v>63</v>
      </c>
      <c r="L38" s="708" t="s">
        <v>63</v>
      </c>
      <c r="M38" s="708" t="s">
        <v>63</v>
      </c>
      <c r="N38" s="708" t="s">
        <v>63</v>
      </c>
      <c r="P38" s="709" t="s">
        <v>63</v>
      </c>
      <c r="Q38" s="706" t="str">
        <f t="shared" si="0"/>
        <v/>
      </c>
      <c r="R38" s="706" t="str">
        <f t="shared" si="1"/>
        <v/>
      </c>
    </row>
    <row r="39" spans="1:18" x14ac:dyDescent="0.2">
      <c r="A39" s="703">
        <v>39</v>
      </c>
      <c r="B39" s="704" t="s">
        <v>63</v>
      </c>
      <c r="C39" s="705" t="s">
        <v>63</v>
      </c>
      <c r="D39" s="705" t="s">
        <v>63</v>
      </c>
      <c r="E39" s="705" t="s">
        <v>63</v>
      </c>
      <c r="F39" s="705"/>
      <c r="G39" s="707" t="s">
        <v>63</v>
      </c>
      <c r="H39" s="710" t="s">
        <v>63</v>
      </c>
      <c r="J39" s="708">
        <v>39</v>
      </c>
      <c r="K39" s="706" t="s">
        <v>63</v>
      </c>
      <c r="L39" s="708" t="s">
        <v>63</v>
      </c>
      <c r="M39" s="708" t="s">
        <v>63</v>
      </c>
      <c r="N39" s="708" t="s">
        <v>63</v>
      </c>
      <c r="P39" s="709" t="s">
        <v>63</v>
      </c>
      <c r="Q39" s="706" t="str">
        <f t="shared" si="0"/>
        <v/>
      </c>
      <c r="R39" s="706" t="str">
        <f t="shared" si="1"/>
        <v/>
      </c>
    </row>
    <row r="40" spans="1:18" x14ac:dyDescent="0.2">
      <c r="A40" s="703">
        <v>40</v>
      </c>
      <c r="B40" s="704" t="s">
        <v>63</v>
      </c>
      <c r="C40" s="705" t="s">
        <v>63</v>
      </c>
      <c r="D40" s="705" t="s">
        <v>63</v>
      </c>
      <c r="E40" s="705" t="s">
        <v>63</v>
      </c>
      <c r="F40" s="705"/>
      <c r="G40" s="707" t="s">
        <v>63</v>
      </c>
      <c r="H40" s="710" t="s">
        <v>63</v>
      </c>
      <c r="J40" s="708">
        <v>40</v>
      </c>
      <c r="K40" s="706" t="s">
        <v>63</v>
      </c>
      <c r="L40" s="708" t="s">
        <v>63</v>
      </c>
      <c r="M40" s="708" t="s">
        <v>63</v>
      </c>
      <c r="N40" s="708" t="s">
        <v>63</v>
      </c>
      <c r="P40" s="709" t="s">
        <v>63</v>
      </c>
      <c r="Q40" s="706" t="str">
        <f t="shared" si="0"/>
        <v/>
      </c>
      <c r="R40" s="706" t="str">
        <f t="shared" si="1"/>
        <v/>
      </c>
    </row>
    <row r="41" spans="1:18" x14ac:dyDescent="0.2">
      <c r="A41" s="703">
        <v>41</v>
      </c>
      <c r="B41" s="704" t="s">
        <v>63</v>
      </c>
      <c r="C41" s="705" t="s">
        <v>63</v>
      </c>
      <c r="D41" s="705" t="s">
        <v>63</v>
      </c>
      <c r="E41" s="705" t="s">
        <v>63</v>
      </c>
      <c r="F41" s="705"/>
      <c r="G41" s="707" t="s">
        <v>63</v>
      </c>
      <c r="H41" s="710" t="s">
        <v>63</v>
      </c>
      <c r="J41" s="708">
        <v>41</v>
      </c>
      <c r="K41" s="706" t="s">
        <v>63</v>
      </c>
      <c r="L41" s="708" t="s">
        <v>63</v>
      </c>
      <c r="M41" s="708" t="s">
        <v>63</v>
      </c>
      <c r="N41" s="708" t="s">
        <v>63</v>
      </c>
      <c r="P41" s="709" t="s">
        <v>63</v>
      </c>
      <c r="Q41" s="706" t="str">
        <f t="shared" si="0"/>
        <v/>
      </c>
      <c r="R41" s="706" t="str">
        <f t="shared" si="1"/>
        <v/>
      </c>
    </row>
    <row r="42" spans="1:18" x14ac:dyDescent="0.2">
      <c r="A42" s="703">
        <v>42</v>
      </c>
      <c r="B42" s="704" t="s">
        <v>63</v>
      </c>
      <c r="C42" s="705" t="s">
        <v>63</v>
      </c>
      <c r="D42" s="705" t="s">
        <v>63</v>
      </c>
      <c r="E42" s="705" t="s">
        <v>63</v>
      </c>
      <c r="F42" s="705"/>
      <c r="G42" s="707" t="s">
        <v>63</v>
      </c>
      <c r="H42" s="710" t="s">
        <v>63</v>
      </c>
      <c r="J42" s="708">
        <v>42</v>
      </c>
      <c r="K42" s="706" t="s">
        <v>63</v>
      </c>
      <c r="L42" s="708" t="s">
        <v>63</v>
      </c>
      <c r="M42" s="708" t="s">
        <v>63</v>
      </c>
      <c r="N42" s="708" t="s">
        <v>63</v>
      </c>
      <c r="P42" s="709" t="s">
        <v>63</v>
      </c>
      <c r="Q42" s="706" t="str">
        <f t="shared" si="0"/>
        <v/>
      </c>
      <c r="R42" s="706" t="str">
        <f t="shared" si="1"/>
        <v/>
      </c>
    </row>
    <row r="43" spans="1:18" x14ac:dyDescent="0.2">
      <c r="A43" s="703">
        <v>43</v>
      </c>
      <c r="B43" s="704" t="s">
        <v>63</v>
      </c>
      <c r="C43" s="705" t="s">
        <v>63</v>
      </c>
      <c r="D43" s="705" t="s">
        <v>63</v>
      </c>
      <c r="E43" s="705" t="s">
        <v>63</v>
      </c>
      <c r="F43" s="705"/>
      <c r="G43" s="707" t="s">
        <v>63</v>
      </c>
      <c r="H43" s="710" t="s">
        <v>63</v>
      </c>
      <c r="J43" s="708">
        <v>43</v>
      </c>
      <c r="K43" s="706" t="s">
        <v>63</v>
      </c>
      <c r="L43" s="708" t="s">
        <v>63</v>
      </c>
      <c r="M43" s="708" t="s">
        <v>63</v>
      </c>
      <c r="N43" s="708" t="s">
        <v>63</v>
      </c>
      <c r="P43" s="709" t="s">
        <v>63</v>
      </c>
      <c r="Q43" s="706" t="str">
        <f t="shared" si="0"/>
        <v/>
      </c>
      <c r="R43" s="706" t="str">
        <f t="shared" si="1"/>
        <v/>
      </c>
    </row>
    <row r="44" spans="1:18" x14ac:dyDescent="0.2">
      <c r="A44" s="703">
        <v>44</v>
      </c>
      <c r="B44" s="704" t="s">
        <v>63</v>
      </c>
      <c r="C44" s="705" t="s">
        <v>63</v>
      </c>
      <c r="D44" s="705" t="s">
        <v>63</v>
      </c>
      <c r="E44" s="705" t="s">
        <v>63</v>
      </c>
      <c r="F44" s="705"/>
      <c r="G44" s="707" t="s">
        <v>63</v>
      </c>
      <c r="H44" s="710" t="s">
        <v>63</v>
      </c>
      <c r="J44" s="708">
        <v>44</v>
      </c>
      <c r="K44" s="706" t="s">
        <v>63</v>
      </c>
      <c r="L44" s="708" t="s">
        <v>63</v>
      </c>
      <c r="M44" s="708" t="s">
        <v>63</v>
      </c>
      <c r="N44" s="708" t="s">
        <v>63</v>
      </c>
      <c r="P44" s="709" t="s">
        <v>63</v>
      </c>
      <c r="Q44" s="706" t="str">
        <f t="shared" si="0"/>
        <v/>
      </c>
      <c r="R44" s="706" t="str">
        <f t="shared" si="1"/>
        <v/>
      </c>
    </row>
    <row r="45" spans="1:18" x14ac:dyDescent="0.2">
      <c r="A45" s="703">
        <v>45</v>
      </c>
      <c r="B45" s="704" t="s">
        <v>63</v>
      </c>
      <c r="C45" s="705" t="s">
        <v>63</v>
      </c>
      <c r="D45" s="705" t="s">
        <v>63</v>
      </c>
      <c r="E45" s="705" t="s">
        <v>63</v>
      </c>
      <c r="F45" s="705"/>
      <c r="G45" s="707" t="s">
        <v>63</v>
      </c>
      <c r="H45" s="710" t="s">
        <v>63</v>
      </c>
      <c r="J45" s="708">
        <v>45</v>
      </c>
      <c r="K45" s="706" t="s">
        <v>63</v>
      </c>
      <c r="L45" s="708" t="s">
        <v>63</v>
      </c>
      <c r="M45" s="708" t="s">
        <v>63</v>
      </c>
      <c r="N45" s="708" t="s">
        <v>63</v>
      </c>
      <c r="P45" s="709" t="s">
        <v>63</v>
      </c>
      <c r="Q45" s="706" t="str">
        <f t="shared" si="0"/>
        <v/>
      </c>
      <c r="R45" s="706" t="str">
        <f t="shared" si="1"/>
        <v/>
      </c>
    </row>
    <row r="46" spans="1:18" x14ac:dyDescent="0.2">
      <c r="A46" s="703">
        <v>46</v>
      </c>
      <c r="B46" s="704" t="s">
        <v>63</v>
      </c>
      <c r="C46" s="705" t="s">
        <v>63</v>
      </c>
      <c r="D46" s="705" t="s">
        <v>63</v>
      </c>
      <c r="E46" s="705" t="s">
        <v>63</v>
      </c>
      <c r="F46" s="705"/>
      <c r="G46" s="707" t="s">
        <v>63</v>
      </c>
      <c r="H46" s="710" t="s">
        <v>63</v>
      </c>
      <c r="J46" s="708">
        <v>46</v>
      </c>
      <c r="K46" s="706" t="s">
        <v>63</v>
      </c>
      <c r="L46" s="708" t="s">
        <v>63</v>
      </c>
      <c r="M46" s="708" t="s">
        <v>63</v>
      </c>
      <c r="N46" s="708" t="s">
        <v>63</v>
      </c>
      <c r="P46" s="709" t="s">
        <v>63</v>
      </c>
      <c r="Q46" s="706" t="str">
        <f t="shared" si="0"/>
        <v/>
      </c>
      <c r="R46" s="706" t="str">
        <f t="shared" si="1"/>
        <v/>
      </c>
    </row>
    <row r="47" spans="1:18" x14ac:dyDescent="0.2">
      <c r="A47" s="703">
        <v>47</v>
      </c>
      <c r="B47" s="704" t="s">
        <v>63</v>
      </c>
      <c r="C47" s="705" t="s">
        <v>63</v>
      </c>
      <c r="D47" s="705" t="s">
        <v>63</v>
      </c>
      <c r="E47" s="705" t="s">
        <v>63</v>
      </c>
      <c r="F47" s="705"/>
      <c r="G47" s="707" t="s">
        <v>63</v>
      </c>
      <c r="H47" s="710" t="s">
        <v>63</v>
      </c>
      <c r="J47" s="708">
        <v>47</v>
      </c>
      <c r="K47" s="706" t="s">
        <v>63</v>
      </c>
      <c r="L47" s="708" t="s">
        <v>63</v>
      </c>
      <c r="M47" s="708" t="s">
        <v>63</v>
      </c>
      <c r="N47" s="708" t="s">
        <v>63</v>
      </c>
      <c r="P47" s="709" t="s">
        <v>63</v>
      </c>
      <c r="Q47" s="706" t="str">
        <f t="shared" si="0"/>
        <v/>
      </c>
      <c r="R47" s="706" t="str">
        <f t="shared" si="1"/>
        <v/>
      </c>
    </row>
    <row r="48" spans="1:18" x14ac:dyDescent="0.2">
      <c r="A48" s="703">
        <v>48</v>
      </c>
      <c r="B48" s="704" t="s">
        <v>63</v>
      </c>
      <c r="C48" s="705" t="s">
        <v>63</v>
      </c>
      <c r="D48" s="705" t="s">
        <v>63</v>
      </c>
      <c r="E48" s="705" t="s">
        <v>63</v>
      </c>
      <c r="F48" s="705"/>
      <c r="G48" s="707" t="s">
        <v>63</v>
      </c>
      <c r="H48" s="710" t="s">
        <v>63</v>
      </c>
      <c r="J48" s="708">
        <v>48</v>
      </c>
      <c r="K48" s="706" t="s">
        <v>63</v>
      </c>
      <c r="L48" s="708" t="s">
        <v>63</v>
      </c>
      <c r="M48" s="708" t="s">
        <v>63</v>
      </c>
      <c r="N48" s="708" t="s">
        <v>63</v>
      </c>
      <c r="P48" s="709" t="s">
        <v>63</v>
      </c>
      <c r="Q48" s="706" t="str">
        <f t="shared" si="0"/>
        <v/>
      </c>
      <c r="R48" s="706" t="str">
        <f t="shared" si="1"/>
        <v/>
      </c>
    </row>
    <row r="49" spans="1:18" x14ac:dyDescent="0.2">
      <c r="A49" s="703">
        <v>49</v>
      </c>
      <c r="B49" s="704" t="s">
        <v>63</v>
      </c>
      <c r="C49" s="705" t="s">
        <v>63</v>
      </c>
      <c r="D49" s="705" t="s">
        <v>63</v>
      </c>
      <c r="E49" s="705" t="s">
        <v>63</v>
      </c>
      <c r="F49" s="705"/>
      <c r="G49" s="707" t="s">
        <v>63</v>
      </c>
      <c r="H49" s="710" t="s">
        <v>63</v>
      </c>
      <c r="J49" s="708">
        <v>49</v>
      </c>
      <c r="K49" s="706" t="s">
        <v>63</v>
      </c>
      <c r="L49" s="708" t="s">
        <v>63</v>
      </c>
      <c r="M49" s="708" t="s">
        <v>63</v>
      </c>
      <c r="N49" s="708" t="s">
        <v>63</v>
      </c>
      <c r="P49" s="709" t="s">
        <v>63</v>
      </c>
      <c r="Q49" s="706" t="str">
        <f t="shared" si="0"/>
        <v/>
      </c>
      <c r="R49" s="706" t="str">
        <f t="shared" si="1"/>
        <v/>
      </c>
    </row>
    <row r="50" spans="1:18" x14ac:dyDescent="0.2">
      <c r="A50" s="703">
        <v>50</v>
      </c>
      <c r="B50" s="704" t="s">
        <v>63</v>
      </c>
      <c r="C50" s="705" t="s">
        <v>63</v>
      </c>
      <c r="D50" s="705" t="s">
        <v>63</v>
      </c>
      <c r="E50" s="705" t="s">
        <v>63</v>
      </c>
      <c r="F50" s="705"/>
      <c r="G50" s="707" t="s">
        <v>63</v>
      </c>
      <c r="H50" s="710" t="s">
        <v>63</v>
      </c>
      <c r="J50" s="708">
        <v>50</v>
      </c>
      <c r="K50" s="706" t="s">
        <v>63</v>
      </c>
      <c r="L50" s="708" t="s">
        <v>63</v>
      </c>
      <c r="M50" s="708" t="s">
        <v>63</v>
      </c>
      <c r="N50" s="708" t="s">
        <v>63</v>
      </c>
      <c r="P50" s="709" t="s">
        <v>63</v>
      </c>
      <c r="Q50" s="706" t="str">
        <f t="shared" si="0"/>
        <v/>
      </c>
      <c r="R50" s="706" t="str">
        <f t="shared" si="1"/>
        <v/>
      </c>
    </row>
  </sheetData>
  <sortState ref="J1:P50">
    <sortCondition ref="P1"/>
    <sortCondition ref="L1"/>
  </sortState>
  <phoneticPr fontId="26" type="noConversion"/>
  <pageMargins left="0.78740157499999996" right="0.78740157499999996" top="0.984251969" bottom="0.984251969" header="0.4921259845" footer="0.4921259845"/>
  <pageSetup paperSize="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T25"/>
  <sheetViews>
    <sheetView showGridLines="0" showRowColHeaders="0" showZeros="0" showOutlineSymbols="0" workbookViewId="0"/>
  </sheetViews>
  <sheetFormatPr defaultColWidth="5.7109375" defaultRowHeight="12.75" x14ac:dyDescent="0.2"/>
  <cols>
    <col min="1" max="1" width="2.7109375" style="22" customWidth="1"/>
    <col min="2" max="2" width="5.7109375" style="29" customWidth="1"/>
    <col min="3" max="3" width="25.7109375" style="30" customWidth="1"/>
    <col min="4" max="9" width="5.7109375" style="29" customWidth="1"/>
    <col min="10" max="10" width="5.7109375" style="22" customWidth="1"/>
    <col min="11" max="15" width="5.7109375" style="29" customWidth="1"/>
    <col min="16" max="16" width="1.7109375" style="28" customWidth="1"/>
    <col min="17" max="17" width="5.7109375" style="192" customWidth="1"/>
    <col min="18" max="18" width="5.7109375" style="28" customWidth="1"/>
    <col min="19" max="19" width="5.7109375" style="192" customWidth="1"/>
    <col min="20" max="16384" width="5.7109375" style="22"/>
  </cols>
  <sheetData>
    <row r="1" spans="1:20" ht="26.25" x14ac:dyDescent="0.4">
      <c r="A1" s="139"/>
      <c r="B1" s="729" t="s">
        <v>64</v>
      </c>
      <c r="C1" s="729"/>
      <c r="D1" s="729"/>
      <c r="E1" s="729"/>
      <c r="F1" s="729"/>
      <c r="G1" s="729"/>
      <c r="H1" s="729"/>
      <c r="I1" s="729"/>
      <c r="J1" s="729"/>
      <c r="K1" s="729"/>
      <c r="L1" s="729"/>
      <c r="M1" s="729"/>
      <c r="N1" s="729"/>
      <c r="O1" s="729"/>
      <c r="P1" s="23"/>
      <c r="Q1" s="23"/>
      <c r="R1" s="190"/>
      <c r="S1" s="191"/>
      <c r="T1" s="139"/>
    </row>
    <row r="3" spans="1:20" s="193" customFormat="1" x14ac:dyDescent="0.2">
      <c r="B3" s="30" t="s">
        <v>77</v>
      </c>
      <c r="C3" s="30"/>
      <c r="D3" s="30"/>
      <c r="E3" s="30"/>
      <c r="F3" s="30"/>
      <c r="G3" s="30"/>
      <c r="H3" s="30"/>
      <c r="I3" s="30"/>
      <c r="K3" s="30"/>
      <c r="L3" s="30"/>
      <c r="M3" s="30"/>
      <c r="N3" s="30"/>
      <c r="O3" s="30"/>
      <c r="P3" s="194"/>
      <c r="Q3" s="195"/>
      <c r="R3" s="194"/>
      <c r="S3" s="195"/>
    </row>
    <row r="4" spans="1:20" s="193" customFormat="1" x14ac:dyDescent="0.2">
      <c r="B4" s="30"/>
      <c r="C4" s="30"/>
      <c r="D4" s="30"/>
      <c r="E4" s="30"/>
      <c r="F4" s="30"/>
      <c r="G4" s="30"/>
      <c r="H4" s="30"/>
      <c r="I4" s="30"/>
      <c r="K4" s="30"/>
      <c r="L4" s="30"/>
      <c r="M4" s="30"/>
      <c r="N4" s="30"/>
      <c r="O4" s="30"/>
      <c r="P4" s="194"/>
      <c r="Q4" s="195"/>
      <c r="R4" s="194"/>
      <c r="S4" s="195"/>
    </row>
    <row r="5" spans="1:20" s="193" customFormat="1" x14ac:dyDescent="0.2">
      <c r="B5" s="30" t="s">
        <v>65</v>
      </c>
      <c r="C5" s="30"/>
      <c r="D5" s="30"/>
      <c r="E5" s="30"/>
      <c r="F5" s="30"/>
      <c r="G5" s="30"/>
      <c r="H5" s="30"/>
      <c r="I5" s="30"/>
      <c r="K5" s="30"/>
      <c r="L5" s="30"/>
      <c r="M5" s="30"/>
      <c r="N5" s="30"/>
      <c r="O5" s="30"/>
      <c r="P5" s="194"/>
      <c r="Q5" s="195"/>
      <c r="R5" s="194"/>
      <c r="S5" s="195"/>
    </row>
    <row r="6" spans="1:20" s="193" customFormat="1" x14ac:dyDescent="0.2">
      <c r="B6" s="30" t="s">
        <v>88</v>
      </c>
      <c r="C6" s="30"/>
      <c r="D6" s="30"/>
      <c r="E6" s="30"/>
      <c r="F6" s="30"/>
      <c r="G6" s="30"/>
      <c r="H6" s="30"/>
      <c r="I6" s="30"/>
      <c r="K6" s="30"/>
      <c r="L6" s="30"/>
      <c r="M6" s="30"/>
      <c r="N6" s="30"/>
      <c r="O6" s="30"/>
      <c r="P6" s="194"/>
      <c r="Q6" s="195"/>
      <c r="R6" s="194"/>
      <c r="S6" s="195"/>
    </row>
    <row r="7" spans="1:20" s="193" customFormat="1" x14ac:dyDescent="0.2">
      <c r="B7" s="30" t="s">
        <v>66</v>
      </c>
      <c r="C7" s="30"/>
      <c r="D7" s="30"/>
      <c r="E7" s="30"/>
      <c r="F7" s="30"/>
      <c r="G7" s="30"/>
      <c r="H7" s="30"/>
      <c r="I7" s="30"/>
      <c r="K7" s="30"/>
      <c r="L7" s="30"/>
      <c r="M7" s="30"/>
      <c r="N7" s="30"/>
      <c r="O7" s="30"/>
      <c r="P7" s="194"/>
      <c r="Q7" s="195"/>
      <c r="R7" s="194"/>
      <c r="S7" s="195"/>
    </row>
    <row r="8" spans="1:20" s="193" customFormat="1" x14ac:dyDescent="0.2">
      <c r="B8" s="30"/>
      <c r="C8" s="30"/>
      <c r="D8" s="30"/>
      <c r="E8" s="30"/>
      <c r="F8" s="30"/>
      <c r="G8" s="30"/>
      <c r="H8" s="30"/>
      <c r="I8" s="30"/>
      <c r="K8" s="30"/>
      <c r="L8" s="30"/>
      <c r="M8" s="30"/>
      <c r="N8" s="30"/>
      <c r="O8" s="30"/>
      <c r="P8" s="194"/>
      <c r="Q8" s="195"/>
      <c r="R8" s="194"/>
      <c r="S8" s="195"/>
    </row>
    <row r="9" spans="1:20" s="193" customFormat="1" x14ac:dyDescent="0.2">
      <c r="B9" s="30" t="s">
        <v>67</v>
      </c>
      <c r="C9" s="30" t="s">
        <v>97</v>
      </c>
      <c r="D9" s="30"/>
      <c r="E9" s="30"/>
      <c r="F9" s="30"/>
      <c r="G9" s="30"/>
      <c r="H9" s="30"/>
      <c r="I9" s="30"/>
      <c r="K9" s="30"/>
      <c r="L9" s="30"/>
      <c r="M9" s="30"/>
      <c r="N9" s="30"/>
      <c r="O9" s="30"/>
      <c r="P9" s="194"/>
      <c r="Q9" s="195"/>
      <c r="R9" s="194"/>
      <c r="S9" s="195"/>
    </row>
    <row r="10" spans="1:20" s="193" customFormat="1" x14ac:dyDescent="0.2">
      <c r="B10" s="30" t="s">
        <v>68</v>
      </c>
      <c r="C10" s="30" t="s">
        <v>69</v>
      </c>
      <c r="D10" s="30"/>
      <c r="E10" s="30"/>
      <c r="F10" s="30"/>
      <c r="G10" s="30"/>
      <c r="H10" s="30"/>
      <c r="I10" s="30"/>
      <c r="K10" s="30"/>
      <c r="L10" s="30"/>
      <c r="M10" s="30"/>
      <c r="N10" s="30"/>
      <c r="O10" s="30"/>
      <c r="P10" s="194"/>
      <c r="Q10" s="195"/>
      <c r="R10" s="194"/>
      <c r="S10" s="195"/>
    </row>
    <row r="11" spans="1:20" s="193" customFormat="1" x14ac:dyDescent="0.2">
      <c r="B11" s="30"/>
      <c r="C11" s="30" t="s">
        <v>96</v>
      </c>
      <c r="D11" s="30"/>
      <c r="E11" s="30"/>
      <c r="F11" s="30"/>
      <c r="G11" s="30"/>
      <c r="H11" s="30"/>
      <c r="I11" s="30"/>
      <c r="K11" s="30"/>
      <c r="L11" s="30"/>
      <c r="M11" s="30"/>
      <c r="N11" s="30"/>
      <c r="O11" s="30"/>
      <c r="P11" s="194"/>
      <c r="Q11" s="195"/>
      <c r="R11" s="194"/>
      <c r="S11" s="195"/>
    </row>
    <row r="12" spans="1:20" s="193" customFormat="1" x14ac:dyDescent="0.2">
      <c r="B12" s="30"/>
      <c r="C12" s="30"/>
      <c r="D12" s="30"/>
      <c r="E12" s="30"/>
      <c r="F12" s="30"/>
      <c r="G12" s="30"/>
      <c r="H12" s="30"/>
      <c r="I12" s="30"/>
      <c r="K12" s="30"/>
      <c r="L12" s="30"/>
      <c r="M12" s="30"/>
      <c r="N12" s="30"/>
      <c r="O12" s="30"/>
      <c r="P12" s="194"/>
      <c r="Q12" s="195"/>
      <c r="R12" s="194"/>
      <c r="S12" s="195"/>
    </row>
    <row r="13" spans="1:20" s="193" customFormat="1" x14ac:dyDescent="0.2">
      <c r="B13" s="30" t="s">
        <v>70</v>
      </c>
      <c r="C13" s="196" t="s">
        <v>95</v>
      </c>
      <c r="D13" s="30"/>
      <c r="E13" s="30"/>
      <c r="F13" s="30"/>
      <c r="G13" s="30"/>
      <c r="H13" s="30"/>
      <c r="I13" s="30"/>
      <c r="K13" s="30"/>
      <c r="L13" s="30"/>
      <c r="M13" s="30"/>
      <c r="N13" s="30"/>
      <c r="O13" s="30"/>
      <c r="P13" s="194"/>
      <c r="Q13" s="195"/>
      <c r="R13" s="194"/>
      <c r="S13" s="195"/>
    </row>
    <row r="14" spans="1:20" s="193" customFormat="1" x14ac:dyDescent="0.2">
      <c r="B14" s="30"/>
      <c r="C14" s="196"/>
      <c r="D14" s="30"/>
      <c r="E14" s="30"/>
      <c r="F14" s="30"/>
      <c r="G14" s="30"/>
      <c r="H14" s="30"/>
      <c r="I14" s="30"/>
      <c r="K14" s="30"/>
      <c r="L14" s="30"/>
      <c r="M14" s="30"/>
      <c r="N14" s="30"/>
      <c r="O14" s="30"/>
      <c r="P14" s="194"/>
      <c r="Q14" s="195"/>
      <c r="R14" s="194"/>
      <c r="S14" s="195"/>
    </row>
    <row r="15" spans="1:20" s="193" customFormat="1" x14ac:dyDescent="0.2">
      <c r="B15" s="30" t="s">
        <v>71</v>
      </c>
      <c r="C15" s="196" t="s">
        <v>98</v>
      </c>
      <c r="D15" s="30"/>
      <c r="E15" s="30"/>
      <c r="F15" s="30"/>
      <c r="G15" s="30"/>
      <c r="H15" s="30"/>
      <c r="I15" s="30"/>
      <c r="K15" s="30"/>
      <c r="L15" s="30"/>
      <c r="M15" s="30"/>
      <c r="N15" s="30"/>
      <c r="O15" s="30"/>
      <c r="P15" s="194"/>
      <c r="Q15" s="195"/>
      <c r="R15" s="194"/>
      <c r="S15" s="195"/>
    </row>
    <row r="16" spans="1:20" s="193" customFormat="1" x14ac:dyDescent="0.2">
      <c r="B16" s="30"/>
      <c r="C16" s="30"/>
      <c r="D16" s="30"/>
      <c r="E16" s="30"/>
      <c r="F16" s="30"/>
      <c r="G16" s="30"/>
      <c r="H16" s="30"/>
      <c r="I16" s="30"/>
      <c r="K16" s="30"/>
      <c r="L16" s="30"/>
      <c r="M16" s="30"/>
      <c r="N16" s="30"/>
      <c r="O16" s="30"/>
      <c r="P16" s="194"/>
      <c r="Q16" s="195"/>
      <c r="R16" s="194"/>
      <c r="S16" s="195"/>
    </row>
    <row r="17" spans="2:19" s="193" customFormat="1" x14ac:dyDescent="0.2">
      <c r="B17" s="30"/>
      <c r="C17" s="30"/>
      <c r="D17" s="30"/>
      <c r="E17" s="30"/>
      <c r="F17" s="30"/>
      <c r="G17" s="30"/>
      <c r="H17" s="30"/>
      <c r="I17" s="30"/>
      <c r="K17" s="30"/>
      <c r="L17" s="30"/>
      <c r="M17" s="30"/>
      <c r="N17" s="30"/>
      <c r="O17" s="30"/>
      <c r="P17" s="194"/>
      <c r="Q17" s="195"/>
      <c r="R17" s="194"/>
      <c r="S17" s="195"/>
    </row>
    <row r="18" spans="2:19" s="193" customFormat="1" x14ac:dyDescent="0.2">
      <c r="B18" s="30"/>
      <c r="C18" s="30"/>
      <c r="D18" s="30"/>
      <c r="E18" s="30"/>
      <c r="F18" s="30"/>
      <c r="G18" s="30"/>
      <c r="H18" s="30"/>
      <c r="I18" s="30"/>
      <c r="K18" s="30"/>
      <c r="L18" s="30"/>
      <c r="M18" s="30"/>
      <c r="N18" s="30"/>
      <c r="O18" s="30"/>
      <c r="P18" s="194"/>
      <c r="Q18" s="195"/>
      <c r="R18" s="194"/>
      <c r="S18" s="195"/>
    </row>
    <row r="19" spans="2:19" s="193" customFormat="1" x14ac:dyDescent="0.2">
      <c r="B19" s="30"/>
      <c r="C19" s="30"/>
      <c r="D19" s="30"/>
      <c r="E19" s="30"/>
      <c r="F19" s="30"/>
      <c r="G19" s="30"/>
      <c r="H19" s="30"/>
      <c r="I19" s="30"/>
      <c r="K19" s="30"/>
      <c r="L19" s="30"/>
      <c r="M19" s="30"/>
      <c r="N19" s="30"/>
      <c r="O19" s="30"/>
      <c r="P19" s="194"/>
      <c r="Q19" s="195"/>
      <c r="R19" s="194"/>
      <c r="S19" s="195"/>
    </row>
    <row r="20" spans="2:19" s="193" customFormat="1" x14ac:dyDescent="0.2">
      <c r="B20" s="30"/>
      <c r="C20" s="30"/>
      <c r="D20" s="30"/>
      <c r="E20" s="30"/>
      <c r="F20" s="30"/>
      <c r="G20" s="30"/>
      <c r="H20" s="30"/>
      <c r="I20" s="30"/>
      <c r="K20" s="30"/>
      <c r="L20" s="30"/>
      <c r="M20" s="30"/>
      <c r="N20" s="30"/>
      <c r="O20" s="30"/>
      <c r="P20" s="194"/>
      <c r="Q20" s="195"/>
      <c r="R20" s="194"/>
      <c r="S20" s="195"/>
    </row>
    <row r="21" spans="2:19" s="193" customFormat="1" x14ac:dyDescent="0.2">
      <c r="B21" s="30"/>
      <c r="C21" s="30"/>
      <c r="D21" s="30"/>
      <c r="E21" s="30"/>
      <c r="F21" s="30"/>
      <c r="G21" s="30"/>
      <c r="H21" s="30"/>
      <c r="I21" s="30"/>
      <c r="K21" s="30"/>
      <c r="L21" s="30"/>
      <c r="M21" s="30"/>
      <c r="N21" s="30"/>
      <c r="O21" s="30"/>
      <c r="P21" s="194"/>
      <c r="Q21" s="195"/>
      <c r="R21" s="194"/>
      <c r="S21" s="195"/>
    </row>
    <row r="22" spans="2:19" s="193" customFormat="1" x14ac:dyDescent="0.2">
      <c r="B22" s="30"/>
      <c r="C22" s="30"/>
      <c r="D22" s="30"/>
      <c r="E22" s="30"/>
      <c r="F22" s="30"/>
      <c r="G22" s="30"/>
      <c r="H22" s="30"/>
      <c r="I22" s="30"/>
      <c r="K22" s="30"/>
      <c r="L22" s="30"/>
      <c r="M22" s="30"/>
      <c r="N22" s="30"/>
      <c r="O22" s="30"/>
      <c r="P22" s="194"/>
      <c r="Q22" s="195"/>
      <c r="R22" s="194"/>
      <c r="S22" s="195"/>
    </row>
    <row r="23" spans="2:19" s="193" customFormat="1" x14ac:dyDescent="0.2">
      <c r="B23" s="30"/>
      <c r="C23" s="30"/>
      <c r="D23" s="30"/>
      <c r="E23" s="30"/>
      <c r="F23" s="30"/>
      <c r="G23" s="30"/>
      <c r="H23" s="30"/>
      <c r="I23" s="30"/>
      <c r="K23" s="30"/>
      <c r="L23" s="30"/>
      <c r="M23" s="30"/>
      <c r="N23" s="30"/>
      <c r="O23" s="30"/>
      <c r="P23" s="194"/>
      <c r="Q23" s="195"/>
      <c r="R23" s="194"/>
      <c r="S23" s="195"/>
    </row>
    <row r="24" spans="2:19" s="193" customFormat="1" x14ac:dyDescent="0.2">
      <c r="B24" s="30"/>
      <c r="C24" s="30"/>
      <c r="D24" s="30"/>
      <c r="E24" s="30"/>
      <c r="F24" s="30"/>
      <c r="G24" s="30"/>
      <c r="H24" s="30"/>
      <c r="I24" s="30"/>
      <c r="K24" s="30"/>
      <c r="L24" s="30"/>
      <c r="M24" s="30"/>
      <c r="N24" s="30"/>
      <c r="O24" s="30"/>
      <c r="P24" s="194"/>
      <c r="Q24" s="195"/>
      <c r="R24" s="194"/>
      <c r="S24" s="195"/>
    </row>
    <row r="25" spans="2:19" s="193" customFormat="1" x14ac:dyDescent="0.2">
      <c r="B25" s="30"/>
      <c r="C25" s="30"/>
      <c r="D25" s="30"/>
      <c r="E25" s="30"/>
      <c r="F25" s="30"/>
      <c r="G25" s="30"/>
      <c r="H25" s="30"/>
      <c r="I25" s="30"/>
      <c r="K25" s="30"/>
      <c r="L25" s="30"/>
      <c r="M25" s="30"/>
      <c r="N25" s="30"/>
      <c r="O25" s="30"/>
      <c r="P25" s="194"/>
      <c r="Q25" s="195"/>
      <c r="R25" s="194"/>
      <c r="S25" s="195"/>
    </row>
  </sheetData>
  <sheetProtection password="CDBE" sheet="1" objects="1" scenarios="1" insertHyperlinks="0"/>
  <mergeCells count="1">
    <mergeCell ref="B1:O1"/>
  </mergeCells>
  <phoneticPr fontId="0" type="noConversion"/>
  <hyperlinks>
    <hyperlink ref="C13" r:id="rId1"/>
    <hyperlink ref="C15" r:id="rId2"/>
  </hyperlinks>
  <printOptions horizontalCentered="1"/>
  <pageMargins left="0" right="0" top="0.78740157480314965" bottom="0.78740157480314965" header="0.19685039370078741" footer="0.19685039370078741"/>
  <pageSetup paperSize="9" orientation="portrait" horizontalDpi="0" verticalDpi="0" r:id="rId3"/>
  <headerFooter alignWithMargins="0">
    <oddHeader>&amp;CProgram pro zpracování výsledků: POŽÁRNÍ SPORT</oddHeader>
    <oddFooter>&amp;LAutor: Ing. Milan Hoffmann&amp;C&amp;P&amp;ROprávněný uživatel: SH ČMS</oddFooter>
  </headerFooter>
  <ignoredErrors>
    <ignoredError sqref="C9:C11"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X89"/>
  <sheetViews>
    <sheetView showGridLines="0" showRowColHeaders="0" showOutlineSymbols="0" workbookViewId="0">
      <pane ySplit="4" topLeftCell="A5" activePane="bottomLeft" state="frozen"/>
      <selection pane="bottomLeft"/>
    </sheetView>
  </sheetViews>
  <sheetFormatPr defaultColWidth="5.5703125" defaultRowHeight="12.75" x14ac:dyDescent="0.2"/>
  <cols>
    <col min="1" max="1" width="1.140625" style="377" customWidth="1"/>
    <col min="2" max="2" width="5.7109375" style="6" customWidth="1"/>
    <col min="3" max="3" width="20.7109375" style="6" customWidth="1" collapsed="1"/>
    <col min="4" max="6" width="6.7109375" style="6" customWidth="1"/>
    <col min="7" max="7" width="6.7109375" style="8" customWidth="1"/>
    <col min="8" max="8" width="6.7109375" style="9" customWidth="1"/>
    <col min="9" max="11" width="6.7109375" style="8" customWidth="1"/>
    <col min="12" max="12" width="6.7109375" style="377" customWidth="1"/>
    <col min="13" max="13" width="1.140625" style="377" customWidth="1"/>
    <col min="14" max="14" width="5.7109375" style="377" customWidth="1"/>
    <col min="15" max="15" width="1.7109375" style="377" customWidth="1"/>
    <col min="16" max="16" width="5.7109375" style="377" hidden="1" customWidth="1"/>
    <col min="17" max="18" width="7.7109375" style="377" hidden="1" customWidth="1"/>
    <col min="19" max="19" width="8.7109375" style="377" hidden="1" customWidth="1"/>
    <col min="20" max="20" width="1.7109375" style="427" hidden="1" customWidth="1"/>
    <col min="21" max="21" width="9.140625" style="377" hidden="1" customWidth="1"/>
    <col min="22" max="22" width="1.7109375" style="377" hidden="1" customWidth="1"/>
    <col min="23" max="23" width="9.140625" style="377" hidden="1" customWidth="1"/>
    <col min="24" max="24" width="1.7109375" style="377" hidden="1" customWidth="1"/>
    <col min="25" max="16384" width="5.5703125" style="377"/>
  </cols>
  <sheetData>
    <row r="1" spans="2:23" ht="26.25" x14ac:dyDescent="0.2">
      <c r="B1" s="724" t="s">
        <v>15</v>
      </c>
      <c r="C1" s="724"/>
      <c r="D1" s="724"/>
      <c r="E1" s="724"/>
      <c r="F1" s="724"/>
      <c r="G1" s="724"/>
      <c r="H1" s="724"/>
      <c r="I1" s="724"/>
      <c r="J1" s="724"/>
      <c r="K1" s="724"/>
      <c r="L1" s="724"/>
      <c r="M1" s="724"/>
      <c r="N1" s="724"/>
      <c r="P1" s="701" t="str">
        <f>IF(U2="OK","","Stiskni")</f>
        <v/>
      </c>
    </row>
    <row r="2" spans="2:23" ht="15" customHeight="1" thickBot="1" x14ac:dyDescent="0.25">
      <c r="B2" s="376"/>
      <c r="C2" s="376"/>
      <c r="D2" s="733" t="s">
        <v>84</v>
      </c>
      <c r="E2" s="733"/>
      <c r="F2" s="733"/>
      <c r="G2" s="733"/>
      <c r="H2" s="733"/>
      <c r="I2" s="733"/>
      <c r="J2" s="733"/>
      <c r="K2" s="733"/>
      <c r="L2" s="733"/>
      <c r="U2" s="695" t="s">
        <v>87</v>
      </c>
      <c r="W2" s="695" t="str">
        <f>IF(MAX(W5:W54)&gt;1,"POZOR","OK")</f>
        <v>OK</v>
      </c>
    </row>
    <row r="3" spans="2:23" s="8" customFormat="1" ht="15" customHeight="1" thickBot="1" x14ac:dyDescent="0.25">
      <c r="B3" s="6"/>
      <c r="C3" s="7" t="str">
        <f>Start!$C$5</f>
        <v>MUŽI</v>
      </c>
      <c r="D3" s="730" t="s">
        <v>11</v>
      </c>
      <c r="E3" s="731"/>
      <c r="F3" s="731"/>
      <c r="G3" s="732"/>
      <c r="H3" s="730" t="s">
        <v>12</v>
      </c>
      <c r="I3" s="731"/>
      <c r="J3" s="731"/>
      <c r="K3" s="732"/>
      <c r="R3" s="377"/>
      <c r="T3" s="428"/>
      <c r="U3" s="695"/>
    </row>
    <row r="4" spans="2:23" s="382" customFormat="1" ht="16.5" thickBot="1" x14ac:dyDescent="0.25">
      <c r="B4" s="403" t="s">
        <v>1</v>
      </c>
      <c r="C4" s="31" t="s">
        <v>2</v>
      </c>
      <c r="D4" s="59">
        <v>1</v>
      </c>
      <c r="E4" s="60">
        <v>2</v>
      </c>
      <c r="F4" s="61">
        <v>3</v>
      </c>
      <c r="G4" s="404" t="s">
        <v>7</v>
      </c>
      <c r="H4" s="403">
        <v>1</v>
      </c>
      <c r="I4" s="61">
        <v>2</v>
      </c>
      <c r="J4" s="61">
        <v>3</v>
      </c>
      <c r="K4" s="404" t="s">
        <v>7</v>
      </c>
      <c r="L4" s="405" t="s">
        <v>3</v>
      </c>
      <c r="N4" s="406" t="s">
        <v>4</v>
      </c>
      <c r="P4" s="406" t="s">
        <v>4</v>
      </c>
      <c r="Q4" s="649" t="s">
        <v>11</v>
      </c>
      <c r="R4" s="649" t="s">
        <v>12</v>
      </c>
      <c r="S4" s="649" t="s">
        <v>83</v>
      </c>
      <c r="T4" s="696"/>
    </row>
    <row r="5" spans="2:23" x14ac:dyDescent="0.2">
      <c r="B5" s="367">
        <f>Start!B7</f>
        <v>1</v>
      </c>
      <c r="C5" s="239" t="str">
        <f>IF(Start!C7="","",Start!C7)</f>
        <v>Voděrady</v>
      </c>
      <c r="D5" s="48">
        <v>67.900000000000006</v>
      </c>
      <c r="E5" s="49"/>
      <c r="F5" s="50"/>
      <c r="G5" s="408">
        <f>IF($C5="","",IF(OR($D5="DNF",$E5="DNF",$F5="DNF",AND($D5="",$E5="",$F5="")),"DNF",IF(OR($D5="NP",$E5="NP",$F5="NP"),"NP",IF(ISERROR(MEDIAN($D5:$F5)),"DNF",IF(OR($D5="X",$E5="X",$F5="X",$D5="",$E5="",$F5="",$D5="x",$E5="x",$F5="x"),MAX($D5:$F5),MEDIAN($D5:$F5))))))</f>
        <v>67.900000000000006</v>
      </c>
      <c r="H5" s="48">
        <v>72.89</v>
      </c>
      <c r="I5" s="49"/>
      <c r="J5" s="50"/>
      <c r="K5" s="408">
        <f>IF($C5="","",IF(OR($H5="DNF",$I5="DNF",$J5="DNF",AND($H5="",$I5="",$J5="")),"DNF",IF(OR($H5="NP",$I5="NP",$J5="NP"),"NP",IF(ISERROR(MEDIAN($H5:$J5)),"DNF",IF(OR($H5="X",$I5="X",$J5="X",$H5="",$I5="",$J5="",$H5="x",$I5="x",$J5="x"),MAX($H5:$J5),MEDIAN($H5:$J5))))))</f>
        <v>72.89</v>
      </c>
      <c r="L5" s="409">
        <f>IF(C5="","",IF(OR(AND(G5="NP",K5="NP"),AND(G5="DNF",K5="DNF")),G5,IF(AND(G5="NP",K5="DNF"),G5,IF(AND(G5="DNF",K5="NP"),K5,MIN(G5,K5)))))</f>
        <v>67.900000000000006</v>
      </c>
      <c r="N5" s="410">
        <v>6</v>
      </c>
      <c r="P5" s="410">
        <f>IF(C5="","",IF(OR(L5="NP",L5="DNF"),Start!$E$5,RANK(L5,L$5:L$54,1)))</f>
        <v>6</v>
      </c>
      <c r="Q5" s="698">
        <f>IF($C5="","",IF(OR($G5="NP",$G5="DNF"),9000,$G5))</f>
        <v>67.900000000000006</v>
      </c>
      <c r="R5" s="650">
        <f>IF($C5="","",IF(OR($K5="NP",$K5="DNF"),9000,$K5))</f>
        <v>72.89</v>
      </c>
      <c r="S5" s="650">
        <f t="shared" ref="S5:S36" si="0">IF($C5="","",SUM($Q5:$R5))</f>
        <v>140.79000000000002</v>
      </c>
      <c r="T5" s="426"/>
      <c r="U5" s="697">
        <f t="shared" ref="U5:U36" si="1">IF(C5="","",IF(OR(N5="DNF",N5="NP"),"X",COUNTIF($N$5:$N$54,N5)))</f>
        <v>1</v>
      </c>
      <c r="W5" s="697">
        <f>IF(C5="","",IF(OR(N5="DNF",N5="NP"),"X",COUNTIF($L$5:$L$54,L5)))</f>
        <v>1</v>
      </c>
    </row>
    <row r="6" spans="2:23" ht="12.6" customHeight="1" x14ac:dyDescent="0.2">
      <c r="B6" s="368">
        <f>Start!B8</f>
        <v>2</v>
      </c>
      <c r="C6" s="240" t="str">
        <f>IF(Start!C8="","",Start!C8)</f>
        <v>Široký Důl</v>
      </c>
      <c r="D6" s="51">
        <v>61.47</v>
      </c>
      <c r="E6" s="52"/>
      <c r="F6" s="53"/>
      <c r="G6" s="411">
        <f t="shared" ref="G6:G54" si="2">IF($C6="","",IF(OR($D6="DNF",$E6="DNF",$F6="DNF",AND($D6="",$E6="",$F6="")),"DNF",IF(OR($D6="NP",$E6="NP",$F6="NP"),"NP",IF(ISERROR(MEDIAN($D6:$F6)),"DNF",IF(OR($D6="X",$E6="X",$F6="X",$D6="",$E6="",$F6="",$D6="x",$E6="x",$F6="x"),MAX($D6:$F6),MEDIAN($D6:$F6))))))</f>
        <v>61.47</v>
      </c>
      <c r="H6" s="51">
        <v>57.74</v>
      </c>
      <c r="I6" s="52"/>
      <c r="J6" s="53"/>
      <c r="K6" s="411">
        <f t="shared" ref="K6:K54" si="3">IF($C6="","",IF(OR($H6="DNF",$I6="DNF",$J6="DNF",AND($H6="",$I6="",$J6="")),"DNF",IF(OR($H6="NP",$I6="NP",$J6="NP"),"NP",IF(ISERROR(MEDIAN($H6:$J6)),"DNF",IF(OR($H6="X",$I6="X",$J6="X",$H6="",$I6="",$J6="",$H6="x",$I6="x",$J6="x"),MAX($H6:$J6),MEDIAN($H6:$J6))))))</f>
        <v>57.74</v>
      </c>
      <c r="L6" s="412">
        <f t="shared" ref="L6:L29" si="4">IF(C6="","",IF(OR(AND(G6="NP",K6="NP"),AND(G6="DNF",K6="DNF")),G6,IF(AND(G6="NP",K6="DNF"),G6,IF(AND(G6="DNF",K6="NP"),K6,MIN(G6,K6)))))</f>
        <v>57.74</v>
      </c>
      <c r="N6" s="413">
        <v>2</v>
      </c>
      <c r="P6" s="413">
        <f>IF(C6="","",IF(OR(L6="NP",L6="DNF"),Start!$E$5,RANK(L6,L$5:L$54,1)))</f>
        <v>2</v>
      </c>
      <c r="Q6" s="699">
        <f t="shared" ref="Q6:Q54" si="5">IF($C6="","",IF(OR($G6="NP",$G6="DNF"),9000,$G6))</f>
        <v>61.47</v>
      </c>
      <c r="R6" s="651">
        <f t="shared" ref="R6:R54" si="6">IF($C6="","",IF(OR($K6="NP",$K6="DNF"),9000,$K6))</f>
        <v>57.74</v>
      </c>
      <c r="S6" s="651">
        <f t="shared" si="0"/>
        <v>119.21000000000001</v>
      </c>
      <c r="T6" s="426"/>
      <c r="U6" s="697">
        <f t="shared" si="1"/>
        <v>1</v>
      </c>
      <c r="W6" s="697">
        <f t="shared" ref="W6:W54" si="7">IF(C6="","",IF(OR(N6="DNF",N6="NP"),"X",COUNTIF($L$5:$L$54,L6)))</f>
        <v>1</v>
      </c>
    </row>
    <row r="7" spans="2:23" x14ac:dyDescent="0.2">
      <c r="B7" s="368">
        <f>Start!B9</f>
        <v>3</v>
      </c>
      <c r="C7" s="240" t="str">
        <f>IF(Start!C9="","",Start!C9)</f>
        <v xml:space="preserve">Desná </v>
      </c>
      <c r="D7" s="51">
        <v>67.150000000000006</v>
      </c>
      <c r="E7" s="52"/>
      <c r="F7" s="53"/>
      <c r="G7" s="411">
        <f t="shared" si="2"/>
        <v>67.150000000000006</v>
      </c>
      <c r="H7" s="51">
        <v>70.790000000000006</v>
      </c>
      <c r="I7" s="52"/>
      <c r="J7" s="53"/>
      <c r="K7" s="411">
        <f t="shared" si="3"/>
        <v>70.790000000000006</v>
      </c>
      <c r="L7" s="412">
        <f t="shared" si="4"/>
        <v>67.150000000000006</v>
      </c>
      <c r="N7" s="413">
        <v>5</v>
      </c>
      <c r="P7" s="413">
        <f>IF(C7="","",IF(OR(L7="NP",L7="DNF"),Start!$E$5,RANK(L7,L$5:L$54,1)))</f>
        <v>5</v>
      </c>
      <c r="Q7" s="699">
        <f t="shared" si="5"/>
        <v>67.150000000000006</v>
      </c>
      <c r="R7" s="651">
        <f t="shared" si="6"/>
        <v>70.790000000000006</v>
      </c>
      <c r="S7" s="651">
        <f t="shared" si="0"/>
        <v>137.94</v>
      </c>
      <c r="T7" s="426"/>
      <c r="U7" s="697">
        <f t="shared" si="1"/>
        <v>1</v>
      </c>
      <c r="W7" s="697">
        <f t="shared" si="7"/>
        <v>1</v>
      </c>
    </row>
    <row r="8" spans="2:23" x14ac:dyDescent="0.2">
      <c r="B8" s="368">
        <f>Start!B10</f>
        <v>4</v>
      </c>
      <c r="C8" s="240" t="str">
        <f>IF(Start!C10="","",Start!C10)</f>
        <v>Lukavice</v>
      </c>
      <c r="D8" s="51">
        <v>73.319999999999993</v>
      </c>
      <c r="E8" s="52"/>
      <c r="F8" s="53"/>
      <c r="G8" s="411">
        <f t="shared" si="2"/>
        <v>73.319999999999993</v>
      </c>
      <c r="H8" s="51">
        <v>63.4</v>
      </c>
      <c r="I8" s="52"/>
      <c r="J8" s="53"/>
      <c r="K8" s="411">
        <f t="shared" si="3"/>
        <v>63.4</v>
      </c>
      <c r="L8" s="412">
        <f t="shared" si="4"/>
        <v>63.4</v>
      </c>
      <c r="N8" s="413">
        <v>3</v>
      </c>
      <c r="P8" s="413">
        <f>IF(C8="","",IF(OR(L8="NP",L8="DNF"),Start!$E$5,RANK(L8,L$5:L$54,1)))</f>
        <v>3</v>
      </c>
      <c r="Q8" s="699">
        <f t="shared" si="5"/>
        <v>73.319999999999993</v>
      </c>
      <c r="R8" s="651">
        <f t="shared" si="6"/>
        <v>63.4</v>
      </c>
      <c r="S8" s="651">
        <f t="shared" si="0"/>
        <v>136.72</v>
      </c>
      <c r="T8" s="426"/>
      <c r="U8" s="697">
        <f t="shared" si="1"/>
        <v>1</v>
      </c>
      <c r="W8" s="697">
        <f t="shared" si="7"/>
        <v>1</v>
      </c>
    </row>
    <row r="9" spans="2:23" x14ac:dyDescent="0.2">
      <c r="B9" s="368">
        <f>Start!B11</f>
        <v>5</v>
      </c>
      <c r="C9" s="240" t="str">
        <f>IF(Start!C11="","",Start!C11)</f>
        <v>Zbožnov</v>
      </c>
      <c r="D9" s="51">
        <v>60.58</v>
      </c>
      <c r="E9" s="52"/>
      <c r="F9" s="53"/>
      <c r="G9" s="411">
        <f t="shared" si="2"/>
        <v>60.58</v>
      </c>
      <c r="H9" s="51">
        <v>56.78</v>
      </c>
      <c r="I9" s="52"/>
      <c r="J9" s="53"/>
      <c r="K9" s="411">
        <f t="shared" si="3"/>
        <v>56.78</v>
      </c>
      <c r="L9" s="412">
        <f t="shared" si="4"/>
        <v>56.78</v>
      </c>
      <c r="N9" s="413">
        <v>1</v>
      </c>
      <c r="P9" s="413">
        <f>IF(C9="","",IF(OR(L9="NP",L9="DNF"),Start!$E$5,RANK(L9,L$5:L$54,1)))</f>
        <v>1</v>
      </c>
      <c r="Q9" s="699">
        <f t="shared" si="5"/>
        <v>60.58</v>
      </c>
      <c r="R9" s="651">
        <f t="shared" si="6"/>
        <v>56.78</v>
      </c>
      <c r="S9" s="651">
        <f t="shared" si="0"/>
        <v>117.36</v>
      </c>
      <c r="T9" s="426"/>
      <c r="U9" s="697">
        <f t="shared" si="1"/>
        <v>1</v>
      </c>
      <c r="W9" s="697">
        <f t="shared" si="7"/>
        <v>1</v>
      </c>
    </row>
    <row r="10" spans="2:23" x14ac:dyDescent="0.2">
      <c r="B10" s="368">
        <f>Start!B12</f>
        <v>6</v>
      </c>
      <c r="C10" s="240" t="str">
        <f>IF(Start!C12="","",Start!C12)</f>
        <v>Čeperka</v>
      </c>
      <c r="D10" s="51">
        <v>64.599999999999994</v>
      </c>
      <c r="E10" s="52"/>
      <c r="F10" s="53"/>
      <c r="G10" s="411">
        <f t="shared" si="2"/>
        <v>64.599999999999994</v>
      </c>
      <c r="H10" s="51">
        <v>71.12</v>
      </c>
      <c r="I10" s="52"/>
      <c r="J10" s="53"/>
      <c r="K10" s="411">
        <f t="shared" si="3"/>
        <v>71.12</v>
      </c>
      <c r="L10" s="412">
        <f t="shared" si="4"/>
        <v>64.599999999999994</v>
      </c>
      <c r="N10" s="413">
        <v>4</v>
      </c>
      <c r="P10" s="413">
        <f>IF(C10="","",IF(OR(L10="NP",L10="DNF"),Start!$E$5,RANK(L10,L$5:L$54,1)))</f>
        <v>4</v>
      </c>
      <c r="Q10" s="699">
        <f t="shared" si="5"/>
        <v>64.599999999999994</v>
      </c>
      <c r="R10" s="651">
        <f t="shared" si="6"/>
        <v>71.12</v>
      </c>
      <c r="S10" s="651">
        <f t="shared" si="0"/>
        <v>135.72</v>
      </c>
      <c r="T10" s="426"/>
      <c r="U10" s="697">
        <f t="shared" si="1"/>
        <v>1</v>
      </c>
      <c r="W10" s="697">
        <f t="shared" si="7"/>
        <v>1</v>
      </c>
    </row>
    <row r="11" spans="2:23" x14ac:dyDescent="0.2">
      <c r="B11" s="368">
        <f>Start!B13</f>
        <v>7</v>
      </c>
      <c r="C11" s="240" t="str">
        <f>IF(Start!C13="","",Start!C13)</f>
        <v/>
      </c>
      <c r="D11" s="51"/>
      <c r="E11" s="52"/>
      <c r="F11" s="53"/>
      <c r="G11" s="411" t="str">
        <f t="shared" si="2"/>
        <v/>
      </c>
      <c r="H11" s="51"/>
      <c r="I11" s="52"/>
      <c r="J11" s="53"/>
      <c r="K11" s="411" t="str">
        <f t="shared" si="3"/>
        <v/>
      </c>
      <c r="L11" s="412" t="str">
        <f t="shared" si="4"/>
        <v/>
      </c>
      <c r="N11" s="413"/>
      <c r="P11" s="413" t="str">
        <f>IF(C11="","",IF(OR(L11="NP",L11="DNF"),Start!$E$5,RANK(L11,L$5:L$54,1)))</f>
        <v/>
      </c>
      <c r="Q11" s="699" t="str">
        <f t="shared" si="5"/>
        <v/>
      </c>
      <c r="R11" s="651" t="str">
        <f t="shared" si="6"/>
        <v/>
      </c>
      <c r="S11" s="651" t="str">
        <f t="shared" si="0"/>
        <v/>
      </c>
      <c r="T11" s="426"/>
      <c r="U11" s="697" t="str">
        <f t="shared" si="1"/>
        <v/>
      </c>
      <c r="W11" s="697" t="str">
        <f t="shared" si="7"/>
        <v/>
      </c>
    </row>
    <row r="12" spans="2:23" x14ac:dyDescent="0.2">
      <c r="B12" s="368">
        <f>Start!B14</f>
        <v>8</v>
      </c>
      <c r="C12" s="240" t="str">
        <f>IF(Start!C14="","",Start!C14)</f>
        <v/>
      </c>
      <c r="D12" s="51"/>
      <c r="E12" s="52"/>
      <c r="F12" s="53"/>
      <c r="G12" s="411" t="str">
        <f t="shared" si="2"/>
        <v/>
      </c>
      <c r="H12" s="51"/>
      <c r="I12" s="52"/>
      <c r="J12" s="53"/>
      <c r="K12" s="411" t="str">
        <f t="shared" si="3"/>
        <v/>
      </c>
      <c r="L12" s="412" t="str">
        <f t="shared" si="4"/>
        <v/>
      </c>
      <c r="N12" s="413"/>
      <c r="P12" s="413" t="str">
        <f>IF(C12="","",IF(OR(L12="NP",L12="DNF"),Start!$E$5,RANK(L12,L$5:L$54,1)))</f>
        <v/>
      </c>
      <c r="Q12" s="699" t="str">
        <f t="shared" si="5"/>
        <v/>
      </c>
      <c r="R12" s="651" t="str">
        <f t="shared" si="6"/>
        <v/>
      </c>
      <c r="S12" s="651" t="str">
        <f t="shared" si="0"/>
        <v/>
      </c>
      <c r="T12" s="426"/>
      <c r="U12" s="697" t="str">
        <f t="shared" si="1"/>
        <v/>
      </c>
      <c r="W12" s="697" t="str">
        <f t="shared" si="7"/>
        <v/>
      </c>
    </row>
    <row r="13" spans="2:23" x14ac:dyDescent="0.2">
      <c r="B13" s="368">
        <f>Start!B15</f>
        <v>9</v>
      </c>
      <c r="C13" s="240" t="str">
        <f>IF(Start!C15="","",Start!C15)</f>
        <v/>
      </c>
      <c r="D13" s="51"/>
      <c r="E13" s="52"/>
      <c r="F13" s="53"/>
      <c r="G13" s="411" t="str">
        <f t="shared" si="2"/>
        <v/>
      </c>
      <c r="H13" s="51"/>
      <c r="I13" s="52"/>
      <c r="J13" s="53"/>
      <c r="K13" s="411" t="str">
        <f t="shared" si="3"/>
        <v/>
      </c>
      <c r="L13" s="412" t="str">
        <f t="shared" si="4"/>
        <v/>
      </c>
      <c r="N13" s="413"/>
      <c r="P13" s="413" t="str">
        <f>IF(C13="","",IF(OR(L13="NP",L13="DNF"),Start!$E$5,RANK(L13,L$5:L$54,1)))</f>
        <v/>
      </c>
      <c r="Q13" s="699" t="str">
        <f t="shared" si="5"/>
        <v/>
      </c>
      <c r="R13" s="651" t="str">
        <f t="shared" si="6"/>
        <v/>
      </c>
      <c r="S13" s="651" t="str">
        <f t="shared" si="0"/>
        <v/>
      </c>
      <c r="T13" s="426"/>
      <c r="U13" s="697" t="str">
        <f t="shared" si="1"/>
        <v/>
      </c>
      <c r="W13" s="697" t="str">
        <f t="shared" si="7"/>
        <v/>
      </c>
    </row>
    <row r="14" spans="2:23" x14ac:dyDescent="0.2">
      <c r="B14" s="368">
        <f>Start!B16</f>
        <v>10</v>
      </c>
      <c r="C14" s="240" t="str">
        <f>IF(Start!C16="","",Start!C16)</f>
        <v/>
      </c>
      <c r="D14" s="51"/>
      <c r="E14" s="52"/>
      <c r="F14" s="53"/>
      <c r="G14" s="411" t="str">
        <f t="shared" si="2"/>
        <v/>
      </c>
      <c r="H14" s="51"/>
      <c r="I14" s="52"/>
      <c r="J14" s="53"/>
      <c r="K14" s="411" t="str">
        <f t="shared" si="3"/>
        <v/>
      </c>
      <c r="L14" s="412" t="str">
        <f t="shared" si="4"/>
        <v/>
      </c>
      <c r="N14" s="413"/>
      <c r="P14" s="413" t="str">
        <f>IF(C14="","",IF(OR(L14="NP",L14="DNF"),Start!$E$5,RANK(L14,L$5:L$54,1)))</f>
        <v/>
      </c>
      <c r="Q14" s="699" t="str">
        <f t="shared" si="5"/>
        <v/>
      </c>
      <c r="R14" s="651" t="str">
        <f t="shared" si="6"/>
        <v/>
      </c>
      <c r="S14" s="651" t="str">
        <f t="shared" si="0"/>
        <v/>
      </c>
      <c r="T14" s="426"/>
      <c r="U14" s="697" t="str">
        <f t="shared" si="1"/>
        <v/>
      </c>
      <c r="W14" s="697" t="str">
        <f t="shared" si="7"/>
        <v/>
      </c>
    </row>
    <row r="15" spans="2:23" x14ac:dyDescent="0.2">
      <c r="B15" s="368">
        <f>Start!B17</f>
        <v>11</v>
      </c>
      <c r="C15" s="240" t="str">
        <f>IF(Start!C17="","",Start!C17)</f>
        <v/>
      </c>
      <c r="D15" s="51"/>
      <c r="E15" s="52"/>
      <c r="F15" s="53"/>
      <c r="G15" s="411" t="str">
        <f t="shared" si="2"/>
        <v/>
      </c>
      <c r="H15" s="51"/>
      <c r="I15" s="52"/>
      <c r="J15" s="53"/>
      <c r="K15" s="411" t="str">
        <f t="shared" si="3"/>
        <v/>
      </c>
      <c r="L15" s="412" t="str">
        <f t="shared" si="4"/>
        <v/>
      </c>
      <c r="N15" s="413"/>
      <c r="P15" s="413" t="str">
        <f>IF(C15="","",IF(OR(L15="NP",L15="DNF"),Start!$E$5,RANK(L15,L$5:L$54,1)))</f>
        <v/>
      </c>
      <c r="Q15" s="699" t="str">
        <f t="shared" si="5"/>
        <v/>
      </c>
      <c r="R15" s="651" t="str">
        <f t="shared" si="6"/>
        <v/>
      </c>
      <c r="S15" s="651" t="str">
        <f t="shared" si="0"/>
        <v/>
      </c>
      <c r="T15" s="426"/>
      <c r="U15" s="697" t="str">
        <f t="shared" si="1"/>
        <v/>
      </c>
      <c r="W15" s="697" t="str">
        <f t="shared" si="7"/>
        <v/>
      </c>
    </row>
    <row r="16" spans="2:23" x14ac:dyDescent="0.2">
      <c r="B16" s="368">
        <f>Start!B18</f>
        <v>12</v>
      </c>
      <c r="C16" s="240" t="str">
        <f>IF(Start!C18="","",Start!C18)</f>
        <v/>
      </c>
      <c r="D16" s="51"/>
      <c r="E16" s="52"/>
      <c r="F16" s="53"/>
      <c r="G16" s="411" t="str">
        <f t="shared" si="2"/>
        <v/>
      </c>
      <c r="H16" s="51"/>
      <c r="I16" s="52"/>
      <c r="J16" s="53"/>
      <c r="K16" s="411" t="str">
        <f t="shared" si="3"/>
        <v/>
      </c>
      <c r="L16" s="412" t="str">
        <f t="shared" si="4"/>
        <v/>
      </c>
      <c r="N16" s="413"/>
      <c r="P16" s="413" t="str">
        <f>IF(C16="","",IF(OR(L16="NP",L16="DNF"),Start!$E$5,RANK(L16,L$5:L$54,1)))</f>
        <v/>
      </c>
      <c r="Q16" s="699" t="str">
        <f t="shared" si="5"/>
        <v/>
      </c>
      <c r="R16" s="651" t="str">
        <f t="shared" si="6"/>
        <v/>
      </c>
      <c r="S16" s="651" t="str">
        <f t="shared" si="0"/>
        <v/>
      </c>
      <c r="T16" s="426"/>
      <c r="U16" s="697" t="str">
        <f t="shared" si="1"/>
        <v/>
      </c>
      <c r="W16" s="697" t="str">
        <f t="shared" si="7"/>
        <v/>
      </c>
    </row>
    <row r="17" spans="2:23" x14ac:dyDescent="0.2">
      <c r="B17" s="368">
        <f>Start!B19</f>
        <v>13</v>
      </c>
      <c r="C17" s="240" t="str">
        <f>IF(Start!C19="","",Start!C19)</f>
        <v/>
      </c>
      <c r="D17" s="51"/>
      <c r="E17" s="52"/>
      <c r="F17" s="53"/>
      <c r="G17" s="411" t="str">
        <f t="shared" si="2"/>
        <v/>
      </c>
      <c r="H17" s="51"/>
      <c r="I17" s="52"/>
      <c r="J17" s="53"/>
      <c r="K17" s="411" t="str">
        <f t="shared" si="3"/>
        <v/>
      </c>
      <c r="L17" s="412" t="str">
        <f t="shared" si="4"/>
        <v/>
      </c>
      <c r="N17" s="413"/>
      <c r="P17" s="413" t="str">
        <f>IF(C17="","",IF(OR(L17="NP",L17="DNF"),Start!$E$5,RANK(L17,L$5:L$54,1)))</f>
        <v/>
      </c>
      <c r="Q17" s="699" t="str">
        <f t="shared" si="5"/>
        <v/>
      </c>
      <c r="R17" s="651" t="str">
        <f t="shared" si="6"/>
        <v/>
      </c>
      <c r="S17" s="651" t="str">
        <f t="shared" si="0"/>
        <v/>
      </c>
      <c r="T17" s="426"/>
      <c r="U17" s="697" t="str">
        <f t="shared" si="1"/>
        <v/>
      </c>
      <c r="W17" s="697" t="str">
        <f t="shared" si="7"/>
        <v/>
      </c>
    </row>
    <row r="18" spans="2:23" x14ac:dyDescent="0.2">
      <c r="B18" s="368">
        <f>Start!B20</f>
        <v>14</v>
      </c>
      <c r="C18" s="240" t="str">
        <f>IF(Start!C20="","",Start!C20)</f>
        <v/>
      </c>
      <c r="D18" s="51"/>
      <c r="E18" s="52"/>
      <c r="F18" s="53"/>
      <c r="G18" s="411" t="str">
        <f t="shared" si="2"/>
        <v/>
      </c>
      <c r="H18" s="51"/>
      <c r="I18" s="52"/>
      <c r="J18" s="53"/>
      <c r="K18" s="411" t="str">
        <f t="shared" si="3"/>
        <v/>
      </c>
      <c r="L18" s="412" t="str">
        <f t="shared" si="4"/>
        <v/>
      </c>
      <c r="N18" s="413"/>
      <c r="P18" s="413" t="str">
        <f>IF(C18="","",IF(OR(L18="NP",L18="DNF"),Start!$E$5,RANK(L18,L$5:L$54,1)))</f>
        <v/>
      </c>
      <c r="Q18" s="699" t="str">
        <f t="shared" si="5"/>
        <v/>
      </c>
      <c r="R18" s="651" t="str">
        <f t="shared" si="6"/>
        <v/>
      </c>
      <c r="S18" s="651" t="str">
        <f t="shared" si="0"/>
        <v/>
      </c>
      <c r="T18" s="426"/>
      <c r="U18" s="697" t="str">
        <f t="shared" si="1"/>
        <v/>
      </c>
      <c r="W18" s="697" t="str">
        <f t="shared" si="7"/>
        <v/>
      </c>
    </row>
    <row r="19" spans="2:23" x14ac:dyDescent="0.2">
      <c r="B19" s="368">
        <f>Start!B21</f>
        <v>15</v>
      </c>
      <c r="C19" s="240" t="str">
        <f>IF(Start!C21="","",Start!C21)</f>
        <v/>
      </c>
      <c r="D19" s="51"/>
      <c r="E19" s="52"/>
      <c r="F19" s="53"/>
      <c r="G19" s="411" t="str">
        <f t="shared" si="2"/>
        <v/>
      </c>
      <c r="H19" s="51"/>
      <c r="I19" s="52"/>
      <c r="J19" s="53"/>
      <c r="K19" s="411" t="str">
        <f t="shared" si="3"/>
        <v/>
      </c>
      <c r="L19" s="412" t="str">
        <f t="shared" si="4"/>
        <v/>
      </c>
      <c r="N19" s="413"/>
      <c r="P19" s="413" t="str">
        <f>IF(C19="","",IF(OR(L19="NP",L19="DNF"),Start!$E$5,RANK(L19,L$5:L$54,1)))</f>
        <v/>
      </c>
      <c r="Q19" s="699" t="str">
        <f t="shared" si="5"/>
        <v/>
      </c>
      <c r="R19" s="651" t="str">
        <f t="shared" si="6"/>
        <v/>
      </c>
      <c r="S19" s="651" t="str">
        <f t="shared" si="0"/>
        <v/>
      </c>
      <c r="T19" s="426"/>
      <c r="U19" s="697" t="str">
        <f t="shared" si="1"/>
        <v/>
      </c>
      <c r="W19" s="697" t="str">
        <f t="shared" si="7"/>
        <v/>
      </c>
    </row>
    <row r="20" spans="2:23" x14ac:dyDescent="0.2">
      <c r="B20" s="368">
        <f>Start!B22</f>
        <v>16</v>
      </c>
      <c r="C20" s="240" t="str">
        <f>IF(Start!C22="","",Start!C22)</f>
        <v/>
      </c>
      <c r="D20" s="51"/>
      <c r="E20" s="52"/>
      <c r="F20" s="53"/>
      <c r="G20" s="411" t="str">
        <f t="shared" si="2"/>
        <v/>
      </c>
      <c r="H20" s="51"/>
      <c r="I20" s="52"/>
      <c r="J20" s="53"/>
      <c r="K20" s="411" t="str">
        <f t="shared" si="3"/>
        <v/>
      </c>
      <c r="L20" s="412" t="str">
        <f t="shared" si="4"/>
        <v/>
      </c>
      <c r="N20" s="413"/>
      <c r="P20" s="413" t="str">
        <f>IF(C20="","",IF(OR(L20="NP",L20="DNF"),Start!$E$5,RANK(L20,L$5:L$54,1)))</f>
        <v/>
      </c>
      <c r="Q20" s="699" t="str">
        <f t="shared" si="5"/>
        <v/>
      </c>
      <c r="R20" s="651" t="str">
        <f t="shared" si="6"/>
        <v/>
      </c>
      <c r="S20" s="651" t="str">
        <f t="shared" si="0"/>
        <v/>
      </c>
      <c r="T20" s="426"/>
      <c r="U20" s="697" t="str">
        <f t="shared" si="1"/>
        <v/>
      </c>
      <c r="W20" s="697" t="str">
        <f t="shared" si="7"/>
        <v/>
      </c>
    </row>
    <row r="21" spans="2:23" x14ac:dyDescent="0.2">
      <c r="B21" s="368">
        <f>Start!B23</f>
        <v>17</v>
      </c>
      <c r="C21" s="240" t="str">
        <f>IF(Start!C23="","",Start!C23)</f>
        <v/>
      </c>
      <c r="D21" s="51"/>
      <c r="E21" s="52"/>
      <c r="F21" s="53"/>
      <c r="G21" s="411" t="str">
        <f t="shared" si="2"/>
        <v/>
      </c>
      <c r="H21" s="51"/>
      <c r="I21" s="52"/>
      <c r="J21" s="53"/>
      <c r="K21" s="411" t="str">
        <f t="shared" si="3"/>
        <v/>
      </c>
      <c r="L21" s="412" t="str">
        <f t="shared" si="4"/>
        <v/>
      </c>
      <c r="N21" s="413"/>
      <c r="P21" s="413" t="str">
        <f>IF(C21="","",IF(OR(L21="NP",L21="DNF"),Start!$E$5,RANK(L21,L$5:L$54,1)))</f>
        <v/>
      </c>
      <c r="Q21" s="699" t="str">
        <f t="shared" si="5"/>
        <v/>
      </c>
      <c r="R21" s="651" t="str">
        <f t="shared" si="6"/>
        <v/>
      </c>
      <c r="S21" s="651" t="str">
        <f t="shared" si="0"/>
        <v/>
      </c>
      <c r="T21" s="426"/>
      <c r="U21" s="697" t="str">
        <f t="shared" si="1"/>
        <v/>
      </c>
      <c r="W21" s="697" t="str">
        <f t="shared" si="7"/>
        <v/>
      </c>
    </row>
    <row r="22" spans="2:23" x14ac:dyDescent="0.2">
      <c r="B22" s="368">
        <f>Start!B24</f>
        <v>18</v>
      </c>
      <c r="C22" s="240" t="str">
        <f>IF(Start!C24="","",Start!C24)</f>
        <v/>
      </c>
      <c r="D22" s="51"/>
      <c r="E22" s="52"/>
      <c r="F22" s="53"/>
      <c r="G22" s="411" t="str">
        <f t="shared" si="2"/>
        <v/>
      </c>
      <c r="H22" s="51"/>
      <c r="I22" s="52"/>
      <c r="J22" s="53"/>
      <c r="K22" s="411" t="str">
        <f t="shared" si="3"/>
        <v/>
      </c>
      <c r="L22" s="412" t="str">
        <f t="shared" si="4"/>
        <v/>
      </c>
      <c r="N22" s="413"/>
      <c r="P22" s="413" t="str">
        <f>IF(C22="","",IF(OR(L22="NP",L22="DNF"),Start!$E$5,RANK(L22,L$5:L$54,1)))</f>
        <v/>
      </c>
      <c r="Q22" s="699" t="str">
        <f t="shared" si="5"/>
        <v/>
      </c>
      <c r="R22" s="651" t="str">
        <f t="shared" si="6"/>
        <v/>
      </c>
      <c r="S22" s="651" t="str">
        <f t="shared" si="0"/>
        <v/>
      </c>
      <c r="T22" s="426"/>
      <c r="U22" s="697" t="str">
        <f t="shared" si="1"/>
        <v/>
      </c>
      <c r="W22" s="697" t="str">
        <f t="shared" si="7"/>
        <v/>
      </c>
    </row>
    <row r="23" spans="2:23" x14ac:dyDescent="0.2">
      <c r="B23" s="368">
        <f>Start!B25</f>
        <v>19</v>
      </c>
      <c r="C23" s="240" t="str">
        <f>IF(Start!C25="","",Start!C25)</f>
        <v/>
      </c>
      <c r="D23" s="51"/>
      <c r="E23" s="52"/>
      <c r="F23" s="53"/>
      <c r="G23" s="411" t="str">
        <f t="shared" si="2"/>
        <v/>
      </c>
      <c r="H23" s="51"/>
      <c r="I23" s="52"/>
      <c r="J23" s="53"/>
      <c r="K23" s="411" t="str">
        <f t="shared" si="3"/>
        <v/>
      </c>
      <c r="L23" s="412" t="str">
        <f t="shared" si="4"/>
        <v/>
      </c>
      <c r="N23" s="413"/>
      <c r="P23" s="413" t="str">
        <f>IF(C23="","",IF(OR(L23="NP",L23="DNF"),Start!$E$5,RANK(L23,L$5:L$54,1)))</f>
        <v/>
      </c>
      <c r="Q23" s="699" t="str">
        <f t="shared" si="5"/>
        <v/>
      </c>
      <c r="R23" s="651" t="str">
        <f t="shared" si="6"/>
        <v/>
      </c>
      <c r="S23" s="651" t="str">
        <f t="shared" si="0"/>
        <v/>
      </c>
      <c r="T23" s="426"/>
      <c r="U23" s="697" t="str">
        <f t="shared" si="1"/>
        <v/>
      </c>
      <c r="W23" s="697" t="str">
        <f t="shared" si="7"/>
        <v/>
      </c>
    </row>
    <row r="24" spans="2:23" x14ac:dyDescent="0.2">
      <c r="B24" s="368">
        <f>Start!B26</f>
        <v>20</v>
      </c>
      <c r="C24" s="240" t="str">
        <f>IF(Start!C26="","",Start!C26)</f>
        <v/>
      </c>
      <c r="D24" s="51"/>
      <c r="E24" s="52"/>
      <c r="F24" s="53"/>
      <c r="G24" s="411" t="str">
        <f t="shared" si="2"/>
        <v/>
      </c>
      <c r="H24" s="51"/>
      <c r="I24" s="52"/>
      <c r="J24" s="53"/>
      <c r="K24" s="411" t="str">
        <f t="shared" si="3"/>
        <v/>
      </c>
      <c r="L24" s="412" t="str">
        <f t="shared" si="4"/>
        <v/>
      </c>
      <c r="N24" s="413"/>
      <c r="P24" s="413" t="str">
        <f>IF(C24="","",IF(OR(L24="NP",L24="DNF"),Start!$E$5,RANK(L24,L$5:L$54,1)))</f>
        <v/>
      </c>
      <c r="Q24" s="699" t="str">
        <f t="shared" si="5"/>
        <v/>
      </c>
      <c r="R24" s="651" t="str">
        <f t="shared" si="6"/>
        <v/>
      </c>
      <c r="S24" s="651" t="str">
        <f t="shared" si="0"/>
        <v/>
      </c>
      <c r="T24" s="426"/>
      <c r="U24" s="697" t="str">
        <f t="shared" si="1"/>
        <v/>
      </c>
      <c r="W24" s="697" t="str">
        <f t="shared" si="7"/>
        <v/>
      </c>
    </row>
    <row r="25" spans="2:23" x14ac:dyDescent="0.2">
      <c r="B25" s="368">
        <f>Start!B27</f>
        <v>21</v>
      </c>
      <c r="C25" s="240" t="str">
        <f>IF(Start!C27="","",Start!C27)</f>
        <v/>
      </c>
      <c r="D25" s="51"/>
      <c r="E25" s="52"/>
      <c r="F25" s="53"/>
      <c r="G25" s="411" t="str">
        <f t="shared" si="2"/>
        <v/>
      </c>
      <c r="H25" s="51"/>
      <c r="I25" s="52"/>
      <c r="J25" s="53"/>
      <c r="K25" s="411" t="str">
        <f t="shared" si="3"/>
        <v/>
      </c>
      <c r="L25" s="412" t="str">
        <f t="shared" si="4"/>
        <v/>
      </c>
      <c r="N25" s="413"/>
      <c r="P25" s="413" t="str">
        <f>IF(C25="","",IF(OR(L25="NP",L25="DNF"),Start!$E$5,RANK(L25,L$5:L$54,1)))</f>
        <v/>
      </c>
      <c r="Q25" s="699" t="str">
        <f t="shared" si="5"/>
        <v/>
      </c>
      <c r="R25" s="651" t="str">
        <f t="shared" si="6"/>
        <v/>
      </c>
      <c r="S25" s="651" t="str">
        <f t="shared" si="0"/>
        <v/>
      </c>
      <c r="T25" s="426"/>
      <c r="U25" s="697" t="str">
        <f t="shared" si="1"/>
        <v/>
      </c>
      <c r="W25" s="697" t="str">
        <f t="shared" si="7"/>
        <v/>
      </c>
    </row>
    <row r="26" spans="2:23" x14ac:dyDescent="0.2">
      <c r="B26" s="368">
        <f>Start!B28</f>
        <v>22</v>
      </c>
      <c r="C26" s="240" t="str">
        <f>IF(Start!C28="","",Start!C28)</f>
        <v/>
      </c>
      <c r="D26" s="51"/>
      <c r="E26" s="52"/>
      <c r="F26" s="53"/>
      <c r="G26" s="411" t="str">
        <f t="shared" si="2"/>
        <v/>
      </c>
      <c r="H26" s="51"/>
      <c r="I26" s="52"/>
      <c r="J26" s="53"/>
      <c r="K26" s="411" t="str">
        <f t="shared" si="3"/>
        <v/>
      </c>
      <c r="L26" s="412" t="str">
        <f t="shared" si="4"/>
        <v/>
      </c>
      <c r="N26" s="413"/>
      <c r="P26" s="413" t="str">
        <f>IF(C26="","",IF(OR(L26="NP",L26="DNF"),Start!$E$5,RANK(L26,L$5:L$54,1)))</f>
        <v/>
      </c>
      <c r="Q26" s="699" t="str">
        <f t="shared" si="5"/>
        <v/>
      </c>
      <c r="R26" s="651" t="str">
        <f t="shared" si="6"/>
        <v/>
      </c>
      <c r="S26" s="651" t="str">
        <f t="shared" si="0"/>
        <v/>
      </c>
      <c r="T26" s="426"/>
      <c r="U26" s="697" t="str">
        <f t="shared" si="1"/>
        <v/>
      </c>
      <c r="W26" s="697" t="str">
        <f t="shared" si="7"/>
        <v/>
      </c>
    </row>
    <row r="27" spans="2:23" x14ac:dyDescent="0.2">
      <c r="B27" s="368">
        <f>Start!B29</f>
        <v>23</v>
      </c>
      <c r="C27" s="240" t="str">
        <f>IF(Start!C29="","",Start!C29)</f>
        <v/>
      </c>
      <c r="D27" s="51"/>
      <c r="E27" s="52"/>
      <c r="F27" s="53"/>
      <c r="G27" s="411" t="str">
        <f t="shared" si="2"/>
        <v/>
      </c>
      <c r="H27" s="51"/>
      <c r="I27" s="52"/>
      <c r="J27" s="53"/>
      <c r="K27" s="411" t="str">
        <f t="shared" si="3"/>
        <v/>
      </c>
      <c r="L27" s="412" t="str">
        <f t="shared" si="4"/>
        <v/>
      </c>
      <c r="N27" s="413"/>
      <c r="P27" s="413" t="str">
        <f>IF(C27="","",IF(OR(L27="NP",L27="DNF"),Start!$E$5,RANK(L27,L$5:L$54,1)))</f>
        <v/>
      </c>
      <c r="Q27" s="699" t="str">
        <f t="shared" si="5"/>
        <v/>
      </c>
      <c r="R27" s="651" t="str">
        <f t="shared" si="6"/>
        <v/>
      </c>
      <c r="S27" s="651" t="str">
        <f t="shared" si="0"/>
        <v/>
      </c>
      <c r="T27" s="426"/>
      <c r="U27" s="697" t="str">
        <f t="shared" si="1"/>
        <v/>
      </c>
      <c r="W27" s="697" t="str">
        <f t="shared" si="7"/>
        <v/>
      </c>
    </row>
    <row r="28" spans="2:23" x14ac:dyDescent="0.2">
      <c r="B28" s="368">
        <f>Start!B30</f>
        <v>24</v>
      </c>
      <c r="C28" s="240" t="str">
        <f>IF(Start!C30="","",Start!C30)</f>
        <v/>
      </c>
      <c r="D28" s="51"/>
      <c r="E28" s="52"/>
      <c r="F28" s="53"/>
      <c r="G28" s="411" t="str">
        <f t="shared" si="2"/>
        <v/>
      </c>
      <c r="H28" s="51"/>
      <c r="I28" s="52"/>
      <c r="J28" s="53"/>
      <c r="K28" s="411" t="str">
        <f t="shared" si="3"/>
        <v/>
      </c>
      <c r="L28" s="412" t="str">
        <f t="shared" si="4"/>
        <v/>
      </c>
      <c r="N28" s="413"/>
      <c r="P28" s="413" t="str">
        <f>IF(C28="","",IF(OR(L28="NP",L28="DNF"),Start!$E$5,RANK(L28,L$5:L$54,1)))</f>
        <v/>
      </c>
      <c r="Q28" s="699" t="str">
        <f t="shared" si="5"/>
        <v/>
      </c>
      <c r="R28" s="651" t="str">
        <f t="shared" si="6"/>
        <v/>
      </c>
      <c r="S28" s="651" t="str">
        <f t="shared" si="0"/>
        <v/>
      </c>
      <c r="T28" s="426"/>
      <c r="U28" s="697" t="str">
        <f t="shared" si="1"/>
        <v/>
      </c>
      <c r="W28" s="697" t="str">
        <f t="shared" si="7"/>
        <v/>
      </c>
    </row>
    <row r="29" spans="2:23" x14ac:dyDescent="0.2">
      <c r="B29" s="368">
        <f>Start!B31</f>
        <v>25</v>
      </c>
      <c r="C29" s="240" t="str">
        <f>IF(Start!C31="","",Start!C31)</f>
        <v/>
      </c>
      <c r="D29" s="51"/>
      <c r="E29" s="52"/>
      <c r="F29" s="53"/>
      <c r="G29" s="411" t="str">
        <f t="shared" si="2"/>
        <v/>
      </c>
      <c r="H29" s="51"/>
      <c r="I29" s="52"/>
      <c r="J29" s="53"/>
      <c r="K29" s="411" t="str">
        <f t="shared" si="3"/>
        <v/>
      </c>
      <c r="L29" s="412" t="str">
        <f t="shared" si="4"/>
        <v/>
      </c>
      <c r="N29" s="413"/>
      <c r="P29" s="413" t="str">
        <f>IF(C29="","",IF(OR(L29="NP",L29="DNF"),Start!$E$5,RANK(L29,L$5:L$54,1)))</f>
        <v/>
      </c>
      <c r="Q29" s="699" t="str">
        <f t="shared" si="5"/>
        <v/>
      </c>
      <c r="R29" s="651" t="str">
        <f t="shared" si="6"/>
        <v/>
      </c>
      <c r="S29" s="651" t="str">
        <f t="shared" si="0"/>
        <v/>
      </c>
      <c r="T29" s="426"/>
      <c r="U29" s="697" t="str">
        <f t="shared" si="1"/>
        <v/>
      </c>
      <c r="W29" s="697" t="str">
        <f t="shared" si="7"/>
        <v/>
      </c>
    </row>
    <row r="30" spans="2:23" x14ac:dyDescent="0.2">
      <c r="B30" s="368">
        <f>Start!F7</f>
        <v>26</v>
      </c>
      <c r="C30" s="240" t="str">
        <f>IF(Start!G7="","",Start!G7)</f>
        <v/>
      </c>
      <c r="D30" s="51"/>
      <c r="E30" s="52"/>
      <c r="F30" s="53"/>
      <c r="G30" s="411" t="str">
        <f t="shared" si="2"/>
        <v/>
      </c>
      <c r="H30" s="51"/>
      <c r="I30" s="52"/>
      <c r="J30" s="53"/>
      <c r="K30" s="411" t="str">
        <f t="shared" si="3"/>
        <v/>
      </c>
      <c r="L30" s="412" t="str">
        <f>IF(C30="","",IF(OR(AND(G30="NP",K30="NP"),AND(G30="DNF",K30="DNF")),G30,IF(AND(G30="NP",K30="DNF"),G30,IF(AND(G30="DNF",K30="NP"),K30,MIN(G30,K30)))))</f>
        <v/>
      </c>
      <c r="N30" s="413"/>
      <c r="P30" s="413" t="str">
        <f>IF(C30="","",IF(OR(L30="NP",L30="DNF"),Start!$E$5,RANK(L30,L$5:L$54,1)))</f>
        <v/>
      </c>
      <c r="Q30" s="699" t="str">
        <f t="shared" si="5"/>
        <v/>
      </c>
      <c r="R30" s="651" t="str">
        <f t="shared" si="6"/>
        <v/>
      </c>
      <c r="S30" s="651" t="str">
        <f t="shared" si="0"/>
        <v/>
      </c>
      <c r="T30" s="426"/>
      <c r="U30" s="697" t="str">
        <f t="shared" si="1"/>
        <v/>
      </c>
      <c r="W30" s="697" t="str">
        <f t="shared" si="7"/>
        <v/>
      </c>
    </row>
    <row r="31" spans="2:23" x14ac:dyDescent="0.2">
      <c r="B31" s="368">
        <f>Start!F8</f>
        <v>27</v>
      </c>
      <c r="C31" s="240" t="str">
        <f>IF(Start!G8="","",Start!G8)</f>
        <v/>
      </c>
      <c r="D31" s="51"/>
      <c r="E31" s="52"/>
      <c r="F31" s="53"/>
      <c r="G31" s="411" t="str">
        <f t="shared" si="2"/>
        <v/>
      </c>
      <c r="H31" s="51"/>
      <c r="I31" s="52"/>
      <c r="J31" s="53"/>
      <c r="K31" s="411" t="str">
        <f t="shared" si="3"/>
        <v/>
      </c>
      <c r="L31" s="412" t="str">
        <f t="shared" ref="L31:L54" si="8">IF(C31="","",IF(OR(AND(G31="NP",K31="NP"),AND(G31="DNF",K31="DNF")),G31,IF(AND(G31="NP",K31="DNF"),G31,IF(AND(G31="DNF",K31="NP"),K31,MIN(G31,K31)))))</f>
        <v/>
      </c>
      <c r="N31" s="413"/>
      <c r="P31" s="413" t="str">
        <f>IF(C31="","",IF(OR(L31="NP",L31="DNF"),Start!$E$5,RANK(L31,L$5:L$54,1)))</f>
        <v/>
      </c>
      <c r="Q31" s="699" t="str">
        <f t="shared" si="5"/>
        <v/>
      </c>
      <c r="R31" s="651" t="str">
        <f t="shared" si="6"/>
        <v/>
      </c>
      <c r="S31" s="651" t="str">
        <f t="shared" si="0"/>
        <v/>
      </c>
      <c r="T31" s="426"/>
      <c r="U31" s="697" t="str">
        <f t="shared" si="1"/>
        <v/>
      </c>
      <c r="W31" s="697" t="str">
        <f t="shared" si="7"/>
        <v/>
      </c>
    </row>
    <row r="32" spans="2:23" x14ac:dyDescent="0.2">
      <c r="B32" s="368">
        <f>Start!F9</f>
        <v>28</v>
      </c>
      <c r="C32" s="240" t="str">
        <f>IF(Start!G9="","",Start!G9)</f>
        <v/>
      </c>
      <c r="D32" s="51"/>
      <c r="E32" s="52"/>
      <c r="F32" s="53"/>
      <c r="G32" s="411" t="str">
        <f t="shared" si="2"/>
        <v/>
      </c>
      <c r="H32" s="51"/>
      <c r="I32" s="52"/>
      <c r="J32" s="53"/>
      <c r="K32" s="411" t="str">
        <f t="shared" si="3"/>
        <v/>
      </c>
      <c r="L32" s="412" t="str">
        <f t="shared" si="8"/>
        <v/>
      </c>
      <c r="N32" s="413"/>
      <c r="P32" s="413" t="str">
        <f>IF(C32="","",IF(OR(L32="NP",L32="DNF"),Start!$E$5,RANK(L32,L$5:L$54,1)))</f>
        <v/>
      </c>
      <c r="Q32" s="699" t="str">
        <f t="shared" si="5"/>
        <v/>
      </c>
      <c r="R32" s="651" t="str">
        <f t="shared" si="6"/>
        <v/>
      </c>
      <c r="S32" s="651" t="str">
        <f t="shared" si="0"/>
        <v/>
      </c>
      <c r="T32" s="426"/>
      <c r="U32" s="697" t="str">
        <f t="shared" si="1"/>
        <v/>
      </c>
      <c r="W32" s="697" t="str">
        <f t="shared" si="7"/>
        <v/>
      </c>
    </row>
    <row r="33" spans="2:23" x14ac:dyDescent="0.2">
      <c r="B33" s="368">
        <f>Start!F10</f>
        <v>29</v>
      </c>
      <c r="C33" s="240" t="str">
        <f>IF(Start!G10="","",Start!G10)</f>
        <v/>
      </c>
      <c r="D33" s="51"/>
      <c r="E33" s="52"/>
      <c r="F33" s="53"/>
      <c r="G33" s="411" t="str">
        <f t="shared" si="2"/>
        <v/>
      </c>
      <c r="H33" s="51"/>
      <c r="I33" s="52"/>
      <c r="J33" s="53"/>
      <c r="K33" s="411" t="str">
        <f t="shared" si="3"/>
        <v/>
      </c>
      <c r="L33" s="412" t="str">
        <f t="shared" si="8"/>
        <v/>
      </c>
      <c r="N33" s="413"/>
      <c r="P33" s="413" t="str">
        <f>IF(C33="","",IF(OR(L33="NP",L33="DNF"),Start!$E$5,RANK(L33,L$5:L$54,1)))</f>
        <v/>
      </c>
      <c r="Q33" s="699" t="str">
        <f t="shared" si="5"/>
        <v/>
      </c>
      <c r="R33" s="651" t="str">
        <f t="shared" si="6"/>
        <v/>
      </c>
      <c r="S33" s="651" t="str">
        <f t="shared" si="0"/>
        <v/>
      </c>
      <c r="T33" s="426"/>
      <c r="U33" s="697" t="str">
        <f t="shared" si="1"/>
        <v/>
      </c>
      <c r="W33" s="697" t="str">
        <f t="shared" si="7"/>
        <v/>
      </c>
    </row>
    <row r="34" spans="2:23" x14ac:dyDescent="0.2">
      <c r="B34" s="368">
        <f>Start!F11</f>
        <v>30</v>
      </c>
      <c r="C34" s="240" t="str">
        <f>IF(Start!G11="","",Start!G11)</f>
        <v/>
      </c>
      <c r="D34" s="51"/>
      <c r="E34" s="52"/>
      <c r="F34" s="53"/>
      <c r="G34" s="411" t="str">
        <f t="shared" si="2"/>
        <v/>
      </c>
      <c r="H34" s="51"/>
      <c r="I34" s="52"/>
      <c r="J34" s="53"/>
      <c r="K34" s="411" t="str">
        <f t="shared" si="3"/>
        <v/>
      </c>
      <c r="L34" s="412" t="str">
        <f t="shared" si="8"/>
        <v/>
      </c>
      <c r="N34" s="413"/>
      <c r="P34" s="413" t="str">
        <f>IF(C34="","",IF(OR(L34="NP",L34="DNF"),Start!$E$5,RANK(L34,L$5:L$54,1)))</f>
        <v/>
      </c>
      <c r="Q34" s="699" t="str">
        <f t="shared" si="5"/>
        <v/>
      </c>
      <c r="R34" s="651" t="str">
        <f t="shared" si="6"/>
        <v/>
      </c>
      <c r="S34" s="651" t="str">
        <f t="shared" si="0"/>
        <v/>
      </c>
      <c r="T34" s="426"/>
      <c r="U34" s="697" t="str">
        <f t="shared" si="1"/>
        <v/>
      </c>
      <c r="W34" s="697" t="str">
        <f t="shared" si="7"/>
        <v/>
      </c>
    </row>
    <row r="35" spans="2:23" x14ac:dyDescent="0.2">
      <c r="B35" s="368">
        <f>Start!F12</f>
        <v>31</v>
      </c>
      <c r="C35" s="240" t="str">
        <f>IF(Start!G12="","",Start!G12)</f>
        <v/>
      </c>
      <c r="D35" s="51"/>
      <c r="E35" s="52"/>
      <c r="F35" s="53"/>
      <c r="G35" s="411" t="str">
        <f t="shared" si="2"/>
        <v/>
      </c>
      <c r="H35" s="51"/>
      <c r="I35" s="52"/>
      <c r="J35" s="53"/>
      <c r="K35" s="411" t="str">
        <f t="shared" si="3"/>
        <v/>
      </c>
      <c r="L35" s="412" t="str">
        <f t="shared" si="8"/>
        <v/>
      </c>
      <c r="N35" s="413"/>
      <c r="P35" s="413" t="str">
        <f>IF(C35="","",IF(OR(L35="NP",L35="DNF"),Start!$E$5,RANK(L35,L$5:L$54,1)))</f>
        <v/>
      </c>
      <c r="Q35" s="699" t="str">
        <f t="shared" si="5"/>
        <v/>
      </c>
      <c r="R35" s="651" t="str">
        <f t="shared" si="6"/>
        <v/>
      </c>
      <c r="S35" s="651" t="str">
        <f t="shared" si="0"/>
        <v/>
      </c>
      <c r="T35" s="426"/>
      <c r="U35" s="697" t="str">
        <f t="shared" si="1"/>
        <v/>
      </c>
      <c r="W35" s="697" t="str">
        <f t="shared" si="7"/>
        <v/>
      </c>
    </row>
    <row r="36" spans="2:23" x14ac:dyDescent="0.2">
      <c r="B36" s="368">
        <f>Start!F13</f>
        <v>32</v>
      </c>
      <c r="C36" s="240" t="str">
        <f>IF(Start!G13="","",Start!G13)</f>
        <v/>
      </c>
      <c r="D36" s="51"/>
      <c r="E36" s="52"/>
      <c r="F36" s="53"/>
      <c r="G36" s="411" t="str">
        <f t="shared" si="2"/>
        <v/>
      </c>
      <c r="H36" s="51"/>
      <c r="I36" s="52"/>
      <c r="J36" s="53"/>
      <c r="K36" s="411" t="str">
        <f t="shared" si="3"/>
        <v/>
      </c>
      <c r="L36" s="412" t="str">
        <f t="shared" si="8"/>
        <v/>
      </c>
      <c r="N36" s="413"/>
      <c r="P36" s="413" t="str">
        <f>IF(C36="","",IF(OR(L36="NP",L36="DNF"),Start!$E$5,RANK(L36,L$5:L$54,1)))</f>
        <v/>
      </c>
      <c r="Q36" s="699" t="str">
        <f t="shared" si="5"/>
        <v/>
      </c>
      <c r="R36" s="651" t="str">
        <f t="shared" si="6"/>
        <v/>
      </c>
      <c r="S36" s="651" t="str">
        <f t="shared" si="0"/>
        <v/>
      </c>
      <c r="T36" s="426"/>
      <c r="U36" s="697" t="str">
        <f t="shared" si="1"/>
        <v/>
      </c>
      <c r="W36" s="697" t="str">
        <f t="shared" si="7"/>
        <v/>
      </c>
    </row>
    <row r="37" spans="2:23" x14ac:dyDescent="0.2">
      <c r="B37" s="368">
        <f>Start!F14</f>
        <v>33</v>
      </c>
      <c r="C37" s="240" t="str">
        <f>IF(Start!G14="","",Start!G14)</f>
        <v/>
      </c>
      <c r="D37" s="51"/>
      <c r="E37" s="52"/>
      <c r="F37" s="53"/>
      <c r="G37" s="411" t="str">
        <f t="shared" si="2"/>
        <v/>
      </c>
      <c r="H37" s="51"/>
      <c r="I37" s="52"/>
      <c r="J37" s="53"/>
      <c r="K37" s="411" t="str">
        <f t="shared" si="3"/>
        <v/>
      </c>
      <c r="L37" s="412" t="str">
        <f t="shared" si="8"/>
        <v/>
      </c>
      <c r="N37" s="413"/>
      <c r="P37" s="413" t="str">
        <f>IF(C37="","",IF(OR(L37="NP",L37="DNF"),Start!$E$5,RANK(L37,L$5:L$54,1)))</f>
        <v/>
      </c>
      <c r="Q37" s="699" t="str">
        <f t="shared" si="5"/>
        <v/>
      </c>
      <c r="R37" s="651" t="str">
        <f t="shared" si="6"/>
        <v/>
      </c>
      <c r="S37" s="651" t="str">
        <f t="shared" ref="S37:S54" si="9">IF($C37="","",SUM($Q37:$R37))</f>
        <v/>
      </c>
      <c r="T37" s="426"/>
      <c r="U37" s="697" t="str">
        <f t="shared" ref="U37:U54" si="10">IF(C37="","",IF(OR(N37="DNF",N37="NP"),"X",COUNTIF($N$5:$N$54,N37)))</f>
        <v/>
      </c>
      <c r="W37" s="697" t="str">
        <f t="shared" si="7"/>
        <v/>
      </c>
    </row>
    <row r="38" spans="2:23" x14ac:dyDescent="0.2">
      <c r="B38" s="368">
        <f>Start!F15</f>
        <v>34</v>
      </c>
      <c r="C38" s="240" t="str">
        <f>IF(Start!G15="","",Start!G15)</f>
        <v/>
      </c>
      <c r="D38" s="51"/>
      <c r="E38" s="52"/>
      <c r="F38" s="53"/>
      <c r="G38" s="411" t="str">
        <f t="shared" si="2"/>
        <v/>
      </c>
      <c r="H38" s="51"/>
      <c r="I38" s="52"/>
      <c r="J38" s="53"/>
      <c r="K38" s="411" t="str">
        <f t="shared" si="3"/>
        <v/>
      </c>
      <c r="L38" s="412" t="str">
        <f t="shared" si="8"/>
        <v/>
      </c>
      <c r="N38" s="413"/>
      <c r="P38" s="413" t="str">
        <f>IF(C38="","",IF(OR(L38="NP",L38="DNF"),Start!$E$5,RANK(L38,L$5:L$54,1)))</f>
        <v/>
      </c>
      <c r="Q38" s="699" t="str">
        <f t="shared" si="5"/>
        <v/>
      </c>
      <c r="R38" s="651" t="str">
        <f t="shared" si="6"/>
        <v/>
      </c>
      <c r="S38" s="651" t="str">
        <f t="shared" si="9"/>
        <v/>
      </c>
      <c r="T38" s="426"/>
      <c r="U38" s="697" t="str">
        <f t="shared" si="10"/>
        <v/>
      </c>
      <c r="W38" s="697" t="str">
        <f t="shared" si="7"/>
        <v/>
      </c>
    </row>
    <row r="39" spans="2:23" x14ac:dyDescent="0.2">
      <c r="B39" s="368">
        <f>Start!F16</f>
        <v>35</v>
      </c>
      <c r="C39" s="240" t="str">
        <f>IF(Start!G16="","",Start!G16)</f>
        <v/>
      </c>
      <c r="D39" s="51"/>
      <c r="E39" s="52"/>
      <c r="F39" s="53"/>
      <c r="G39" s="411" t="str">
        <f t="shared" si="2"/>
        <v/>
      </c>
      <c r="H39" s="51"/>
      <c r="I39" s="52"/>
      <c r="J39" s="53"/>
      <c r="K39" s="411" t="str">
        <f t="shared" si="3"/>
        <v/>
      </c>
      <c r="L39" s="412" t="str">
        <f t="shared" si="8"/>
        <v/>
      </c>
      <c r="N39" s="413"/>
      <c r="P39" s="413" t="str">
        <f>IF(C39="","",IF(OR(L39="NP",L39="DNF"),Start!$E$5,RANK(L39,L$5:L$54,1)))</f>
        <v/>
      </c>
      <c r="Q39" s="699" t="str">
        <f t="shared" si="5"/>
        <v/>
      </c>
      <c r="R39" s="651" t="str">
        <f t="shared" si="6"/>
        <v/>
      </c>
      <c r="S39" s="651" t="str">
        <f t="shared" si="9"/>
        <v/>
      </c>
      <c r="T39" s="426"/>
      <c r="U39" s="697" t="str">
        <f t="shared" si="10"/>
        <v/>
      </c>
      <c r="W39" s="697" t="str">
        <f t="shared" si="7"/>
        <v/>
      </c>
    </row>
    <row r="40" spans="2:23" x14ac:dyDescent="0.2">
      <c r="B40" s="368">
        <f>Start!F17</f>
        <v>36</v>
      </c>
      <c r="C40" s="240" t="str">
        <f>IF(Start!G17="","",Start!G17)</f>
        <v/>
      </c>
      <c r="D40" s="51"/>
      <c r="E40" s="52"/>
      <c r="F40" s="53"/>
      <c r="G40" s="411" t="str">
        <f t="shared" si="2"/>
        <v/>
      </c>
      <c r="H40" s="51"/>
      <c r="I40" s="52"/>
      <c r="J40" s="53"/>
      <c r="K40" s="411" t="str">
        <f t="shared" si="3"/>
        <v/>
      </c>
      <c r="L40" s="412" t="str">
        <f t="shared" si="8"/>
        <v/>
      </c>
      <c r="N40" s="413"/>
      <c r="P40" s="413" t="str">
        <f>IF(C40="","",IF(OR(L40="NP",L40="DNF"),Start!$E$5,RANK(L40,L$5:L$54,1)))</f>
        <v/>
      </c>
      <c r="Q40" s="699" t="str">
        <f t="shared" si="5"/>
        <v/>
      </c>
      <c r="R40" s="651" t="str">
        <f t="shared" si="6"/>
        <v/>
      </c>
      <c r="S40" s="651" t="str">
        <f t="shared" si="9"/>
        <v/>
      </c>
      <c r="T40" s="426"/>
      <c r="U40" s="697" t="str">
        <f t="shared" si="10"/>
        <v/>
      </c>
      <c r="W40" s="697" t="str">
        <f t="shared" si="7"/>
        <v/>
      </c>
    </row>
    <row r="41" spans="2:23" x14ac:dyDescent="0.2">
      <c r="B41" s="368">
        <f>Start!F18</f>
        <v>37</v>
      </c>
      <c r="C41" s="240" t="str">
        <f>IF(Start!G18="","",Start!G18)</f>
        <v/>
      </c>
      <c r="D41" s="51"/>
      <c r="E41" s="52"/>
      <c r="F41" s="53"/>
      <c r="G41" s="411" t="str">
        <f t="shared" si="2"/>
        <v/>
      </c>
      <c r="H41" s="51"/>
      <c r="I41" s="52"/>
      <c r="J41" s="53"/>
      <c r="K41" s="411" t="str">
        <f t="shared" si="3"/>
        <v/>
      </c>
      <c r="L41" s="412" t="str">
        <f t="shared" si="8"/>
        <v/>
      </c>
      <c r="N41" s="413"/>
      <c r="P41" s="413" t="str">
        <f>IF(C41="","",IF(OR(L41="NP",L41="DNF"),Start!$E$5,RANK(L41,L$5:L$54,1)))</f>
        <v/>
      </c>
      <c r="Q41" s="699" t="str">
        <f t="shared" si="5"/>
        <v/>
      </c>
      <c r="R41" s="651" t="str">
        <f t="shared" si="6"/>
        <v/>
      </c>
      <c r="S41" s="651" t="str">
        <f t="shared" si="9"/>
        <v/>
      </c>
      <c r="T41" s="426"/>
      <c r="U41" s="697" t="str">
        <f t="shared" si="10"/>
        <v/>
      </c>
      <c r="W41" s="697" t="str">
        <f t="shared" si="7"/>
        <v/>
      </c>
    </row>
    <row r="42" spans="2:23" x14ac:dyDescent="0.2">
      <c r="B42" s="368">
        <f>Start!F19</f>
        <v>38</v>
      </c>
      <c r="C42" s="240" t="str">
        <f>IF(Start!G19="","",Start!G19)</f>
        <v/>
      </c>
      <c r="D42" s="51"/>
      <c r="E42" s="52"/>
      <c r="F42" s="53"/>
      <c r="G42" s="411" t="str">
        <f t="shared" si="2"/>
        <v/>
      </c>
      <c r="H42" s="51"/>
      <c r="I42" s="52"/>
      <c r="J42" s="53"/>
      <c r="K42" s="411" t="str">
        <f t="shared" si="3"/>
        <v/>
      </c>
      <c r="L42" s="412" t="str">
        <f t="shared" si="8"/>
        <v/>
      </c>
      <c r="N42" s="413"/>
      <c r="P42" s="413" t="str">
        <f>IF(C42="","",IF(OR(L42="NP",L42="DNF"),Start!$E$5,RANK(L42,L$5:L$54,1)))</f>
        <v/>
      </c>
      <c r="Q42" s="699" t="str">
        <f t="shared" si="5"/>
        <v/>
      </c>
      <c r="R42" s="651" t="str">
        <f t="shared" si="6"/>
        <v/>
      </c>
      <c r="S42" s="651" t="str">
        <f t="shared" si="9"/>
        <v/>
      </c>
      <c r="T42" s="426"/>
      <c r="U42" s="697" t="str">
        <f t="shared" si="10"/>
        <v/>
      </c>
      <c r="W42" s="697" t="str">
        <f t="shared" si="7"/>
        <v/>
      </c>
    </row>
    <row r="43" spans="2:23" x14ac:dyDescent="0.2">
      <c r="B43" s="368">
        <f>Start!F20</f>
        <v>39</v>
      </c>
      <c r="C43" s="240" t="str">
        <f>IF(Start!G20="","",Start!G20)</f>
        <v/>
      </c>
      <c r="D43" s="51"/>
      <c r="E43" s="52"/>
      <c r="F43" s="53"/>
      <c r="G43" s="411" t="str">
        <f t="shared" si="2"/>
        <v/>
      </c>
      <c r="H43" s="51"/>
      <c r="I43" s="52"/>
      <c r="J43" s="53"/>
      <c r="K43" s="411" t="str">
        <f t="shared" si="3"/>
        <v/>
      </c>
      <c r="L43" s="412" t="str">
        <f t="shared" si="8"/>
        <v/>
      </c>
      <c r="N43" s="413"/>
      <c r="P43" s="413" t="str">
        <f>IF(C43="","",IF(OR(L43="NP",L43="DNF"),Start!$E$5,RANK(L43,L$5:L$54,1)))</f>
        <v/>
      </c>
      <c r="Q43" s="699" t="str">
        <f t="shared" si="5"/>
        <v/>
      </c>
      <c r="R43" s="651" t="str">
        <f t="shared" si="6"/>
        <v/>
      </c>
      <c r="S43" s="651" t="str">
        <f t="shared" si="9"/>
        <v/>
      </c>
      <c r="T43" s="426"/>
      <c r="U43" s="697" t="str">
        <f t="shared" si="10"/>
        <v/>
      </c>
      <c r="W43" s="697" t="str">
        <f t="shared" si="7"/>
        <v/>
      </c>
    </row>
    <row r="44" spans="2:23" x14ac:dyDescent="0.2">
      <c r="B44" s="368">
        <f>Start!F21</f>
        <v>40</v>
      </c>
      <c r="C44" s="240" t="str">
        <f>IF(Start!G21="","",Start!G21)</f>
        <v/>
      </c>
      <c r="D44" s="51"/>
      <c r="E44" s="52"/>
      <c r="F44" s="53"/>
      <c r="G44" s="411" t="str">
        <f t="shared" si="2"/>
        <v/>
      </c>
      <c r="H44" s="51"/>
      <c r="I44" s="52"/>
      <c r="J44" s="53"/>
      <c r="K44" s="411" t="str">
        <f t="shared" si="3"/>
        <v/>
      </c>
      <c r="L44" s="412" t="str">
        <f t="shared" si="8"/>
        <v/>
      </c>
      <c r="N44" s="413"/>
      <c r="P44" s="413" t="str">
        <f>IF(C44="","",IF(OR(L44="NP",L44="DNF"),Start!$E$5,RANK(L44,L$5:L$54,1)))</f>
        <v/>
      </c>
      <c r="Q44" s="699" t="str">
        <f t="shared" si="5"/>
        <v/>
      </c>
      <c r="R44" s="651" t="str">
        <f t="shared" si="6"/>
        <v/>
      </c>
      <c r="S44" s="651" t="str">
        <f t="shared" si="9"/>
        <v/>
      </c>
      <c r="T44" s="426"/>
      <c r="U44" s="697" t="str">
        <f t="shared" si="10"/>
        <v/>
      </c>
      <c r="W44" s="697" t="str">
        <f t="shared" si="7"/>
        <v/>
      </c>
    </row>
    <row r="45" spans="2:23" x14ac:dyDescent="0.2">
      <c r="B45" s="368">
        <f>Start!F22</f>
        <v>41</v>
      </c>
      <c r="C45" s="240" t="str">
        <f>IF(Start!G22="","",Start!G22)</f>
        <v/>
      </c>
      <c r="D45" s="51"/>
      <c r="E45" s="52"/>
      <c r="F45" s="53"/>
      <c r="G45" s="411" t="str">
        <f t="shared" si="2"/>
        <v/>
      </c>
      <c r="H45" s="51"/>
      <c r="I45" s="52"/>
      <c r="J45" s="53"/>
      <c r="K45" s="411" t="str">
        <f t="shared" si="3"/>
        <v/>
      </c>
      <c r="L45" s="412" t="str">
        <f t="shared" si="8"/>
        <v/>
      </c>
      <c r="N45" s="413"/>
      <c r="P45" s="413" t="str">
        <f>IF(C45="","",IF(OR(L45="NP",L45="DNF"),Start!$E$5,RANK(L45,L$5:L$54,1)))</f>
        <v/>
      </c>
      <c r="Q45" s="699" t="str">
        <f t="shared" si="5"/>
        <v/>
      </c>
      <c r="R45" s="651" t="str">
        <f t="shared" si="6"/>
        <v/>
      </c>
      <c r="S45" s="651" t="str">
        <f t="shared" si="9"/>
        <v/>
      </c>
      <c r="T45" s="426"/>
      <c r="U45" s="697" t="str">
        <f t="shared" si="10"/>
        <v/>
      </c>
      <c r="W45" s="697" t="str">
        <f t="shared" si="7"/>
        <v/>
      </c>
    </row>
    <row r="46" spans="2:23" x14ac:dyDescent="0.2">
      <c r="B46" s="368">
        <f>Start!F23</f>
        <v>42</v>
      </c>
      <c r="C46" s="240" t="str">
        <f>IF(Start!G23="","",Start!G23)</f>
        <v/>
      </c>
      <c r="D46" s="51"/>
      <c r="E46" s="52"/>
      <c r="F46" s="53"/>
      <c r="G46" s="411" t="str">
        <f t="shared" si="2"/>
        <v/>
      </c>
      <c r="H46" s="51"/>
      <c r="I46" s="52"/>
      <c r="J46" s="53"/>
      <c r="K46" s="411" t="str">
        <f t="shared" si="3"/>
        <v/>
      </c>
      <c r="L46" s="412" t="str">
        <f t="shared" si="8"/>
        <v/>
      </c>
      <c r="N46" s="413"/>
      <c r="P46" s="413" t="str">
        <f>IF(C46="","",IF(OR(L46="NP",L46="DNF"),Start!$E$5,RANK(L46,L$5:L$54,1)))</f>
        <v/>
      </c>
      <c r="Q46" s="699" t="str">
        <f t="shared" si="5"/>
        <v/>
      </c>
      <c r="R46" s="651" t="str">
        <f t="shared" si="6"/>
        <v/>
      </c>
      <c r="S46" s="651" t="str">
        <f t="shared" si="9"/>
        <v/>
      </c>
      <c r="T46" s="426"/>
      <c r="U46" s="697" t="str">
        <f t="shared" si="10"/>
        <v/>
      </c>
      <c r="W46" s="697" t="str">
        <f t="shared" si="7"/>
        <v/>
      </c>
    </row>
    <row r="47" spans="2:23" x14ac:dyDescent="0.2">
      <c r="B47" s="368">
        <f>Start!F24</f>
        <v>43</v>
      </c>
      <c r="C47" s="240" t="str">
        <f>IF(Start!G24="","",Start!G24)</f>
        <v/>
      </c>
      <c r="D47" s="51"/>
      <c r="E47" s="52"/>
      <c r="F47" s="53"/>
      <c r="G47" s="411" t="str">
        <f t="shared" si="2"/>
        <v/>
      </c>
      <c r="H47" s="51"/>
      <c r="I47" s="52"/>
      <c r="J47" s="53"/>
      <c r="K47" s="411" t="str">
        <f t="shared" si="3"/>
        <v/>
      </c>
      <c r="L47" s="412" t="str">
        <f t="shared" si="8"/>
        <v/>
      </c>
      <c r="N47" s="413"/>
      <c r="P47" s="413" t="str">
        <f>IF(C47="","",IF(OR(L47="NP",L47="DNF"),Start!$E$5,RANK(L47,L$5:L$54,1)))</f>
        <v/>
      </c>
      <c r="Q47" s="699" t="str">
        <f t="shared" si="5"/>
        <v/>
      </c>
      <c r="R47" s="651" t="str">
        <f t="shared" si="6"/>
        <v/>
      </c>
      <c r="S47" s="651" t="str">
        <f t="shared" si="9"/>
        <v/>
      </c>
      <c r="T47" s="426"/>
      <c r="U47" s="697" t="str">
        <f t="shared" si="10"/>
        <v/>
      </c>
      <c r="W47" s="697" t="str">
        <f t="shared" si="7"/>
        <v/>
      </c>
    </row>
    <row r="48" spans="2:23" x14ac:dyDescent="0.2">
      <c r="B48" s="368">
        <f>Start!F25</f>
        <v>44</v>
      </c>
      <c r="C48" s="240" t="str">
        <f>IF(Start!G25="","",Start!G25)</f>
        <v/>
      </c>
      <c r="D48" s="51"/>
      <c r="E48" s="52"/>
      <c r="F48" s="53"/>
      <c r="G48" s="411" t="str">
        <f t="shared" si="2"/>
        <v/>
      </c>
      <c r="H48" s="51"/>
      <c r="I48" s="52"/>
      <c r="J48" s="53"/>
      <c r="K48" s="411" t="str">
        <f t="shared" si="3"/>
        <v/>
      </c>
      <c r="L48" s="412" t="str">
        <f t="shared" si="8"/>
        <v/>
      </c>
      <c r="N48" s="413"/>
      <c r="P48" s="413" t="str">
        <f>IF(C48="","",IF(OR(L48="NP",L48="DNF"),Start!$E$5,RANK(L48,L$5:L$54,1)))</f>
        <v/>
      </c>
      <c r="Q48" s="699" t="str">
        <f t="shared" si="5"/>
        <v/>
      </c>
      <c r="R48" s="651" t="str">
        <f t="shared" si="6"/>
        <v/>
      </c>
      <c r="S48" s="651" t="str">
        <f t="shared" si="9"/>
        <v/>
      </c>
      <c r="T48" s="426"/>
      <c r="U48" s="697" t="str">
        <f t="shared" si="10"/>
        <v/>
      </c>
      <c r="W48" s="697" t="str">
        <f t="shared" si="7"/>
        <v/>
      </c>
    </row>
    <row r="49" spans="2:23" x14ac:dyDescent="0.2">
      <c r="B49" s="368">
        <f>Start!F26</f>
        <v>45</v>
      </c>
      <c r="C49" s="240" t="str">
        <f>IF(Start!G26="","",Start!G26)</f>
        <v/>
      </c>
      <c r="D49" s="51"/>
      <c r="E49" s="52"/>
      <c r="F49" s="53"/>
      <c r="G49" s="411" t="str">
        <f t="shared" si="2"/>
        <v/>
      </c>
      <c r="H49" s="51"/>
      <c r="I49" s="52"/>
      <c r="J49" s="53"/>
      <c r="K49" s="411" t="str">
        <f t="shared" si="3"/>
        <v/>
      </c>
      <c r="L49" s="412" t="str">
        <f t="shared" si="8"/>
        <v/>
      </c>
      <c r="N49" s="413"/>
      <c r="P49" s="413" t="str">
        <f>IF(C49="","",IF(OR(L49="NP",L49="DNF"),Start!$E$5,RANK(L49,L$5:L$54,1)))</f>
        <v/>
      </c>
      <c r="Q49" s="699" t="str">
        <f t="shared" si="5"/>
        <v/>
      </c>
      <c r="R49" s="651" t="str">
        <f t="shared" si="6"/>
        <v/>
      </c>
      <c r="S49" s="651" t="str">
        <f t="shared" si="9"/>
        <v/>
      </c>
      <c r="T49" s="426"/>
      <c r="U49" s="697" t="str">
        <f t="shared" si="10"/>
        <v/>
      </c>
      <c r="W49" s="697" t="str">
        <f t="shared" si="7"/>
        <v/>
      </c>
    </row>
    <row r="50" spans="2:23" x14ac:dyDescent="0.2">
      <c r="B50" s="368">
        <f>Start!F27</f>
        <v>46</v>
      </c>
      <c r="C50" s="240" t="str">
        <f>IF(Start!G27="","",Start!G27)</f>
        <v/>
      </c>
      <c r="D50" s="51"/>
      <c r="E50" s="52"/>
      <c r="F50" s="53"/>
      <c r="G50" s="411" t="str">
        <f t="shared" si="2"/>
        <v/>
      </c>
      <c r="H50" s="51"/>
      <c r="I50" s="52"/>
      <c r="J50" s="53"/>
      <c r="K50" s="411" t="str">
        <f t="shared" si="3"/>
        <v/>
      </c>
      <c r="L50" s="412" t="str">
        <f t="shared" si="8"/>
        <v/>
      </c>
      <c r="N50" s="413"/>
      <c r="P50" s="413" t="str">
        <f>IF(C50="","",IF(OR(L50="NP",L50="DNF"),Start!$E$5,RANK(L50,L$5:L$54,1)))</f>
        <v/>
      </c>
      <c r="Q50" s="699" t="str">
        <f t="shared" si="5"/>
        <v/>
      </c>
      <c r="R50" s="651" t="str">
        <f t="shared" si="6"/>
        <v/>
      </c>
      <c r="S50" s="651" t="str">
        <f t="shared" si="9"/>
        <v/>
      </c>
      <c r="T50" s="426"/>
      <c r="U50" s="697" t="str">
        <f t="shared" si="10"/>
        <v/>
      </c>
      <c r="W50" s="697" t="str">
        <f t="shared" si="7"/>
        <v/>
      </c>
    </row>
    <row r="51" spans="2:23" x14ac:dyDescent="0.2">
      <c r="B51" s="368">
        <f>Start!F28</f>
        <v>47</v>
      </c>
      <c r="C51" s="240" t="str">
        <f>IF(Start!G28="","",Start!G28)</f>
        <v/>
      </c>
      <c r="D51" s="51"/>
      <c r="E51" s="52"/>
      <c r="F51" s="53"/>
      <c r="G51" s="411" t="str">
        <f t="shared" si="2"/>
        <v/>
      </c>
      <c r="H51" s="51"/>
      <c r="I51" s="52"/>
      <c r="J51" s="53"/>
      <c r="K51" s="411" t="str">
        <f t="shared" si="3"/>
        <v/>
      </c>
      <c r="L51" s="412" t="str">
        <f t="shared" si="8"/>
        <v/>
      </c>
      <c r="N51" s="413"/>
      <c r="P51" s="413" t="str">
        <f>IF(C51="","",IF(OR(L51="NP",L51="DNF"),Start!$E$5,RANK(L51,L$5:L$54,1)))</f>
        <v/>
      </c>
      <c r="Q51" s="699" t="str">
        <f t="shared" si="5"/>
        <v/>
      </c>
      <c r="R51" s="651" t="str">
        <f t="shared" si="6"/>
        <v/>
      </c>
      <c r="S51" s="651" t="str">
        <f t="shared" si="9"/>
        <v/>
      </c>
      <c r="T51" s="426"/>
      <c r="U51" s="697" t="str">
        <f t="shared" si="10"/>
        <v/>
      </c>
      <c r="W51" s="697" t="str">
        <f t="shared" si="7"/>
        <v/>
      </c>
    </row>
    <row r="52" spans="2:23" x14ac:dyDescent="0.2">
      <c r="B52" s="368">
        <f>Start!F29</f>
        <v>48</v>
      </c>
      <c r="C52" s="240" t="str">
        <f>IF(Start!G29="","",Start!G29)</f>
        <v/>
      </c>
      <c r="D52" s="51"/>
      <c r="E52" s="52"/>
      <c r="F52" s="53"/>
      <c r="G52" s="411" t="str">
        <f t="shared" si="2"/>
        <v/>
      </c>
      <c r="H52" s="51"/>
      <c r="I52" s="52"/>
      <c r="J52" s="53"/>
      <c r="K52" s="411" t="str">
        <f t="shared" si="3"/>
        <v/>
      </c>
      <c r="L52" s="412" t="str">
        <f t="shared" si="8"/>
        <v/>
      </c>
      <c r="N52" s="413"/>
      <c r="P52" s="413" t="str">
        <f>IF(C52="","",IF(OR(L52="NP",L52="DNF"),Start!$E$5,RANK(L52,L$5:L$54,1)))</f>
        <v/>
      </c>
      <c r="Q52" s="699" t="str">
        <f t="shared" si="5"/>
        <v/>
      </c>
      <c r="R52" s="651" t="str">
        <f t="shared" si="6"/>
        <v/>
      </c>
      <c r="S52" s="651" t="str">
        <f t="shared" si="9"/>
        <v/>
      </c>
      <c r="T52" s="426"/>
      <c r="U52" s="697" t="str">
        <f t="shared" si="10"/>
        <v/>
      </c>
      <c r="W52" s="697" t="str">
        <f t="shared" si="7"/>
        <v/>
      </c>
    </row>
    <row r="53" spans="2:23" x14ac:dyDescent="0.2">
      <c r="B53" s="368">
        <f>Start!F30</f>
        <v>49</v>
      </c>
      <c r="C53" s="240" t="str">
        <f>IF(Start!G30="","",Start!G30)</f>
        <v/>
      </c>
      <c r="D53" s="51"/>
      <c r="E53" s="52"/>
      <c r="F53" s="53"/>
      <c r="G53" s="411" t="str">
        <f t="shared" si="2"/>
        <v/>
      </c>
      <c r="H53" s="51"/>
      <c r="I53" s="52"/>
      <c r="J53" s="53"/>
      <c r="K53" s="411" t="str">
        <f t="shared" si="3"/>
        <v/>
      </c>
      <c r="L53" s="412" t="str">
        <f t="shared" si="8"/>
        <v/>
      </c>
      <c r="N53" s="413"/>
      <c r="P53" s="413" t="str">
        <f>IF(C53="","",IF(OR(L53="NP",L53="DNF"),Start!$E$5,RANK(L53,L$5:L$54,1)))</f>
        <v/>
      </c>
      <c r="Q53" s="699" t="str">
        <f t="shared" si="5"/>
        <v/>
      </c>
      <c r="R53" s="651" t="str">
        <f t="shared" si="6"/>
        <v/>
      </c>
      <c r="S53" s="651" t="str">
        <f t="shared" si="9"/>
        <v/>
      </c>
      <c r="T53" s="426"/>
      <c r="U53" s="697" t="str">
        <f t="shared" si="10"/>
        <v/>
      </c>
      <c r="W53" s="697" t="str">
        <f t="shared" si="7"/>
        <v/>
      </c>
    </row>
    <row r="54" spans="2:23" ht="13.5" thickBot="1" x14ac:dyDescent="0.25">
      <c r="B54" s="369">
        <f>Start!F31</f>
        <v>50</v>
      </c>
      <c r="C54" s="416" t="str">
        <f>IF(Start!G31="","",Start!G31)</f>
        <v/>
      </c>
      <c r="D54" s="417"/>
      <c r="E54" s="418"/>
      <c r="F54" s="419"/>
      <c r="G54" s="420" t="str">
        <f t="shared" si="2"/>
        <v/>
      </c>
      <c r="H54" s="417"/>
      <c r="I54" s="418"/>
      <c r="J54" s="419"/>
      <c r="K54" s="420" t="str">
        <f t="shared" si="3"/>
        <v/>
      </c>
      <c r="L54" s="421" t="str">
        <f t="shared" si="8"/>
        <v/>
      </c>
      <c r="N54" s="422"/>
      <c r="P54" s="422" t="str">
        <f>IF(C54="","",IF(OR(L54="NP",L54="DNF"),Start!$E$5,RANK(L54,L$5:L$54,1)))</f>
        <v/>
      </c>
      <c r="Q54" s="700" t="str">
        <f t="shared" si="5"/>
        <v/>
      </c>
      <c r="R54" s="652" t="str">
        <f t="shared" si="6"/>
        <v/>
      </c>
      <c r="S54" s="652" t="str">
        <f t="shared" si="9"/>
        <v/>
      </c>
      <c r="T54" s="426"/>
      <c r="U54" s="697" t="str">
        <f t="shared" si="10"/>
        <v/>
      </c>
      <c r="W54" s="697" t="str">
        <f t="shared" si="7"/>
        <v/>
      </c>
    </row>
    <row r="55" spans="2:23" x14ac:dyDescent="0.2">
      <c r="B55" s="423"/>
      <c r="C55" s="424"/>
      <c r="D55" s="425"/>
      <c r="E55" s="425"/>
      <c r="F55" s="425"/>
      <c r="G55" s="425"/>
      <c r="H55" s="425"/>
      <c r="I55" s="425"/>
      <c r="J55" s="425"/>
      <c r="K55" s="425"/>
      <c r="L55" s="426"/>
      <c r="M55" s="427"/>
      <c r="N55" s="12"/>
    </row>
    <row r="56" spans="2:23" x14ac:dyDescent="0.2">
      <c r="B56" s="423"/>
      <c r="C56" s="424"/>
      <c r="D56" s="425"/>
      <c r="E56" s="425"/>
      <c r="F56" s="425"/>
      <c r="G56" s="425"/>
      <c r="H56" s="425"/>
      <c r="I56" s="425"/>
      <c r="J56" s="425"/>
      <c r="K56" s="425"/>
      <c r="L56" s="426"/>
      <c r="M56" s="427"/>
      <c r="N56" s="12"/>
    </row>
    <row r="57" spans="2:23" x14ac:dyDescent="0.2">
      <c r="B57" s="423"/>
      <c r="C57" s="424"/>
      <c r="D57" s="425"/>
      <c r="E57" s="425"/>
      <c r="F57" s="425"/>
      <c r="G57" s="425"/>
      <c r="H57" s="425"/>
      <c r="I57" s="425"/>
      <c r="J57" s="425"/>
      <c r="K57" s="425"/>
      <c r="L57" s="426"/>
      <c r="M57" s="427"/>
      <c r="N57" s="12"/>
    </row>
    <row r="58" spans="2:23" x14ac:dyDescent="0.2">
      <c r="B58" s="423"/>
      <c r="C58" s="424"/>
      <c r="D58" s="425"/>
      <c r="E58" s="425"/>
      <c r="F58" s="425"/>
      <c r="G58" s="425"/>
      <c r="H58" s="425"/>
      <c r="I58" s="425"/>
      <c r="J58" s="425"/>
      <c r="K58" s="425"/>
      <c r="L58" s="426"/>
      <c r="M58" s="427"/>
      <c r="N58" s="12"/>
    </row>
    <row r="59" spans="2:23" x14ac:dyDescent="0.2">
      <c r="B59" s="423"/>
      <c r="C59" s="424"/>
      <c r="D59" s="425"/>
      <c r="E59" s="425"/>
      <c r="F59" s="425"/>
      <c r="G59" s="425"/>
      <c r="H59" s="425"/>
      <c r="I59" s="425"/>
      <c r="J59" s="425"/>
      <c r="K59" s="425"/>
      <c r="L59" s="426"/>
      <c r="M59" s="427"/>
      <c r="N59" s="12"/>
    </row>
    <row r="60" spans="2:23" x14ac:dyDescent="0.2">
      <c r="B60" s="423"/>
      <c r="C60" s="424"/>
      <c r="D60" s="425"/>
      <c r="E60" s="425"/>
      <c r="F60" s="425"/>
      <c r="G60" s="425"/>
      <c r="H60" s="425"/>
      <c r="I60" s="425"/>
      <c r="J60" s="425"/>
      <c r="K60" s="425"/>
      <c r="L60" s="426"/>
      <c r="M60" s="427"/>
      <c r="N60" s="12"/>
    </row>
    <row r="61" spans="2:23" x14ac:dyDescent="0.2">
      <c r="B61" s="423"/>
      <c r="C61" s="424"/>
      <c r="D61" s="425"/>
      <c r="E61" s="425"/>
      <c r="F61" s="425"/>
      <c r="G61" s="425"/>
      <c r="H61" s="425"/>
      <c r="I61" s="425"/>
      <c r="J61" s="425"/>
      <c r="K61" s="425"/>
      <c r="L61" s="426"/>
      <c r="M61" s="427"/>
      <c r="N61" s="12"/>
    </row>
    <row r="62" spans="2:23" x14ac:dyDescent="0.2">
      <c r="B62" s="423"/>
      <c r="C62" s="424"/>
      <c r="D62" s="425"/>
      <c r="E62" s="425"/>
      <c r="F62" s="425"/>
      <c r="G62" s="425"/>
      <c r="H62" s="425"/>
      <c r="I62" s="425"/>
      <c r="J62" s="425"/>
      <c r="K62" s="425"/>
      <c r="L62" s="426"/>
      <c r="M62" s="427"/>
      <c r="N62" s="12"/>
    </row>
    <row r="63" spans="2:23" x14ac:dyDescent="0.2">
      <c r="B63" s="423"/>
      <c r="C63" s="424"/>
      <c r="D63" s="425"/>
      <c r="E63" s="425"/>
      <c r="F63" s="425"/>
      <c r="G63" s="425"/>
      <c r="H63" s="425"/>
      <c r="I63" s="425"/>
      <c r="J63" s="425"/>
      <c r="K63" s="425"/>
      <c r="L63" s="426"/>
      <c r="M63" s="427"/>
      <c r="N63" s="12"/>
    </row>
    <row r="64" spans="2:23" x14ac:dyDescent="0.2">
      <c r="B64" s="423"/>
      <c r="C64" s="424"/>
      <c r="D64" s="425"/>
      <c r="E64" s="425"/>
      <c r="F64" s="425"/>
      <c r="G64" s="425"/>
      <c r="H64" s="425"/>
      <c r="I64" s="425"/>
      <c r="J64" s="425"/>
      <c r="K64" s="425"/>
      <c r="L64" s="426"/>
      <c r="M64" s="427"/>
      <c r="N64" s="12"/>
    </row>
    <row r="65" spans="2:14" x14ac:dyDescent="0.2">
      <c r="B65" s="423"/>
      <c r="C65" s="424"/>
      <c r="D65" s="425"/>
      <c r="E65" s="425"/>
      <c r="F65" s="425"/>
      <c r="G65" s="425"/>
      <c r="H65" s="425"/>
      <c r="I65" s="425"/>
      <c r="J65" s="425"/>
      <c r="K65" s="425"/>
      <c r="L65" s="426"/>
      <c r="M65" s="427"/>
      <c r="N65" s="12"/>
    </row>
    <row r="66" spans="2:14" x14ac:dyDescent="0.2">
      <c r="B66" s="423"/>
      <c r="C66" s="424"/>
      <c r="D66" s="425"/>
      <c r="E66" s="425"/>
      <c r="F66" s="425"/>
      <c r="G66" s="425"/>
      <c r="H66" s="425"/>
      <c r="I66" s="425"/>
      <c r="J66" s="425"/>
      <c r="K66" s="425"/>
      <c r="L66" s="426"/>
      <c r="M66" s="427"/>
      <c r="N66" s="12"/>
    </row>
    <row r="67" spans="2:14" x14ac:dyDescent="0.2">
      <c r="B67" s="423"/>
      <c r="C67" s="424"/>
      <c r="D67" s="425"/>
      <c r="E67" s="425"/>
      <c r="F67" s="425"/>
      <c r="G67" s="425"/>
      <c r="H67" s="425"/>
      <c r="I67" s="425"/>
      <c r="J67" s="425"/>
      <c r="K67" s="425"/>
      <c r="L67" s="426"/>
      <c r="M67" s="427"/>
      <c r="N67" s="12"/>
    </row>
    <row r="68" spans="2:14" x14ac:dyDescent="0.2">
      <c r="B68" s="423"/>
      <c r="C68" s="424"/>
      <c r="D68" s="425"/>
      <c r="E68" s="425"/>
      <c r="F68" s="425"/>
      <c r="G68" s="425"/>
      <c r="H68" s="425"/>
      <c r="I68" s="425"/>
      <c r="J68" s="425"/>
      <c r="K68" s="425"/>
      <c r="L68" s="426"/>
      <c r="M68" s="427"/>
      <c r="N68" s="12"/>
    </row>
    <row r="69" spans="2:14" x14ac:dyDescent="0.2">
      <c r="B69" s="423"/>
      <c r="C69" s="423"/>
      <c r="D69" s="423"/>
      <c r="E69" s="423"/>
      <c r="F69" s="423"/>
      <c r="G69" s="428"/>
      <c r="H69" s="12"/>
      <c r="I69" s="428"/>
      <c r="J69" s="428"/>
      <c r="K69" s="428"/>
      <c r="L69" s="427"/>
      <c r="M69" s="427"/>
      <c r="N69" s="427"/>
    </row>
    <row r="70" spans="2:14" x14ac:dyDescent="0.2">
      <c r="B70" s="423"/>
      <c r="C70" s="423"/>
      <c r="D70" s="423"/>
      <c r="E70" s="423"/>
      <c r="F70" s="423"/>
      <c r="G70" s="428"/>
      <c r="H70" s="12"/>
      <c r="I70" s="428"/>
      <c r="J70" s="428"/>
      <c r="K70" s="428"/>
      <c r="L70" s="427"/>
      <c r="M70" s="427"/>
      <c r="N70" s="427"/>
    </row>
    <row r="71" spans="2:14" x14ac:dyDescent="0.2">
      <c r="B71" s="423"/>
      <c r="C71" s="423"/>
      <c r="D71" s="423"/>
      <c r="E71" s="423"/>
      <c r="F71" s="423"/>
      <c r="G71" s="428"/>
      <c r="H71" s="12"/>
      <c r="I71" s="428"/>
      <c r="J71" s="428"/>
      <c r="K71" s="428"/>
      <c r="L71" s="427"/>
      <c r="M71" s="427"/>
      <c r="N71" s="427"/>
    </row>
    <row r="72" spans="2:14" x14ac:dyDescent="0.2">
      <c r="B72" s="423"/>
      <c r="C72" s="423"/>
      <c r="D72" s="423"/>
      <c r="E72" s="423"/>
      <c r="F72" s="423"/>
      <c r="G72" s="428"/>
      <c r="H72" s="12"/>
      <c r="I72" s="428"/>
      <c r="J72" s="428"/>
      <c r="K72" s="428"/>
      <c r="L72" s="427"/>
      <c r="M72" s="427"/>
      <c r="N72" s="427"/>
    </row>
    <row r="73" spans="2:14" x14ac:dyDescent="0.2">
      <c r="B73" s="423"/>
      <c r="C73" s="423"/>
      <c r="D73" s="423"/>
      <c r="E73" s="423"/>
      <c r="F73" s="423"/>
      <c r="G73" s="428"/>
      <c r="H73" s="12"/>
      <c r="I73" s="428"/>
      <c r="J73" s="428"/>
      <c r="K73" s="428"/>
      <c r="L73" s="427"/>
      <c r="M73" s="427"/>
      <c r="N73" s="427"/>
    </row>
    <row r="74" spans="2:14" x14ac:dyDescent="0.2">
      <c r="B74" s="423"/>
      <c r="C74" s="423"/>
      <c r="D74" s="423"/>
      <c r="E74" s="423"/>
      <c r="F74" s="423"/>
      <c r="G74" s="428"/>
      <c r="H74" s="12"/>
      <c r="I74" s="428"/>
      <c r="J74" s="428"/>
      <c r="K74" s="428"/>
      <c r="L74" s="427"/>
      <c r="M74" s="427"/>
      <c r="N74" s="427"/>
    </row>
    <row r="75" spans="2:14" x14ac:dyDescent="0.2">
      <c r="B75" s="423"/>
      <c r="C75" s="423"/>
      <c r="D75" s="423"/>
      <c r="E75" s="423"/>
      <c r="F75" s="423"/>
      <c r="G75" s="428"/>
      <c r="H75" s="12"/>
      <c r="I75" s="428"/>
      <c r="J75" s="428"/>
      <c r="K75" s="428"/>
      <c r="L75" s="427"/>
      <c r="M75" s="427"/>
      <c r="N75" s="427"/>
    </row>
    <row r="76" spans="2:14" x14ac:dyDescent="0.2">
      <c r="B76" s="423"/>
      <c r="C76" s="423"/>
      <c r="D76" s="423"/>
      <c r="E76" s="423"/>
      <c r="F76" s="423"/>
      <c r="G76" s="428"/>
      <c r="H76" s="12"/>
      <c r="I76" s="428"/>
      <c r="J76" s="428"/>
      <c r="K76" s="428"/>
      <c r="L76" s="427"/>
      <c r="M76" s="427"/>
      <c r="N76" s="427"/>
    </row>
    <row r="77" spans="2:14" x14ac:dyDescent="0.2">
      <c r="B77" s="423"/>
      <c r="C77" s="423"/>
      <c r="D77" s="423"/>
      <c r="E77" s="423"/>
      <c r="F77" s="423"/>
      <c r="G77" s="428"/>
      <c r="H77" s="12"/>
      <c r="I77" s="428"/>
      <c r="J77" s="428"/>
      <c r="K77" s="428"/>
      <c r="L77" s="427"/>
      <c r="M77" s="427"/>
      <c r="N77" s="427"/>
    </row>
    <row r="78" spans="2:14" x14ac:dyDescent="0.2">
      <c r="B78" s="423"/>
      <c r="C78" s="423"/>
      <c r="D78" s="423"/>
      <c r="E78" s="423"/>
      <c r="F78" s="423"/>
      <c r="G78" s="428"/>
      <c r="H78" s="12"/>
      <c r="I78" s="428"/>
      <c r="J78" s="428"/>
      <c r="K78" s="428"/>
      <c r="L78" s="427"/>
      <c r="M78" s="427"/>
      <c r="N78" s="427"/>
    </row>
    <row r="79" spans="2:14" x14ac:dyDescent="0.2">
      <c r="B79" s="423"/>
      <c r="C79" s="423"/>
      <c r="D79" s="423"/>
      <c r="E79" s="423"/>
      <c r="F79" s="423"/>
      <c r="G79" s="428"/>
      <c r="H79" s="12"/>
      <c r="I79" s="428"/>
      <c r="J79" s="428"/>
      <c r="K79" s="428"/>
      <c r="L79" s="427"/>
      <c r="M79" s="427"/>
      <c r="N79" s="427"/>
    </row>
    <row r="80" spans="2:14" x14ac:dyDescent="0.2">
      <c r="B80" s="423"/>
      <c r="C80" s="423"/>
      <c r="D80" s="423"/>
      <c r="E80" s="423"/>
      <c r="F80" s="423"/>
      <c r="G80" s="428"/>
      <c r="H80" s="12"/>
      <c r="I80" s="428"/>
      <c r="J80" s="428"/>
      <c r="K80" s="428"/>
      <c r="L80" s="427"/>
      <c r="M80" s="427"/>
      <c r="N80" s="427"/>
    </row>
    <row r="81" spans="2:14" x14ac:dyDescent="0.2">
      <c r="B81" s="423"/>
      <c r="C81" s="423"/>
      <c r="D81" s="423"/>
      <c r="E81" s="423"/>
      <c r="F81" s="423"/>
      <c r="G81" s="428"/>
      <c r="H81" s="12"/>
      <c r="I81" s="428"/>
      <c r="J81" s="428"/>
      <c r="K81" s="428"/>
      <c r="L81" s="427"/>
      <c r="M81" s="427"/>
      <c r="N81" s="427"/>
    </row>
    <row r="82" spans="2:14" x14ac:dyDescent="0.2">
      <c r="B82" s="423"/>
      <c r="C82" s="423"/>
      <c r="D82" s="423"/>
      <c r="E82" s="423"/>
      <c r="F82" s="423"/>
      <c r="G82" s="428"/>
      <c r="H82" s="12"/>
      <c r="I82" s="428"/>
      <c r="J82" s="428"/>
      <c r="K82" s="428"/>
      <c r="L82" s="427"/>
      <c r="M82" s="427"/>
      <c r="N82" s="427"/>
    </row>
    <row r="83" spans="2:14" x14ac:dyDescent="0.2">
      <c r="B83" s="423"/>
      <c r="C83" s="423"/>
      <c r="D83" s="423"/>
      <c r="E83" s="423"/>
      <c r="F83" s="423"/>
      <c r="G83" s="428"/>
      <c r="H83" s="12"/>
      <c r="I83" s="428"/>
      <c r="J83" s="428"/>
      <c r="K83" s="428"/>
      <c r="L83" s="427"/>
      <c r="M83" s="427"/>
      <c r="N83" s="427"/>
    </row>
    <row r="84" spans="2:14" x14ac:dyDescent="0.2">
      <c r="B84" s="423"/>
      <c r="C84" s="423"/>
      <c r="D84" s="423"/>
      <c r="E84" s="423"/>
      <c r="F84" s="423"/>
      <c r="G84" s="428"/>
      <c r="H84" s="12"/>
      <c r="I84" s="428"/>
      <c r="J84" s="428"/>
      <c r="K84" s="428"/>
      <c r="L84" s="427"/>
      <c r="M84" s="427"/>
      <c r="N84" s="427"/>
    </row>
    <row r="85" spans="2:14" x14ac:dyDescent="0.2">
      <c r="B85" s="423"/>
      <c r="C85" s="423"/>
      <c r="D85" s="423"/>
      <c r="E85" s="423"/>
      <c r="F85" s="423"/>
      <c r="G85" s="428"/>
      <c r="H85" s="12"/>
      <c r="I85" s="428"/>
      <c r="J85" s="428"/>
      <c r="K85" s="428"/>
      <c r="L85" s="427"/>
      <c r="M85" s="427"/>
      <c r="N85" s="427"/>
    </row>
    <row r="86" spans="2:14" x14ac:dyDescent="0.2">
      <c r="B86" s="423"/>
      <c r="C86" s="423"/>
      <c r="D86" s="423"/>
      <c r="E86" s="423"/>
      <c r="F86" s="423"/>
      <c r="G86" s="428"/>
      <c r="H86" s="12"/>
      <c r="I86" s="428"/>
      <c r="J86" s="428"/>
      <c r="K86" s="428"/>
      <c r="L86" s="427"/>
      <c r="M86" s="427"/>
      <c r="N86" s="427"/>
    </row>
    <row r="87" spans="2:14" x14ac:dyDescent="0.2">
      <c r="B87" s="423"/>
      <c r="C87" s="423"/>
      <c r="D87" s="423"/>
      <c r="E87" s="423"/>
      <c r="F87" s="423"/>
      <c r="G87" s="428"/>
      <c r="H87" s="12"/>
      <c r="I87" s="428"/>
      <c r="J87" s="428"/>
      <c r="K87" s="428"/>
      <c r="L87" s="427"/>
      <c r="M87" s="427"/>
      <c r="N87" s="427"/>
    </row>
    <row r="88" spans="2:14" x14ac:dyDescent="0.2">
      <c r="B88" s="423"/>
      <c r="C88" s="423"/>
      <c r="D88" s="423"/>
      <c r="E88" s="423"/>
      <c r="F88" s="423"/>
      <c r="G88" s="428"/>
      <c r="H88" s="12"/>
      <c r="I88" s="428"/>
      <c r="J88" s="428"/>
      <c r="K88" s="428"/>
      <c r="L88" s="427"/>
      <c r="M88" s="427"/>
      <c r="N88" s="427"/>
    </row>
    <row r="89" spans="2:14" x14ac:dyDescent="0.2">
      <c r="B89" s="423"/>
      <c r="C89" s="423"/>
      <c r="D89" s="423"/>
      <c r="E89" s="423"/>
      <c r="F89" s="423"/>
      <c r="G89" s="428"/>
      <c r="H89" s="12"/>
      <c r="I89" s="428"/>
      <c r="J89" s="428"/>
      <c r="K89" s="428"/>
      <c r="L89" s="427"/>
      <c r="M89" s="427"/>
      <c r="N89" s="427"/>
    </row>
  </sheetData>
  <sheetProtection sheet="1" objects="1" scenarios="1"/>
  <customSheetViews>
    <customSheetView guid="{B63A9C9F-CFE4-40C9-8381-5421B247D702}" showGridLines="0" showRowCol="0" outlineSymbols="0" showRuler="0">
      <pageMargins left="0.39370078740157483" right="0.39370078740157483" top="0.39370078740157483" bottom="0.39370078740157483" header="0" footer="0"/>
      <printOptions horizontalCentered="1" verticalCentered="1"/>
      <pageSetup paperSize="9" orientation="landscape" horizontalDpi="4294967292" verticalDpi="0" r:id="rId1"/>
      <headerFooter alignWithMargins="0"/>
    </customSheetView>
  </customSheetViews>
  <mergeCells count="4">
    <mergeCell ref="B1:N1"/>
    <mergeCell ref="D3:G3"/>
    <mergeCell ref="H3:K3"/>
    <mergeCell ref="D2:L2"/>
  </mergeCells>
  <phoneticPr fontId="0" type="noConversion"/>
  <conditionalFormatting sqref="U5:U54">
    <cfRule type="expression" dxfId="12" priority="1" stopIfTrue="1">
      <formula>IF($C5="","Pravda","LEŽ")</formula>
    </cfRule>
    <cfRule type="expression" dxfId="11" priority="2" stopIfTrue="1">
      <formula>IF($U5&gt;1,"Pravda","LEŽ")</formula>
    </cfRule>
  </conditionalFormatting>
  <conditionalFormatting sqref="W5:W54 P5:P54">
    <cfRule type="expression" dxfId="10" priority="3" stopIfTrue="1">
      <formula>IF($C5="","Pravda","LEŽ")</formula>
    </cfRule>
    <cfRule type="expression" dxfId="9" priority="4" stopIfTrue="1">
      <formula>IF($W5&gt;1,"Pravda","LEŽ")</formula>
    </cfRule>
  </conditionalFormatting>
  <printOptions horizontalCentered="1"/>
  <pageMargins left="0" right="0" top="0.59055118110236227" bottom="0.78740157480314965" header="0.19685039370078741" footer="0.19685039370078741"/>
  <pageSetup paperSize="9" orientation="portrait" horizontalDpi="4294967292" r:id="rId2"/>
  <headerFooter alignWithMargins="0">
    <oddHeader>&amp;CProgram pro zpracování výsledků: POŽÁRNÍ SPORT</oddHeader>
    <oddFooter>&amp;LAutor: Ing. Milan Hoffmann&amp;C&amp;P&amp;ROprávněný uživatel: SH ČMS</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S89"/>
  <sheetViews>
    <sheetView showGridLines="0" showRowColHeaders="0" showOutlineSymbols="0" workbookViewId="0"/>
  </sheetViews>
  <sheetFormatPr defaultColWidth="5.5703125" defaultRowHeight="12.75" x14ac:dyDescent="0.2"/>
  <cols>
    <col min="1" max="1" width="1.140625" style="377" customWidth="1"/>
    <col min="2" max="2" width="5.7109375" style="6" customWidth="1"/>
    <col min="3" max="3" width="20.7109375" style="6" customWidth="1" collapsed="1"/>
    <col min="4" max="6" width="6.7109375" style="6" customWidth="1"/>
    <col min="7" max="7" width="6.7109375" style="8" customWidth="1"/>
    <col min="8" max="8" width="6.7109375" style="9" customWidth="1"/>
    <col min="9" max="11" width="6.7109375" style="8" customWidth="1"/>
    <col min="12" max="12" width="6.7109375" style="377" customWidth="1"/>
    <col min="13" max="13" width="1.140625" style="377" customWidth="1"/>
    <col min="14" max="14" width="5.7109375" style="377" customWidth="1"/>
    <col min="15" max="15" width="1.7109375" style="377" customWidth="1"/>
    <col min="16" max="16" width="5.7109375" style="377" hidden="1" customWidth="1"/>
    <col min="17" max="18" width="7.7109375" style="377" hidden="1" customWidth="1"/>
    <col min="19" max="19" width="8.7109375" style="377" hidden="1" customWidth="1"/>
    <col min="20" max="16384" width="5.5703125" style="377"/>
  </cols>
  <sheetData>
    <row r="1" spans="2:19" ht="26.25" x14ac:dyDescent="0.2">
      <c r="B1" s="724" t="s">
        <v>15</v>
      </c>
      <c r="C1" s="724"/>
      <c r="D1" s="724"/>
      <c r="E1" s="724"/>
      <c r="F1" s="724"/>
      <c r="G1" s="724"/>
      <c r="H1" s="724"/>
      <c r="I1" s="724"/>
      <c r="J1" s="724"/>
      <c r="K1" s="724"/>
      <c r="L1" s="724"/>
      <c r="M1" s="724"/>
      <c r="N1" s="724"/>
    </row>
    <row r="2" spans="2:19" ht="15" customHeight="1" thickBot="1" x14ac:dyDescent="0.25">
      <c r="B2" s="376"/>
      <c r="C2" s="376"/>
      <c r="D2" s="733" t="s">
        <v>84</v>
      </c>
      <c r="E2" s="733"/>
      <c r="F2" s="733"/>
      <c r="G2" s="733"/>
      <c r="H2" s="733"/>
      <c r="I2" s="733"/>
      <c r="J2" s="733"/>
      <c r="K2" s="733"/>
      <c r="L2" s="733"/>
    </row>
    <row r="3" spans="2:19" s="8" customFormat="1" ht="15" customHeight="1" thickBot="1" x14ac:dyDescent="0.25">
      <c r="B3" s="6"/>
      <c r="C3" s="7" t="str">
        <f>Start!$C$5</f>
        <v>MUŽI</v>
      </c>
      <c r="D3" s="730" t="s">
        <v>11</v>
      </c>
      <c r="E3" s="731"/>
      <c r="F3" s="731"/>
      <c r="G3" s="732"/>
      <c r="H3" s="730" t="s">
        <v>12</v>
      </c>
      <c r="I3" s="731"/>
      <c r="J3" s="731"/>
      <c r="K3" s="732"/>
    </row>
    <row r="4" spans="2:19" s="382" customFormat="1" ht="16.5" thickBot="1" x14ac:dyDescent="0.25">
      <c r="B4" s="403" t="s">
        <v>1</v>
      </c>
      <c r="C4" s="31" t="s">
        <v>2</v>
      </c>
      <c r="D4" s="59">
        <v>1</v>
      </c>
      <c r="E4" s="60">
        <v>2</v>
      </c>
      <c r="F4" s="61">
        <v>3</v>
      </c>
      <c r="G4" s="404" t="s">
        <v>7</v>
      </c>
      <c r="H4" s="403">
        <v>1</v>
      </c>
      <c r="I4" s="61">
        <v>2</v>
      </c>
      <c r="J4" s="61">
        <v>3</v>
      </c>
      <c r="K4" s="404" t="s">
        <v>7</v>
      </c>
      <c r="L4" s="405" t="s">
        <v>3</v>
      </c>
      <c r="N4" s="406" t="s">
        <v>4</v>
      </c>
      <c r="P4" s="406" t="s">
        <v>4</v>
      </c>
      <c r="Q4" s="649" t="s">
        <v>11</v>
      </c>
      <c r="R4" s="649" t="s">
        <v>12</v>
      </c>
      <c r="S4" s="649" t="s">
        <v>83</v>
      </c>
    </row>
    <row r="5" spans="2:19" x14ac:dyDescent="0.2">
      <c r="B5" s="719">
        <f>Start!B7</f>
        <v>1</v>
      </c>
      <c r="C5" s="239" t="s">
        <v>107</v>
      </c>
      <c r="D5" s="722">
        <v>67.900000000000006</v>
      </c>
      <c r="E5" s="430"/>
      <c r="F5" s="431"/>
      <c r="G5" s="408">
        <v>67.900000000000006</v>
      </c>
      <c r="H5" s="722">
        <v>72.89</v>
      </c>
      <c r="I5" s="430"/>
      <c r="J5" s="431"/>
      <c r="K5" s="408">
        <v>72.89</v>
      </c>
      <c r="L5" s="409">
        <v>67.900000000000006</v>
      </c>
      <c r="N5" s="410">
        <v>6</v>
      </c>
      <c r="P5" s="654">
        <v>6</v>
      </c>
      <c r="Q5" s="650">
        <v>67.900000000000006</v>
      </c>
      <c r="R5" s="650">
        <v>72.89</v>
      </c>
      <c r="S5" s="650">
        <v>140.79000000000002</v>
      </c>
    </row>
    <row r="6" spans="2:19" ht="12.6" customHeight="1" x14ac:dyDescent="0.2">
      <c r="B6" s="714">
        <f>Start!B8</f>
        <v>2</v>
      </c>
      <c r="C6" s="240" t="s">
        <v>109</v>
      </c>
      <c r="D6" s="715">
        <v>61.47</v>
      </c>
      <c r="E6" s="653"/>
      <c r="F6" s="433"/>
      <c r="G6" s="411">
        <v>61.47</v>
      </c>
      <c r="H6" s="715">
        <v>57.74</v>
      </c>
      <c r="I6" s="653"/>
      <c r="J6" s="433"/>
      <c r="K6" s="411">
        <v>57.74</v>
      </c>
      <c r="L6" s="412">
        <v>57.74</v>
      </c>
      <c r="N6" s="413">
        <v>2</v>
      </c>
      <c r="P6" s="655">
        <v>2</v>
      </c>
      <c r="Q6" s="651">
        <v>61.47</v>
      </c>
      <c r="R6" s="651">
        <v>57.74</v>
      </c>
      <c r="S6" s="651">
        <v>119.21000000000001</v>
      </c>
    </row>
    <row r="7" spans="2:19" x14ac:dyDescent="0.2">
      <c r="B7" s="368">
        <f>Start!B9</f>
        <v>3</v>
      </c>
      <c r="C7" s="240" t="s">
        <v>111</v>
      </c>
      <c r="D7" s="432">
        <v>67.150000000000006</v>
      </c>
      <c r="E7" s="653"/>
      <c r="F7" s="433"/>
      <c r="G7" s="411">
        <v>67.150000000000006</v>
      </c>
      <c r="H7" s="432">
        <v>70.790000000000006</v>
      </c>
      <c r="I7" s="653"/>
      <c r="J7" s="433"/>
      <c r="K7" s="411">
        <v>70.790000000000006</v>
      </c>
      <c r="L7" s="412">
        <v>67.150000000000006</v>
      </c>
      <c r="N7" s="413">
        <v>5</v>
      </c>
      <c r="P7" s="655">
        <v>5</v>
      </c>
      <c r="Q7" s="651">
        <v>67.150000000000006</v>
      </c>
      <c r="R7" s="651">
        <v>70.790000000000006</v>
      </c>
      <c r="S7" s="651">
        <v>137.94</v>
      </c>
    </row>
    <row r="8" spans="2:19" x14ac:dyDescent="0.2">
      <c r="B8" s="714">
        <f>Start!B10</f>
        <v>4</v>
      </c>
      <c r="C8" s="240" t="s">
        <v>112</v>
      </c>
      <c r="D8" s="715">
        <v>73.319999999999993</v>
      </c>
      <c r="E8" s="653"/>
      <c r="F8" s="433"/>
      <c r="G8" s="411">
        <v>73.319999999999993</v>
      </c>
      <c r="H8" s="715">
        <v>63.4</v>
      </c>
      <c r="I8" s="653"/>
      <c r="J8" s="433"/>
      <c r="K8" s="411">
        <v>63.4</v>
      </c>
      <c r="L8" s="412">
        <v>63.4</v>
      </c>
      <c r="N8" s="413">
        <v>3</v>
      </c>
      <c r="P8" s="655">
        <v>3</v>
      </c>
      <c r="Q8" s="651">
        <v>73.319999999999993</v>
      </c>
      <c r="R8" s="651">
        <v>63.4</v>
      </c>
      <c r="S8" s="651">
        <v>136.72</v>
      </c>
    </row>
    <row r="9" spans="2:19" x14ac:dyDescent="0.2">
      <c r="B9" s="720">
        <f>Start!B11</f>
        <v>5</v>
      </c>
      <c r="C9" s="240" t="s">
        <v>113</v>
      </c>
      <c r="D9" s="721">
        <v>60.58</v>
      </c>
      <c r="E9" s="653"/>
      <c r="F9" s="433"/>
      <c r="G9" s="411">
        <v>60.58</v>
      </c>
      <c r="H9" s="721">
        <v>56.78</v>
      </c>
      <c r="I9" s="653"/>
      <c r="J9" s="433"/>
      <c r="K9" s="411">
        <v>56.78</v>
      </c>
      <c r="L9" s="412">
        <v>56.78</v>
      </c>
      <c r="N9" s="413">
        <v>1</v>
      </c>
      <c r="P9" s="655">
        <v>1</v>
      </c>
      <c r="Q9" s="651">
        <v>60.58</v>
      </c>
      <c r="R9" s="651">
        <v>56.78</v>
      </c>
      <c r="S9" s="651">
        <v>117.36</v>
      </c>
    </row>
    <row r="10" spans="2:19" x14ac:dyDescent="0.2">
      <c r="B10" s="720">
        <f>Start!B12</f>
        <v>6</v>
      </c>
      <c r="C10" s="240" t="s">
        <v>101</v>
      </c>
      <c r="D10" s="721">
        <v>64.599999999999994</v>
      </c>
      <c r="E10" s="653"/>
      <c r="F10" s="433"/>
      <c r="G10" s="411">
        <v>64.599999999999994</v>
      </c>
      <c r="H10" s="721">
        <v>71.12</v>
      </c>
      <c r="I10" s="653"/>
      <c r="J10" s="433"/>
      <c r="K10" s="411">
        <v>71.12</v>
      </c>
      <c r="L10" s="412">
        <v>64.599999999999994</v>
      </c>
      <c r="N10" s="413">
        <v>4</v>
      </c>
      <c r="P10" s="655">
        <v>4</v>
      </c>
      <c r="Q10" s="651">
        <v>64.599999999999994</v>
      </c>
      <c r="R10" s="651">
        <v>71.12</v>
      </c>
      <c r="S10" s="651">
        <v>135.72</v>
      </c>
    </row>
    <row r="11" spans="2:19" x14ac:dyDescent="0.2">
      <c r="B11" s="368">
        <f>Start!B13</f>
        <v>7</v>
      </c>
      <c r="C11" s="240" t="s">
        <v>63</v>
      </c>
      <c r="D11" s="432"/>
      <c r="E11" s="653"/>
      <c r="F11" s="433"/>
      <c r="G11" s="411" t="s">
        <v>63</v>
      </c>
      <c r="H11" s="432"/>
      <c r="I11" s="653"/>
      <c r="J11" s="433"/>
      <c r="K11" s="411" t="s">
        <v>63</v>
      </c>
      <c r="L11" s="412" t="s">
        <v>63</v>
      </c>
      <c r="N11" s="413"/>
      <c r="P11" s="655" t="s">
        <v>63</v>
      </c>
      <c r="Q11" s="651" t="s">
        <v>63</v>
      </c>
      <c r="R11" s="651" t="s">
        <v>63</v>
      </c>
      <c r="S11" s="651" t="s">
        <v>63</v>
      </c>
    </row>
    <row r="12" spans="2:19" x14ac:dyDescent="0.2">
      <c r="B12" s="368">
        <f>Start!B14</f>
        <v>8</v>
      </c>
      <c r="C12" s="240" t="s">
        <v>63</v>
      </c>
      <c r="D12" s="432"/>
      <c r="E12" s="653"/>
      <c r="F12" s="433"/>
      <c r="G12" s="411" t="s">
        <v>63</v>
      </c>
      <c r="H12" s="432"/>
      <c r="I12" s="653"/>
      <c r="J12" s="433"/>
      <c r="K12" s="411" t="s">
        <v>63</v>
      </c>
      <c r="L12" s="412" t="s">
        <v>63</v>
      </c>
      <c r="N12" s="413"/>
      <c r="P12" s="655" t="s">
        <v>63</v>
      </c>
      <c r="Q12" s="651" t="s">
        <v>63</v>
      </c>
      <c r="R12" s="651" t="s">
        <v>63</v>
      </c>
      <c r="S12" s="651" t="s">
        <v>63</v>
      </c>
    </row>
    <row r="13" spans="2:19" x14ac:dyDescent="0.2">
      <c r="B13" s="368">
        <f>Start!B15</f>
        <v>9</v>
      </c>
      <c r="C13" s="240" t="s">
        <v>63</v>
      </c>
      <c r="D13" s="432"/>
      <c r="E13" s="653"/>
      <c r="F13" s="433"/>
      <c r="G13" s="411" t="s">
        <v>63</v>
      </c>
      <c r="H13" s="432"/>
      <c r="I13" s="653"/>
      <c r="J13" s="433"/>
      <c r="K13" s="411" t="s">
        <v>63</v>
      </c>
      <c r="L13" s="412" t="s">
        <v>63</v>
      </c>
      <c r="N13" s="413"/>
      <c r="P13" s="655" t="s">
        <v>63</v>
      </c>
      <c r="Q13" s="651" t="s">
        <v>63</v>
      </c>
      <c r="R13" s="651" t="s">
        <v>63</v>
      </c>
      <c r="S13" s="651" t="s">
        <v>63</v>
      </c>
    </row>
    <row r="14" spans="2:19" x14ac:dyDescent="0.2">
      <c r="B14" s="368">
        <f>Start!B16</f>
        <v>10</v>
      </c>
      <c r="C14" s="240" t="s">
        <v>63</v>
      </c>
      <c r="D14" s="432"/>
      <c r="E14" s="653"/>
      <c r="F14" s="433"/>
      <c r="G14" s="411" t="s">
        <v>63</v>
      </c>
      <c r="H14" s="432"/>
      <c r="I14" s="653"/>
      <c r="J14" s="433"/>
      <c r="K14" s="411" t="s">
        <v>63</v>
      </c>
      <c r="L14" s="412" t="s">
        <v>63</v>
      </c>
      <c r="N14" s="413"/>
      <c r="P14" s="655" t="s">
        <v>63</v>
      </c>
      <c r="Q14" s="651" t="s">
        <v>63</v>
      </c>
      <c r="R14" s="651" t="s">
        <v>63</v>
      </c>
      <c r="S14" s="651" t="s">
        <v>63</v>
      </c>
    </row>
    <row r="15" spans="2:19" x14ac:dyDescent="0.2">
      <c r="B15" s="368">
        <f>Start!B17</f>
        <v>11</v>
      </c>
      <c r="C15" s="240" t="s">
        <v>63</v>
      </c>
      <c r="D15" s="432"/>
      <c r="E15" s="653"/>
      <c r="F15" s="433"/>
      <c r="G15" s="411" t="s">
        <v>63</v>
      </c>
      <c r="H15" s="432"/>
      <c r="I15" s="653"/>
      <c r="J15" s="433"/>
      <c r="K15" s="411" t="s">
        <v>63</v>
      </c>
      <c r="L15" s="412" t="s">
        <v>63</v>
      </c>
      <c r="N15" s="413"/>
      <c r="P15" s="655" t="s">
        <v>63</v>
      </c>
      <c r="Q15" s="651" t="s">
        <v>63</v>
      </c>
      <c r="R15" s="651" t="s">
        <v>63</v>
      </c>
      <c r="S15" s="651" t="s">
        <v>63</v>
      </c>
    </row>
    <row r="16" spans="2:19" x14ac:dyDescent="0.2">
      <c r="B16" s="368">
        <f>Start!B18</f>
        <v>12</v>
      </c>
      <c r="C16" s="240" t="s">
        <v>63</v>
      </c>
      <c r="D16" s="432"/>
      <c r="E16" s="653"/>
      <c r="F16" s="433"/>
      <c r="G16" s="411" t="s">
        <v>63</v>
      </c>
      <c r="H16" s="432"/>
      <c r="I16" s="653"/>
      <c r="J16" s="433"/>
      <c r="K16" s="411" t="s">
        <v>63</v>
      </c>
      <c r="L16" s="412" t="s">
        <v>63</v>
      </c>
      <c r="N16" s="413"/>
      <c r="P16" s="655" t="s">
        <v>63</v>
      </c>
      <c r="Q16" s="651" t="s">
        <v>63</v>
      </c>
      <c r="R16" s="651" t="s">
        <v>63</v>
      </c>
      <c r="S16" s="651" t="s">
        <v>63</v>
      </c>
    </row>
    <row r="17" spans="2:19" x14ac:dyDescent="0.2">
      <c r="B17" s="368">
        <f>Start!B19</f>
        <v>13</v>
      </c>
      <c r="C17" s="240" t="s">
        <v>63</v>
      </c>
      <c r="D17" s="432"/>
      <c r="E17" s="653"/>
      <c r="F17" s="433"/>
      <c r="G17" s="411" t="s">
        <v>63</v>
      </c>
      <c r="H17" s="432"/>
      <c r="I17" s="653"/>
      <c r="J17" s="433"/>
      <c r="K17" s="411" t="s">
        <v>63</v>
      </c>
      <c r="L17" s="412" t="s">
        <v>63</v>
      </c>
      <c r="N17" s="413"/>
      <c r="P17" s="655" t="s">
        <v>63</v>
      </c>
      <c r="Q17" s="651" t="s">
        <v>63</v>
      </c>
      <c r="R17" s="651" t="s">
        <v>63</v>
      </c>
      <c r="S17" s="651" t="s">
        <v>63</v>
      </c>
    </row>
    <row r="18" spans="2:19" x14ac:dyDescent="0.2">
      <c r="B18" s="368">
        <f>Start!B20</f>
        <v>14</v>
      </c>
      <c r="C18" s="240" t="s">
        <v>63</v>
      </c>
      <c r="D18" s="432"/>
      <c r="E18" s="653"/>
      <c r="F18" s="433"/>
      <c r="G18" s="411" t="s">
        <v>63</v>
      </c>
      <c r="H18" s="432"/>
      <c r="I18" s="653"/>
      <c r="J18" s="433"/>
      <c r="K18" s="411" t="s">
        <v>63</v>
      </c>
      <c r="L18" s="412" t="s">
        <v>63</v>
      </c>
      <c r="N18" s="413"/>
      <c r="P18" s="655" t="s">
        <v>63</v>
      </c>
      <c r="Q18" s="651" t="s">
        <v>63</v>
      </c>
      <c r="R18" s="651" t="s">
        <v>63</v>
      </c>
      <c r="S18" s="651" t="s">
        <v>63</v>
      </c>
    </row>
    <row r="19" spans="2:19" x14ac:dyDescent="0.2">
      <c r="B19" s="368">
        <f>Start!B21</f>
        <v>15</v>
      </c>
      <c r="C19" s="240" t="s">
        <v>63</v>
      </c>
      <c r="D19" s="432"/>
      <c r="E19" s="653"/>
      <c r="F19" s="433"/>
      <c r="G19" s="411" t="s">
        <v>63</v>
      </c>
      <c r="H19" s="432"/>
      <c r="I19" s="653"/>
      <c r="J19" s="433"/>
      <c r="K19" s="411" t="s">
        <v>63</v>
      </c>
      <c r="L19" s="412" t="s">
        <v>63</v>
      </c>
      <c r="N19" s="413"/>
      <c r="P19" s="655" t="s">
        <v>63</v>
      </c>
      <c r="Q19" s="651" t="s">
        <v>63</v>
      </c>
      <c r="R19" s="651" t="s">
        <v>63</v>
      </c>
      <c r="S19" s="651" t="s">
        <v>63</v>
      </c>
    </row>
    <row r="20" spans="2:19" x14ac:dyDescent="0.2">
      <c r="B20" s="368">
        <f>Start!B22</f>
        <v>16</v>
      </c>
      <c r="C20" s="240" t="s">
        <v>63</v>
      </c>
      <c r="D20" s="432"/>
      <c r="E20" s="653"/>
      <c r="F20" s="433"/>
      <c r="G20" s="411" t="s">
        <v>63</v>
      </c>
      <c r="H20" s="432"/>
      <c r="I20" s="653"/>
      <c r="J20" s="433"/>
      <c r="K20" s="411" t="s">
        <v>63</v>
      </c>
      <c r="L20" s="412" t="s">
        <v>63</v>
      </c>
      <c r="N20" s="414"/>
      <c r="P20" s="656" t="s">
        <v>63</v>
      </c>
      <c r="Q20" s="651" t="s">
        <v>63</v>
      </c>
      <c r="R20" s="651" t="s">
        <v>63</v>
      </c>
      <c r="S20" s="651" t="s">
        <v>63</v>
      </c>
    </row>
    <row r="21" spans="2:19" x14ac:dyDescent="0.2">
      <c r="B21" s="368">
        <f>Start!B23</f>
        <v>17</v>
      </c>
      <c r="C21" s="240" t="s">
        <v>63</v>
      </c>
      <c r="D21" s="432"/>
      <c r="E21" s="653"/>
      <c r="F21" s="433"/>
      <c r="G21" s="411" t="s">
        <v>63</v>
      </c>
      <c r="H21" s="432"/>
      <c r="I21" s="653"/>
      <c r="J21" s="433"/>
      <c r="K21" s="411" t="s">
        <v>63</v>
      </c>
      <c r="L21" s="412" t="s">
        <v>63</v>
      </c>
      <c r="N21" s="413"/>
      <c r="P21" s="655" t="s">
        <v>63</v>
      </c>
      <c r="Q21" s="651" t="s">
        <v>63</v>
      </c>
      <c r="R21" s="651" t="s">
        <v>63</v>
      </c>
      <c r="S21" s="651" t="s">
        <v>63</v>
      </c>
    </row>
    <row r="22" spans="2:19" x14ac:dyDescent="0.2">
      <c r="B22" s="368">
        <f>Start!B24</f>
        <v>18</v>
      </c>
      <c r="C22" s="240" t="s">
        <v>63</v>
      </c>
      <c r="D22" s="432"/>
      <c r="E22" s="653"/>
      <c r="F22" s="433"/>
      <c r="G22" s="411" t="s">
        <v>63</v>
      </c>
      <c r="H22" s="432"/>
      <c r="I22" s="653"/>
      <c r="J22" s="433"/>
      <c r="K22" s="411" t="s">
        <v>63</v>
      </c>
      <c r="L22" s="412" t="s">
        <v>63</v>
      </c>
      <c r="N22" s="413"/>
      <c r="P22" s="655" t="s">
        <v>63</v>
      </c>
      <c r="Q22" s="651" t="s">
        <v>63</v>
      </c>
      <c r="R22" s="651" t="s">
        <v>63</v>
      </c>
      <c r="S22" s="651" t="s">
        <v>63</v>
      </c>
    </row>
    <row r="23" spans="2:19" x14ac:dyDescent="0.2">
      <c r="B23" s="368">
        <f>Start!B25</f>
        <v>19</v>
      </c>
      <c r="C23" s="240" t="s">
        <v>63</v>
      </c>
      <c r="D23" s="432"/>
      <c r="E23" s="653"/>
      <c r="F23" s="433"/>
      <c r="G23" s="411" t="s">
        <v>63</v>
      </c>
      <c r="H23" s="432"/>
      <c r="I23" s="653"/>
      <c r="J23" s="433"/>
      <c r="K23" s="411" t="s">
        <v>63</v>
      </c>
      <c r="L23" s="412" t="s">
        <v>63</v>
      </c>
      <c r="N23" s="413"/>
      <c r="P23" s="655" t="s">
        <v>63</v>
      </c>
      <c r="Q23" s="651" t="s">
        <v>63</v>
      </c>
      <c r="R23" s="651" t="s">
        <v>63</v>
      </c>
      <c r="S23" s="651" t="s">
        <v>63</v>
      </c>
    </row>
    <row r="24" spans="2:19" x14ac:dyDescent="0.2">
      <c r="B24" s="368">
        <f>Start!B26</f>
        <v>20</v>
      </c>
      <c r="C24" s="240" t="s">
        <v>63</v>
      </c>
      <c r="D24" s="432"/>
      <c r="E24" s="653"/>
      <c r="F24" s="433"/>
      <c r="G24" s="411" t="s">
        <v>63</v>
      </c>
      <c r="H24" s="432"/>
      <c r="I24" s="653"/>
      <c r="J24" s="433"/>
      <c r="K24" s="411" t="s">
        <v>63</v>
      </c>
      <c r="L24" s="412" t="s">
        <v>63</v>
      </c>
      <c r="N24" s="413"/>
      <c r="P24" s="655" t="s">
        <v>63</v>
      </c>
      <c r="Q24" s="651" t="s">
        <v>63</v>
      </c>
      <c r="R24" s="651" t="s">
        <v>63</v>
      </c>
      <c r="S24" s="651" t="s">
        <v>63</v>
      </c>
    </row>
    <row r="25" spans="2:19" x14ac:dyDescent="0.2">
      <c r="B25" s="368">
        <f>Start!B27</f>
        <v>21</v>
      </c>
      <c r="C25" s="240" t="s">
        <v>63</v>
      </c>
      <c r="D25" s="432"/>
      <c r="E25" s="653"/>
      <c r="F25" s="433"/>
      <c r="G25" s="411" t="s">
        <v>63</v>
      </c>
      <c r="H25" s="432"/>
      <c r="I25" s="653"/>
      <c r="J25" s="433"/>
      <c r="K25" s="411" t="s">
        <v>63</v>
      </c>
      <c r="L25" s="412" t="s">
        <v>63</v>
      </c>
      <c r="N25" s="413"/>
      <c r="P25" s="655" t="s">
        <v>63</v>
      </c>
      <c r="Q25" s="651" t="s">
        <v>63</v>
      </c>
      <c r="R25" s="651" t="s">
        <v>63</v>
      </c>
      <c r="S25" s="651" t="s">
        <v>63</v>
      </c>
    </row>
    <row r="26" spans="2:19" x14ac:dyDescent="0.2">
      <c r="B26" s="368">
        <f>Start!B28</f>
        <v>22</v>
      </c>
      <c r="C26" s="240" t="s">
        <v>63</v>
      </c>
      <c r="D26" s="432"/>
      <c r="E26" s="653"/>
      <c r="F26" s="433"/>
      <c r="G26" s="411" t="s">
        <v>63</v>
      </c>
      <c r="H26" s="432"/>
      <c r="I26" s="653"/>
      <c r="J26" s="433"/>
      <c r="K26" s="411" t="s">
        <v>63</v>
      </c>
      <c r="L26" s="412" t="s">
        <v>63</v>
      </c>
      <c r="N26" s="413"/>
      <c r="P26" s="655" t="s">
        <v>63</v>
      </c>
      <c r="Q26" s="651" t="s">
        <v>63</v>
      </c>
      <c r="R26" s="651" t="s">
        <v>63</v>
      </c>
      <c r="S26" s="651" t="s">
        <v>63</v>
      </c>
    </row>
    <row r="27" spans="2:19" x14ac:dyDescent="0.2">
      <c r="B27" s="368">
        <f>Start!B29</f>
        <v>23</v>
      </c>
      <c r="C27" s="240" t="s">
        <v>63</v>
      </c>
      <c r="D27" s="432"/>
      <c r="E27" s="653"/>
      <c r="F27" s="433"/>
      <c r="G27" s="411" t="s">
        <v>63</v>
      </c>
      <c r="H27" s="432"/>
      <c r="I27" s="653"/>
      <c r="J27" s="433"/>
      <c r="K27" s="411" t="s">
        <v>63</v>
      </c>
      <c r="L27" s="412" t="s">
        <v>63</v>
      </c>
      <c r="N27" s="413"/>
      <c r="P27" s="655" t="s">
        <v>63</v>
      </c>
      <c r="Q27" s="651" t="s">
        <v>63</v>
      </c>
      <c r="R27" s="651" t="s">
        <v>63</v>
      </c>
      <c r="S27" s="651" t="s">
        <v>63</v>
      </c>
    </row>
    <row r="28" spans="2:19" x14ac:dyDescent="0.2">
      <c r="B28" s="368">
        <f>Start!B30</f>
        <v>24</v>
      </c>
      <c r="C28" s="240" t="s">
        <v>63</v>
      </c>
      <c r="D28" s="432"/>
      <c r="E28" s="653"/>
      <c r="F28" s="433"/>
      <c r="G28" s="411" t="s">
        <v>63</v>
      </c>
      <c r="H28" s="432"/>
      <c r="I28" s="653"/>
      <c r="J28" s="433"/>
      <c r="K28" s="411" t="s">
        <v>63</v>
      </c>
      <c r="L28" s="412" t="s">
        <v>63</v>
      </c>
      <c r="N28" s="413"/>
      <c r="P28" s="655" t="s">
        <v>63</v>
      </c>
      <c r="Q28" s="651" t="s">
        <v>63</v>
      </c>
      <c r="R28" s="651" t="s">
        <v>63</v>
      </c>
      <c r="S28" s="651" t="s">
        <v>63</v>
      </c>
    </row>
    <row r="29" spans="2:19" x14ac:dyDescent="0.2">
      <c r="B29" s="368">
        <f>Start!B31</f>
        <v>25</v>
      </c>
      <c r="C29" s="240" t="s">
        <v>63</v>
      </c>
      <c r="D29" s="432"/>
      <c r="E29" s="653"/>
      <c r="F29" s="433"/>
      <c r="G29" s="411" t="s">
        <v>63</v>
      </c>
      <c r="H29" s="432"/>
      <c r="I29" s="653"/>
      <c r="J29" s="433"/>
      <c r="K29" s="411" t="s">
        <v>63</v>
      </c>
      <c r="L29" s="412" t="s">
        <v>63</v>
      </c>
      <c r="N29" s="415"/>
      <c r="P29" s="657" t="s">
        <v>63</v>
      </c>
      <c r="Q29" s="651" t="s">
        <v>63</v>
      </c>
      <c r="R29" s="651" t="s">
        <v>63</v>
      </c>
      <c r="S29" s="651" t="s">
        <v>63</v>
      </c>
    </row>
    <row r="30" spans="2:19" x14ac:dyDescent="0.2">
      <c r="B30" s="368">
        <f>Start!F7</f>
        <v>26</v>
      </c>
      <c r="C30" s="240" t="s">
        <v>63</v>
      </c>
      <c r="D30" s="432"/>
      <c r="E30" s="653"/>
      <c r="F30" s="433"/>
      <c r="G30" s="411" t="s">
        <v>63</v>
      </c>
      <c r="H30" s="432"/>
      <c r="I30" s="653"/>
      <c r="J30" s="433"/>
      <c r="K30" s="411" t="s">
        <v>63</v>
      </c>
      <c r="L30" s="412" t="s">
        <v>63</v>
      </c>
      <c r="N30" s="413"/>
      <c r="P30" s="655" t="s">
        <v>63</v>
      </c>
      <c r="Q30" s="651" t="s">
        <v>63</v>
      </c>
      <c r="R30" s="651" t="s">
        <v>63</v>
      </c>
      <c r="S30" s="651" t="s">
        <v>63</v>
      </c>
    </row>
    <row r="31" spans="2:19" x14ac:dyDescent="0.2">
      <c r="B31" s="368">
        <f>Start!F8</f>
        <v>27</v>
      </c>
      <c r="C31" s="240" t="s">
        <v>63</v>
      </c>
      <c r="D31" s="432"/>
      <c r="E31" s="653"/>
      <c r="F31" s="433"/>
      <c r="G31" s="411" t="s">
        <v>63</v>
      </c>
      <c r="H31" s="432"/>
      <c r="I31" s="653"/>
      <c r="J31" s="433"/>
      <c r="K31" s="411" t="s">
        <v>63</v>
      </c>
      <c r="L31" s="412" t="s">
        <v>63</v>
      </c>
      <c r="N31" s="413"/>
      <c r="P31" s="655" t="s">
        <v>63</v>
      </c>
      <c r="Q31" s="651" t="s">
        <v>63</v>
      </c>
      <c r="R31" s="651" t="s">
        <v>63</v>
      </c>
      <c r="S31" s="651" t="s">
        <v>63</v>
      </c>
    </row>
    <row r="32" spans="2:19" x14ac:dyDescent="0.2">
      <c r="B32" s="368">
        <f>Start!F9</f>
        <v>28</v>
      </c>
      <c r="C32" s="240" t="s">
        <v>63</v>
      </c>
      <c r="D32" s="432"/>
      <c r="E32" s="653"/>
      <c r="F32" s="433"/>
      <c r="G32" s="411" t="s">
        <v>63</v>
      </c>
      <c r="H32" s="432"/>
      <c r="I32" s="653"/>
      <c r="J32" s="433"/>
      <c r="K32" s="411" t="s">
        <v>63</v>
      </c>
      <c r="L32" s="412" t="s">
        <v>63</v>
      </c>
      <c r="N32" s="413"/>
      <c r="P32" s="655" t="s">
        <v>63</v>
      </c>
      <c r="Q32" s="651" t="s">
        <v>63</v>
      </c>
      <c r="R32" s="651" t="s">
        <v>63</v>
      </c>
      <c r="S32" s="651" t="s">
        <v>63</v>
      </c>
    </row>
    <row r="33" spans="2:19" x14ac:dyDescent="0.2">
      <c r="B33" s="368">
        <f>Start!F10</f>
        <v>29</v>
      </c>
      <c r="C33" s="240" t="s">
        <v>63</v>
      </c>
      <c r="D33" s="432"/>
      <c r="E33" s="653"/>
      <c r="F33" s="433"/>
      <c r="G33" s="411" t="s">
        <v>63</v>
      </c>
      <c r="H33" s="432"/>
      <c r="I33" s="653"/>
      <c r="J33" s="433"/>
      <c r="K33" s="411" t="s">
        <v>63</v>
      </c>
      <c r="L33" s="412" t="s">
        <v>63</v>
      </c>
      <c r="N33" s="413"/>
      <c r="P33" s="655" t="s">
        <v>63</v>
      </c>
      <c r="Q33" s="651" t="s">
        <v>63</v>
      </c>
      <c r="R33" s="651" t="s">
        <v>63</v>
      </c>
      <c r="S33" s="651" t="s">
        <v>63</v>
      </c>
    </row>
    <row r="34" spans="2:19" x14ac:dyDescent="0.2">
      <c r="B34" s="368">
        <f>Start!F11</f>
        <v>30</v>
      </c>
      <c r="C34" s="240" t="s">
        <v>63</v>
      </c>
      <c r="D34" s="432"/>
      <c r="E34" s="653"/>
      <c r="F34" s="433"/>
      <c r="G34" s="411" t="s">
        <v>63</v>
      </c>
      <c r="H34" s="432"/>
      <c r="I34" s="653"/>
      <c r="J34" s="433"/>
      <c r="K34" s="411" t="s">
        <v>63</v>
      </c>
      <c r="L34" s="412" t="s">
        <v>63</v>
      </c>
      <c r="N34" s="413"/>
      <c r="P34" s="655" t="s">
        <v>63</v>
      </c>
      <c r="Q34" s="651" t="s">
        <v>63</v>
      </c>
      <c r="R34" s="651" t="s">
        <v>63</v>
      </c>
      <c r="S34" s="651" t="s">
        <v>63</v>
      </c>
    </row>
    <row r="35" spans="2:19" x14ac:dyDescent="0.2">
      <c r="B35" s="368">
        <f>Start!F12</f>
        <v>31</v>
      </c>
      <c r="C35" s="240" t="s">
        <v>63</v>
      </c>
      <c r="D35" s="432"/>
      <c r="E35" s="653"/>
      <c r="F35" s="433"/>
      <c r="G35" s="411" t="s">
        <v>63</v>
      </c>
      <c r="H35" s="432"/>
      <c r="I35" s="653"/>
      <c r="J35" s="433"/>
      <c r="K35" s="411" t="s">
        <v>63</v>
      </c>
      <c r="L35" s="412" t="s">
        <v>63</v>
      </c>
      <c r="N35" s="413"/>
      <c r="P35" s="655" t="s">
        <v>63</v>
      </c>
      <c r="Q35" s="651" t="s">
        <v>63</v>
      </c>
      <c r="R35" s="651" t="s">
        <v>63</v>
      </c>
      <c r="S35" s="651" t="s">
        <v>63</v>
      </c>
    </row>
    <row r="36" spans="2:19" x14ac:dyDescent="0.2">
      <c r="B36" s="368">
        <f>Start!F13</f>
        <v>32</v>
      </c>
      <c r="C36" s="240" t="s">
        <v>63</v>
      </c>
      <c r="D36" s="432"/>
      <c r="E36" s="653"/>
      <c r="F36" s="433"/>
      <c r="G36" s="411" t="s">
        <v>63</v>
      </c>
      <c r="H36" s="432"/>
      <c r="I36" s="653"/>
      <c r="J36" s="433"/>
      <c r="K36" s="411" t="s">
        <v>63</v>
      </c>
      <c r="L36" s="412" t="s">
        <v>63</v>
      </c>
      <c r="N36" s="413"/>
      <c r="P36" s="655" t="s">
        <v>63</v>
      </c>
      <c r="Q36" s="651" t="s">
        <v>63</v>
      </c>
      <c r="R36" s="651" t="s">
        <v>63</v>
      </c>
      <c r="S36" s="651" t="s">
        <v>63</v>
      </c>
    </row>
    <row r="37" spans="2:19" x14ac:dyDescent="0.2">
      <c r="B37" s="368">
        <f>Start!F14</f>
        <v>33</v>
      </c>
      <c r="C37" s="240" t="s">
        <v>63</v>
      </c>
      <c r="D37" s="432"/>
      <c r="E37" s="653"/>
      <c r="F37" s="433"/>
      <c r="G37" s="411" t="s">
        <v>63</v>
      </c>
      <c r="H37" s="432"/>
      <c r="I37" s="653"/>
      <c r="J37" s="433"/>
      <c r="K37" s="411" t="s">
        <v>63</v>
      </c>
      <c r="L37" s="412" t="s">
        <v>63</v>
      </c>
      <c r="N37" s="413"/>
      <c r="P37" s="655" t="s">
        <v>63</v>
      </c>
      <c r="Q37" s="651" t="s">
        <v>63</v>
      </c>
      <c r="R37" s="651" t="s">
        <v>63</v>
      </c>
      <c r="S37" s="651" t="s">
        <v>63</v>
      </c>
    </row>
    <row r="38" spans="2:19" x14ac:dyDescent="0.2">
      <c r="B38" s="368">
        <f>Start!F15</f>
        <v>34</v>
      </c>
      <c r="C38" s="240" t="s">
        <v>63</v>
      </c>
      <c r="D38" s="432"/>
      <c r="E38" s="653"/>
      <c r="F38" s="433"/>
      <c r="G38" s="411" t="s">
        <v>63</v>
      </c>
      <c r="H38" s="432"/>
      <c r="I38" s="653"/>
      <c r="J38" s="433"/>
      <c r="K38" s="411" t="s">
        <v>63</v>
      </c>
      <c r="L38" s="412" t="s">
        <v>63</v>
      </c>
      <c r="N38" s="413"/>
      <c r="P38" s="655" t="s">
        <v>63</v>
      </c>
      <c r="Q38" s="651" t="s">
        <v>63</v>
      </c>
      <c r="R38" s="651" t="s">
        <v>63</v>
      </c>
      <c r="S38" s="651" t="s">
        <v>63</v>
      </c>
    </row>
    <row r="39" spans="2:19" x14ac:dyDescent="0.2">
      <c r="B39" s="368">
        <f>Start!F16</f>
        <v>35</v>
      </c>
      <c r="C39" s="240" t="s">
        <v>63</v>
      </c>
      <c r="D39" s="432"/>
      <c r="E39" s="653"/>
      <c r="F39" s="433"/>
      <c r="G39" s="411" t="s">
        <v>63</v>
      </c>
      <c r="H39" s="432"/>
      <c r="I39" s="653"/>
      <c r="J39" s="433"/>
      <c r="K39" s="411" t="s">
        <v>63</v>
      </c>
      <c r="L39" s="412" t="s">
        <v>63</v>
      </c>
      <c r="N39" s="413"/>
      <c r="P39" s="655" t="s">
        <v>63</v>
      </c>
      <c r="Q39" s="651" t="s">
        <v>63</v>
      </c>
      <c r="R39" s="651" t="s">
        <v>63</v>
      </c>
      <c r="S39" s="651" t="s">
        <v>63</v>
      </c>
    </row>
    <row r="40" spans="2:19" x14ac:dyDescent="0.2">
      <c r="B40" s="368">
        <f>Start!F17</f>
        <v>36</v>
      </c>
      <c r="C40" s="240" t="s">
        <v>63</v>
      </c>
      <c r="D40" s="432"/>
      <c r="E40" s="653"/>
      <c r="F40" s="433"/>
      <c r="G40" s="411" t="s">
        <v>63</v>
      </c>
      <c r="H40" s="432"/>
      <c r="I40" s="653"/>
      <c r="J40" s="433"/>
      <c r="K40" s="411" t="s">
        <v>63</v>
      </c>
      <c r="L40" s="412" t="s">
        <v>63</v>
      </c>
      <c r="N40" s="413"/>
      <c r="P40" s="655" t="s">
        <v>63</v>
      </c>
      <c r="Q40" s="651" t="s">
        <v>63</v>
      </c>
      <c r="R40" s="651" t="s">
        <v>63</v>
      </c>
      <c r="S40" s="651" t="s">
        <v>63</v>
      </c>
    </row>
    <row r="41" spans="2:19" x14ac:dyDescent="0.2">
      <c r="B41" s="368">
        <f>Start!F18</f>
        <v>37</v>
      </c>
      <c r="C41" s="240" t="s">
        <v>63</v>
      </c>
      <c r="D41" s="432"/>
      <c r="E41" s="653"/>
      <c r="F41" s="433"/>
      <c r="G41" s="411" t="s">
        <v>63</v>
      </c>
      <c r="H41" s="432"/>
      <c r="I41" s="653"/>
      <c r="J41" s="433"/>
      <c r="K41" s="411" t="s">
        <v>63</v>
      </c>
      <c r="L41" s="412" t="s">
        <v>63</v>
      </c>
      <c r="N41" s="413"/>
      <c r="P41" s="655" t="s">
        <v>63</v>
      </c>
      <c r="Q41" s="651" t="s">
        <v>63</v>
      </c>
      <c r="R41" s="651" t="s">
        <v>63</v>
      </c>
      <c r="S41" s="651" t="s">
        <v>63</v>
      </c>
    </row>
    <row r="42" spans="2:19" x14ac:dyDescent="0.2">
      <c r="B42" s="368">
        <f>Start!F19</f>
        <v>38</v>
      </c>
      <c r="C42" s="240" t="s">
        <v>63</v>
      </c>
      <c r="D42" s="432"/>
      <c r="E42" s="653"/>
      <c r="F42" s="433"/>
      <c r="G42" s="411" t="s">
        <v>63</v>
      </c>
      <c r="H42" s="432"/>
      <c r="I42" s="653"/>
      <c r="J42" s="433"/>
      <c r="K42" s="411" t="s">
        <v>63</v>
      </c>
      <c r="L42" s="412" t="s">
        <v>63</v>
      </c>
      <c r="N42" s="413"/>
      <c r="P42" s="655" t="s">
        <v>63</v>
      </c>
      <c r="Q42" s="651" t="s">
        <v>63</v>
      </c>
      <c r="R42" s="651" t="s">
        <v>63</v>
      </c>
      <c r="S42" s="651" t="s">
        <v>63</v>
      </c>
    </row>
    <row r="43" spans="2:19" x14ac:dyDescent="0.2">
      <c r="B43" s="368">
        <f>Start!F20</f>
        <v>39</v>
      </c>
      <c r="C43" s="240" t="s">
        <v>63</v>
      </c>
      <c r="D43" s="432"/>
      <c r="E43" s="653"/>
      <c r="F43" s="433"/>
      <c r="G43" s="411" t="s">
        <v>63</v>
      </c>
      <c r="H43" s="432"/>
      <c r="I43" s="653"/>
      <c r="J43" s="433"/>
      <c r="K43" s="411" t="s">
        <v>63</v>
      </c>
      <c r="L43" s="412" t="s">
        <v>63</v>
      </c>
      <c r="N43" s="413"/>
      <c r="P43" s="655" t="s">
        <v>63</v>
      </c>
      <c r="Q43" s="651" t="s">
        <v>63</v>
      </c>
      <c r="R43" s="651" t="s">
        <v>63</v>
      </c>
      <c r="S43" s="651" t="s">
        <v>63</v>
      </c>
    </row>
    <row r="44" spans="2:19" x14ac:dyDescent="0.2">
      <c r="B44" s="368">
        <f>Start!F21</f>
        <v>40</v>
      </c>
      <c r="C44" s="240" t="s">
        <v>63</v>
      </c>
      <c r="D44" s="432"/>
      <c r="E44" s="653"/>
      <c r="F44" s="433"/>
      <c r="G44" s="411" t="s">
        <v>63</v>
      </c>
      <c r="H44" s="432"/>
      <c r="I44" s="653"/>
      <c r="J44" s="433"/>
      <c r="K44" s="411" t="s">
        <v>63</v>
      </c>
      <c r="L44" s="412" t="s">
        <v>63</v>
      </c>
      <c r="N44" s="413"/>
      <c r="P44" s="655" t="s">
        <v>63</v>
      </c>
      <c r="Q44" s="651" t="s">
        <v>63</v>
      </c>
      <c r="R44" s="651" t="s">
        <v>63</v>
      </c>
      <c r="S44" s="651" t="s">
        <v>63</v>
      </c>
    </row>
    <row r="45" spans="2:19" x14ac:dyDescent="0.2">
      <c r="B45" s="368">
        <f>Start!F22</f>
        <v>41</v>
      </c>
      <c r="C45" s="240" t="s">
        <v>63</v>
      </c>
      <c r="D45" s="432"/>
      <c r="E45" s="653"/>
      <c r="F45" s="433"/>
      <c r="G45" s="411" t="s">
        <v>63</v>
      </c>
      <c r="H45" s="432"/>
      <c r="I45" s="653"/>
      <c r="J45" s="433"/>
      <c r="K45" s="411" t="s">
        <v>63</v>
      </c>
      <c r="L45" s="412" t="s">
        <v>63</v>
      </c>
      <c r="N45" s="413"/>
      <c r="P45" s="655" t="s">
        <v>63</v>
      </c>
      <c r="Q45" s="651" t="s">
        <v>63</v>
      </c>
      <c r="R45" s="651" t="s">
        <v>63</v>
      </c>
      <c r="S45" s="651" t="s">
        <v>63</v>
      </c>
    </row>
    <row r="46" spans="2:19" x14ac:dyDescent="0.2">
      <c r="B46" s="368">
        <f>Start!F23</f>
        <v>42</v>
      </c>
      <c r="C46" s="240" t="s">
        <v>63</v>
      </c>
      <c r="D46" s="432"/>
      <c r="E46" s="653"/>
      <c r="F46" s="433"/>
      <c r="G46" s="411" t="s">
        <v>63</v>
      </c>
      <c r="H46" s="432"/>
      <c r="I46" s="653"/>
      <c r="J46" s="433"/>
      <c r="K46" s="411" t="s">
        <v>63</v>
      </c>
      <c r="L46" s="412" t="s">
        <v>63</v>
      </c>
      <c r="N46" s="413"/>
      <c r="P46" s="655" t="s">
        <v>63</v>
      </c>
      <c r="Q46" s="651" t="s">
        <v>63</v>
      </c>
      <c r="R46" s="651" t="s">
        <v>63</v>
      </c>
      <c r="S46" s="651" t="s">
        <v>63</v>
      </c>
    </row>
    <row r="47" spans="2:19" x14ac:dyDescent="0.2">
      <c r="B47" s="368">
        <f>Start!F24</f>
        <v>43</v>
      </c>
      <c r="C47" s="240" t="s">
        <v>63</v>
      </c>
      <c r="D47" s="432"/>
      <c r="E47" s="653"/>
      <c r="F47" s="433"/>
      <c r="G47" s="411" t="s">
        <v>63</v>
      </c>
      <c r="H47" s="432"/>
      <c r="I47" s="653"/>
      <c r="J47" s="433"/>
      <c r="K47" s="411" t="s">
        <v>63</v>
      </c>
      <c r="L47" s="412" t="s">
        <v>63</v>
      </c>
      <c r="N47" s="413"/>
      <c r="P47" s="655" t="s">
        <v>63</v>
      </c>
      <c r="Q47" s="651" t="s">
        <v>63</v>
      </c>
      <c r="R47" s="651" t="s">
        <v>63</v>
      </c>
      <c r="S47" s="651" t="s">
        <v>63</v>
      </c>
    </row>
    <row r="48" spans="2:19" x14ac:dyDescent="0.2">
      <c r="B48" s="368">
        <f>Start!F25</f>
        <v>44</v>
      </c>
      <c r="C48" s="240" t="s">
        <v>63</v>
      </c>
      <c r="D48" s="432"/>
      <c r="E48" s="653"/>
      <c r="F48" s="433"/>
      <c r="G48" s="411" t="s">
        <v>63</v>
      </c>
      <c r="H48" s="432"/>
      <c r="I48" s="653"/>
      <c r="J48" s="433"/>
      <c r="K48" s="411" t="s">
        <v>63</v>
      </c>
      <c r="L48" s="412" t="s">
        <v>63</v>
      </c>
      <c r="N48" s="413"/>
      <c r="P48" s="655" t="s">
        <v>63</v>
      </c>
      <c r="Q48" s="651" t="s">
        <v>63</v>
      </c>
      <c r="R48" s="651" t="s">
        <v>63</v>
      </c>
      <c r="S48" s="651" t="s">
        <v>63</v>
      </c>
    </row>
    <row r="49" spans="2:19" x14ac:dyDescent="0.2">
      <c r="B49" s="368">
        <f>Start!F26</f>
        <v>45</v>
      </c>
      <c r="C49" s="240" t="s">
        <v>63</v>
      </c>
      <c r="D49" s="432"/>
      <c r="E49" s="653"/>
      <c r="F49" s="433"/>
      <c r="G49" s="411" t="s">
        <v>63</v>
      </c>
      <c r="H49" s="432"/>
      <c r="I49" s="653"/>
      <c r="J49" s="433"/>
      <c r="K49" s="411" t="s">
        <v>63</v>
      </c>
      <c r="L49" s="412" t="s">
        <v>63</v>
      </c>
      <c r="N49" s="413"/>
      <c r="P49" s="655" t="s">
        <v>63</v>
      </c>
      <c r="Q49" s="651" t="s">
        <v>63</v>
      </c>
      <c r="R49" s="651" t="s">
        <v>63</v>
      </c>
      <c r="S49" s="651" t="s">
        <v>63</v>
      </c>
    </row>
    <row r="50" spans="2:19" x14ac:dyDescent="0.2">
      <c r="B50" s="368">
        <f>Start!F27</f>
        <v>46</v>
      </c>
      <c r="C50" s="240" t="s">
        <v>63</v>
      </c>
      <c r="D50" s="432"/>
      <c r="E50" s="653"/>
      <c r="F50" s="433"/>
      <c r="G50" s="411" t="s">
        <v>63</v>
      </c>
      <c r="H50" s="432"/>
      <c r="I50" s="653"/>
      <c r="J50" s="433"/>
      <c r="K50" s="411" t="s">
        <v>63</v>
      </c>
      <c r="L50" s="412" t="s">
        <v>63</v>
      </c>
      <c r="N50" s="413"/>
      <c r="P50" s="655" t="s">
        <v>63</v>
      </c>
      <c r="Q50" s="651" t="s">
        <v>63</v>
      </c>
      <c r="R50" s="651" t="s">
        <v>63</v>
      </c>
      <c r="S50" s="651" t="s">
        <v>63</v>
      </c>
    </row>
    <row r="51" spans="2:19" x14ac:dyDescent="0.2">
      <c r="B51" s="368">
        <f>Start!F28</f>
        <v>47</v>
      </c>
      <c r="C51" s="240" t="s">
        <v>63</v>
      </c>
      <c r="D51" s="432"/>
      <c r="E51" s="653"/>
      <c r="F51" s="433"/>
      <c r="G51" s="411" t="s">
        <v>63</v>
      </c>
      <c r="H51" s="432"/>
      <c r="I51" s="653"/>
      <c r="J51" s="433"/>
      <c r="K51" s="411" t="s">
        <v>63</v>
      </c>
      <c r="L51" s="412" t="s">
        <v>63</v>
      </c>
      <c r="N51" s="413"/>
      <c r="P51" s="655" t="s">
        <v>63</v>
      </c>
      <c r="Q51" s="651" t="s">
        <v>63</v>
      </c>
      <c r="R51" s="651" t="s">
        <v>63</v>
      </c>
      <c r="S51" s="651" t="s">
        <v>63</v>
      </c>
    </row>
    <row r="52" spans="2:19" x14ac:dyDescent="0.2">
      <c r="B52" s="368">
        <f>Start!F29</f>
        <v>48</v>
      </c>
      <c r="C52" s="240" t="s">
        <v>63</v>
      </c>
      <c r="D52" s="432"/>
      <c r="E52" s="653"/>
      <c r="F52" s="433"/>
      <c r="G52" s="411" t="s">
        <v>63</v>
      </c>
      <c r="H52" s="432"/>
      <c r="I52" s="653"/>
      <c r="J52" s="433"/>
      <c r="K52" s="411" t="s">
        <v>63</v>
      </c>
      <c r="L52" s="412" t="s">
        <v>63</v>
      </c>
      <c r="N52" s="413"/>
      <c r="P52" s="655" t="s">
        <v>63</v>
      </c>
      <c r="Q52" s="651" t="s">
        <v>63</v>
      </c>
      <c r="R52" s="651" t="s">
        <v>63</v>
      </c>
      <c r="S52" s="651" t="s">
        <v>63</v>
      </c>
    </row>
    <row r="53" spans="2:19" x14ac:dyDescent="0.2">
      <c r="B53" s="368">
        <f>Start!F30</f>
        <v>49</v>
      </c>
      <c r="C53" s="240" t="s">
        <v>63</v>
      </c>
      <c r="D53" s="432"/>
      <c r="E53" s="653"/>
      <c r="F53" s="433"/>
      <c r="G53" s="411" t="s">
        <v>63</v>
      </c>
      <c r="H53" s="432"/>
      <c r="I53" s="653"/>
      <c r="J53" s="433"/>
      <c r="K53" s="411" t="s">
        <v>63</v>
      </c>
      <c r="L53" s="412" t="s">
        <v>63</v>
      </c>
      <c r="N53" s="413"/>
      <c r="P53" s="655" t="s">
        <v>63</v>
      </c>
      <c r="Q53" s="651" t="s">
        <v>63</v>
      </c>
      <c r="R53" s="651" t="s">
        <v>63</v>
      </c>
      <c r="S53" s="651" t="s">
        <v>63</v>
      </c>
    </row>
    <row r="54" spans="2:19" ht="13.5" thickBot="1" x14ac:dyDescent="0.25">
      <c r="B54" s="369">
        <f>Start!F31</f>
        <v>50</v>
      </c>
      <c r="C54" s="416" t="s">
        <v>63</v>
      </c>
      <c r="D54" s="434"/>
      <c r="E54" s="435"/>
      <c r="F54" s="436"/>
      <c r="G54" s="420" t="s">
        <v>63</v>
      </c>
      <c r="H54" s="434"/>
      <c r="I54" s="435"/>
      <c r="J54" s="436"/>
      <c r="K54" s="420" t="s">
        <v>63</v>
      </c>
      <c r="L54" s="421" t="s">
        <v>63</v>
      </c>
      <c r="N54" s="422"/>
      <c r="P54" s="658" t="s">
        <v>63</v>
      </c>
      <c r="Q54" s="652" t="s">
        <v>63</v>
      </c>
      <c r="R54" s="652" t="s">
        <v>63</v>
      </c>
      <c r="S54" s="652" t="s">
        <v>63</v>
      </c>
    </row>
    <row r="55" spans="2:19" x14ac:dyDescent="0.2">
      <c r="B55" s="423"/>
      <c r="C55" s="424"/>
      <c r="D55" s="425"/>
      <c r="E55" s="425"/>
      <c r="F55" s="425"/>
      <c r="G55" s="425"/>
      <c r="H55" s="425"/>
      <c r="I55" s="425"/>
      <c r="J55" s="425"/>
      <c r="K55" s="425"/>
      <c r="L55" s="426"/>
      <c r="M55" s="427"/>
      <c r="N55" s="12"/>
    </row>
    <row r="56" spans="2:19" x14ac:dyDescent="0.2">
      <c r="B56" s="423"/>
      <c r="C56" s="424"/>
      <c r="D56" s="425"/>
      <c r="E56" s="425"/>
      <c r="F56" s="425"/>
      <c r="G56" s="425"/>
      <c r="H56" s="425"/>
      <c r="I56" s="425"/>
      <c r="J56" s="425"/>
      <c r="K56" s="425"/>
      <c r="L56" s="426"/>
      <c r="M56" s="427"/>
      <c r="N56" s="12"/>
    </row>
    <row r="57" spans="2:19" x14ac:dyDescent="0.2">
      <c r="B57" s="423"/>
      <c r="C57" s="424"/>
      <c r="D57" s="425"/>
      <c r="E57" s="425"/>
      <c r="F57" s="425"/>
      <c r="G57" s="425"/>
      <c r="H57" s="425"/>
      <c r="I57" s="425"/>
      <c r="J57" s="425"/>
      <c r="K57" s="425"/>
      <c r="L57" s="426"/>
      <c r="M57" s="427"/>
      <c r="N57" s="12"/>
    </row>
    <row r="58" spans="2:19" x14ac:dyDescent="0.2">
      <c r="B58" s="423"/>
      <c r="C58" s="424"/>
      <c r="D58" s="425"/>
      <c r="E58" s="425"/>
      <c r="F58" s="425"/>
      <c r="G58" s="425"/>
      <c r="H58" s="425"/>
      <c r="I58" s="425"/>
      <c r="J58" s="425"/>
      <c r="K58" s="425"/>
      <c r="L58" s="426"/>
      <c r="M58" s="427"/>
      <c r="N58" s="12"/>
    </row>
    <row r="59" spans="2:19" x14ac:dyDescent="0.2">
      <c r="B59" s="423"/>
      <c r="C59" s="424"/>
      <c r="D59" s="425"/>
      <c r="E59" s="425"/>
      <c r="F59" s="425"/>
      <c r="G59" s="425"/>
      <c r="H59" s="425"/>
      <c r="I59" s="425"/>
      <c r="J59" s="425"/>
      <c r="K59" s="425"/>
      <c r="L59" s="426"/>
      <c r="M59" s="427"/>
      <c r="N59" s="12"/>
    </row>
    <row r="60" spans="2:19" x14ac:dyDescent="0.2">
      <c r="B60" s="423"/>
      <c r="C60" s="424"/>
      <c r="D60" s="425"/>
      <c r="E60" s="425"/>
      <c r="F60" s="425"/>
      <c r="G60" s="425"/>
      <c r="H60" s="425"/>
      <c r="I60" s="425"/>
      <c r="J60" s="425"/>
      <c r="K60" s="425"/>
      <c r="L60" s="426"/>
      <c r="M60" s="427"/>
      <c r="N60" s="12"/>
    </row>
    <row r="61" spans="2:19" x14ac:dyDescent="0.2">
      <c r="B61" s="423"/>
      <c r="C61" s="424"/>
      <c r="D61" s="425"/>
      <c r="E61" s="425"/>
      <c r="F61" s="425"/>
      <c r="G61" s="425"/>
      <c r="H61" s="425"/>
      <c r="I61" s="425"/>
      <c r="J61" s="425"/>
      <c r="K61" s="425"/>
      <c r="L61" s="426"/>
      <c r="M61" s="427"/>
      <c r="N61" s="12"/>
    </row>
    <row r="62" spans="2:19" x14ac:dyDescent="0.2">
      <c r="B62" s="423"/>
      <c r="C62" s="424"/>
      <c r="D62" s="425"/>
      <c r="E62" s="425"/>
      <c r="F62" s="425"/>
      <c r="G62" s="425"/>
      <c r="H62" s="425"/>
      <c r="I62" s="425"/>
      <c r="J62" s="425"/>
      <c r="K62" s="425"/>
      <c r="L62" s="426"/>
      <c r="M62" s="427"/>
      <c r="N62" s="12"/>
    </row>
    <row r="63" spans="2:19" x14ac:dyDescent="0.2">
      <c r="B63" s="423"/>
      <c r="C63" s="424"/>
      <c r="D63" s="425"/>
      <c r="E63" s="425"/>
      <c r="F63" s="425"/>
      <c r="G63" s="425"/>
      <c r="H63" s="425"/>
      <c r="I63" s="425"/>
      <c r="J63" s="425"/>
      <c r="K63" s="425"/>
      <c r="L63" s="426"/>
      <c r="M63" s="427"/>
      <c r="N63" s="12"/>
    </row>
    <row r="64" spans="2:19" x14ac:dyDescent="0.2">
      <c r="B64" s="423"/>
      <c r="C64" s="424"/>
      <c r="D64" s="425"/>
      <c r="E64" s="425"/>
      <c r="F64" s="425"/>
      <c r="G64" s="425"/>
      <c r="H64" s="425"/>
      <c r="I64" s="425"/>
      <c r="J64" s="425"/>
      <c r="K64" s="425"/>
      <c r="L64" s="426"/>
      <c r="M64" s="427"/>
      <c r="N64" s="12"/>
    </row>
    <row r="65" spans="2:14" x14ac:dyDescent="0.2">
      <c r="B65" s="423"/>
      <c r="C65" s="424"/>
      <c r="D65" s="425"/>
      <c r="E65" s="425"/>
      <c r="F65" s="425"/>
      <c r="G65" s="425"/>
      <c r="H65" s="425"/>
      <c r="I65" s="425"/>
      <c r="J65" s="425"/>
      <c r="K65" s="425"/>
      <c r="L65" s="426"/>
      <c r="M65" s="427"/>
      <c r="N65" s="12"/>
    </row>
    <row r="66" spans="2:14" x14ac:dyDescent="0.2">
      <c r="B66" s="423"/>
      <c r="C66" s="424"/>
      <c r="D66" s="425"/>
      <c r="E66" s="425"/>
      <c r="F66" s="425"/>
      <c r="G66" s="425"/>
      <c r="H66" s="425"/>
      <c r="I66" s="425"/>
      <c r="J66" s="425"/>
      <c r="K66" s="425"/>
      <c r="L66" s="426"/>
      <c r="M66" s="427"/>
      <c r="N66" s="12"/>
    </row>
    <row r="67" spans="2:14" x14ac:dyDescent="0.2">
      <c r="B67" s="423"/>
      <c r="C67" s="424"/>
      <c r="D67" s="425"/>
      <c r="E67" s="425"/>
      <c r="F67" s="425"/>
      <c r="G67" s="425"/>
      <c r="H67" s="425"/>
      <c r="I67" s="425"/>
      <c r="J67" s="425"/>
      <c r="K67" s="425"/>
      <c r="L67" s="426"/>
      <c r="M67" s="427"/>
      <c r="N67" s="12"/>
    </row>
    <row r="68" spans="2:14" x14ac:dyDescent="0.2">
      <c r="B68" s="423"/>
      <c r="C68" s="424"/>
      <c r="D68" s="425"/>
      <c r="E68" s="425"/>
      <c r="F68" s="425"/>
      <c r="G68" s="425"/>
      <c r="H68" s="425"/>
      <c r="I68" s="425"/>
      <c r="J68" s="425"/>
      <c r="K68" s="425"/>
      <c r="L68" s="426"/>
      <c r="M68" s="427"/>
      <c r="N68" s="12"/>
    </row>
    <row r="69" spans="2:14" x14ac:dyDescent="0.2">
      <c r="B69" s="423"/>
      <c r="C69" s="423"/>
      <c r="D69" s="423"/>
      <c r="E69" s="423"/>
      <c r="F69" s="423"/>
      <c r="G69" s="428"/>
      <c r="H69" s="12"/>
      <c r="I69" s="428"/>
      <c r="J69" s="428"/>
      <c r="K69" s="428"/>
      <c r="L69" s="427"/>
      <c r="M69" s="427"/>
      <c r="N69" s="427"/>
    </row>
    <row r="70" spans="2:14" x14ac:dyDescent="0.2">
      <c r="B70" s="423"/>
      <c r="C70" s="423"/>
      <c r="D70" s="423"/>
      <c r="E70" s="423"/>
      <c r="F70" s="423"/>
      <c r="G70" s="428"/>
      <c r="H70" s="12"/>
      <c r="I70" s="428"/>
      <c r="J70" s="428"/>
      <c r="K70" s="428"/>
      <c r="L70" s="427"/>
      <c r="M70" s="427"/>
      <c r="N70" s="427"/>
    </row>
    <row r="71" spans="2:14" x14ac:dyDescent="0.2">
      <c r="B71" s="423"/>
      <c r="C71" s="423"/>
      <c r="D71" s="423"/>
      <c r="E71" s="423"/>
      <c r="F71" s="423"/>
      <c r="G71" s="428"/>
      <c r="H71" s="12"/>
      <c r="I71" s="428"/>
      <c r="J71" s="428"/>
      <c r="K71" s="428"/>
      <c r="L71" s="427"/>
      <c r="M71" s="427"/>
      <c r="N71" s="427"/>
    </row>
    <row r="72" spans="2:14" x14ac:dyDescent="0.2">
      <c r="B72" s="423"/>
      <c r="C72" s="423"/>
      <c r="D72" s="423"/>
      <c r="E72" s="423"/>
      <c r="F72" s="423"/>
      <c r="G72" s="428"/>
      <c r="H72" s="12"/>
      <c r="I72" s="428"/>
      <c r="J72" s="428"/>
      <c r="K72" s="428"/>
      <c r="L72" s="427"/>
      <c r="M72" s="427"/>
      <c r="N72" s="427"/>
    </row>
    <row r="73" spans="2:14" x14ac:dyDescent="0.2">
      <c r="B73" s="423"/>
      <c r="C73" s="423"/>
      <c r="D73" s="423"/>
      <c r="E73" s="423"/>
      <c r="F73" s="423"/>
      <c r="G73" s="428"/>
      <c r="H73" s="12"/>
      <c r="I73" s="428"/>
      <c r="J73" s="428"/>
      <c r="K73" s="428"/>
      <c r="L73" s="427"/>
      <c r="M73" s="427"/>
      <c r="N73" s="427"/>
    </row>
    <row r="74" spans="2:14" x14ac:dyDescent="0.2">
      <c r="B74" s="423"/>
      <c r="C74" s="423"/>
      <c r="D74" s="423"/>
      <c r="E74" s="423"/>
      <c r="F74" s="423"/>
      <c r="G74" s="428"/>
      <c r="H74" s="12"/>
      <c r="I74" s="428"/>
      <c r="J74" s="428"/>
      <c r="K74" s="428"/>
      <c r="L74" s="427"/>
      <c r="M74" s="427"/>
      <c r="N74" s="427"/>
    </row>
    <row r="75" spans="2:14" x14ac:dyDescent="0.2">
      <c r="B75" s="423"/>
      <c r="C75" s="423"/>
      <c r="D75" s="423"/>
      <c r="E75" s="423"/>
      <c r="F75" s="423"/>
      <c r="G75" s="428"/>
      <c r="H75" s="12"/>
      <c r="I75" s="428"/>
      <c r="J75" s="428"/>
      <c r="K75" s="428"/>
      <c r="L75" s="427"/>
      <c r="M75" s="427"/>
      <c r="N75" s="427"/>
    </row>
    <row r="76" spans="2:14" x14ac:dyDescent="0.2">
      <c r="B76" s="423"/>
      <c r="C76" s="423"/>
      <c r="D76" s="423"/>
      <c r="E76" s="423"/>
      <c r="F76" s="423"/>
      <c r="G76" s="428"/>
      <c r="H76" s="12"/>
      <c r="I76" s="428"/>
      <c r="J76" s="428"/>
      <c r="K76" s="428"/>
      <c r="L76" s="427"/>
      <c r="M76" s="427"/>
      <c r="N76" s="427"/>
    </row>
    <row r="77" spans="2:14" x14ac:dyDescent="0.2">
      <c r="B77" s="423"/>
      <c r="C77" s="423"/>
      <c r="D77" s="423"/>
      <c r="E77" s="423"/>
      <c r="F77" s="423"/>
      <c r="G77" s="428"/>
      <c r="H77" s="12"/>
      <c r="I77" s="428"/>
      <c r="J77" s="428"/>
      <c r="K77" s="428"/>
      <c r="L77" s="427"/>
      <c r="M77" s="427"/>
      <c r="N77" s="427"/>
    </row>
    <row r="78" spans="2:14" x14ac:dyDescent="0.2">
      <c r="B78" s="423"/>
      <c r="C78" s="423"/>
      <c r="D78" s="423"/>
      <c r="E78" s="423"/>
      <c r="F78" s="423"/>
      <c r="G78" s="428"/>
      <c r="H78" s="12"/>
      <c r="I78" s="428"/>
      <c r="J78" s="428"/>
      <c r="K78" s="428"/>
      <c r="L78" s="427"/>
      <c r="M78" s="427"/>
      <c r="N78" s="427"/>
    </row>
    <row r="79" spans="2:14" x14ac:dyDescent="0.2">
      <c r="B79" s="423"/>
      <c r="C79" s="423"/>
      <c r="D79" s="423"/>
      <c r="E79" s="423"/>
      <c r="F79" s="423"/>
      <c r="G79" s="428"/>
      <c r="H79" s="12"/>
      <c r="I79" s="428"/>
      <c r="J79" s="428"/>
      <c r="K79" s="428"/>
      <c r="L79" s="427"/>
      <c r="M79" s="427"/>
      <c r="N79" s="427"/>
    </row>
    <row r="80" spans="2:14" x14ac:dyDescent="0.2">
      <c r="B80" s="423"/>
      <c r="C80" s="423"/>
      <c r="D80" s="423"/>
      <c r="E80" s="423"/>
      <c r="F80" s="423"/>
      <c r="G80" s="428"/>
      <c r="H80" s="12"/>
      <c r="I80" s="428"/>
      <c r="J80" s="428"/>
      <c r="K80" s="428"/>
      <c r="L80" s="427"/>
      <c r="M80" s="427"/>
      <c r="N80" s="427"/>
    </row>
    <row r="81" spans="2:14" x14ac:dyDescent="0.2">
      <c r="B81" s="423"/>
      <c r="C81" s="423"/>
      <c r="D81" s="423"/>
      <c r="E81" s="423"/>
      <c r="F81" s="423"/>
      <c r="G81" s="428"/>
      <c r="H81" s="12"/>
      <c r="I81" s="428"/>
      <c r="J81" s="428"/>
      <c r="K81" s="428"/>
      <c r="L81" s="427"/>
      <c r="M81" s="427"/>
      <c r="N81" s="427"/>
    </row>
    <row r="82" spans="2:14" x14ac:dyDescent="0.2">
      <c r="B82" s="423"/>
      <c r="C82" s="423"/>
      <c r="D82" s="423"/>
      <c r="E82" s="423"/>
      <c r="F82" s="423"/>
      <c r="G82" s="428"/>
      <c r="H82" s="12"/>
      <c r="I82" s="428"/>
      <c r="J82" s="428"/>
      <c r="K82" s="428"/>
      <c r="L82" s="427"/>
      <c r="M82" s="427"/>
      <c r="N82" s="427"/>
    </row>
    <row r="83" spans="2:14" x14ac:dyDescent="0.2">
      <c r="B83" s="423"/>
      <c r="C83" s="423"/>
      <c r="D83" s="423"/>
      <c r="E83" s="423"/>
      <c r="F83" s="423"/>
      <c r="G83" s="428"/>
      <c r="H83" s="12"/>
      <c r="I83" s="428"/>
      <c r="J83" s="428"/>
      <c r="K83" s="428"/>
      <c r="L83" s="427"/>
      <c r="M83" s="427"/>
      <c r="N83" s="427"/>
    </row>
    <row r="84" spans="2:14" x14ac:dyDescent="0.2">
      <c r="B84" s="423"/>
      <c r="C84" s="423"/>
      <c r="D84" s="423"/>
      <c r="E84" s="423"/>
      <c r="F84" s="423"/>
      <c r="G84" s="428"/>
      <c r="H84" s="12"/>
      <c r="I84" s="428"/>
      <c r="J84" s="428"/>
      <c r="K84" s="428"/>
      <c r="L84" s="427"/>
      <c r="M84" s="427"/>
      <c r="N84" s="427"/>
    </row>
    <row r="85" spans="2:14" x14ac:dyDescent="0.2">
      <c r="B85" s="423"/>
      <c r="C85" s="423"/>
      <c r="D85" s="423"/>
      <c r="E85" s="423"/>
      <c r="F85" s="423"/>
      <c r="G85" s="428"/>
      <c r="H85" s="12"/>
      <c r="I85" s="428"/>
      <c r="J85" s="428"/>
      <c r="K85" s="428"/>
      <c r="L85" s="427"/>
      <c r="M85" s="427"/>
      <c r="N85" s="427"/>
    </row>
    <row r="86" spans="2:14" x14ac:dyDescent="0.2">
      <c r="B86" s="423"/>
      <c r="C86" s="423"/>
      <c r="D86" s="423"/>
      <c r="E86" s="423"/>
      <c r="F86" s="423"/>
      <c r="G86" s="428"/>
      <c r="H86" s="12"/>
      <c r="I86" s="428"/>
      <c r="J86" s="428"/>
      <c r="K86" s="428"/>
      <c r="L86" s="427"/>
      <c r="M86" s="427"/>
      <c r="N86" s="427"/>
    </row>
    <row r="87" spans="2:14" x14ac:dyDescent="0.2">
      <c r="B87" s="423"/>
      <c r="C87" s="423"/>
      <c r="D87" s="423"/>
      <c r="E87" s="423"/>
      <c r="F87" s="423"/>
      <c r="G87" s="428"/>
      <c r="H87" s="12"/>
      <c r="I87" s="428"/>
      <c r="J87" s="428"/>
      <c r="K87" s="428"/>
      <c r="L87" s="427"/>
      <c r="M87" s="427"/>
      <c r="N87" s="427"/>
    </row>
    <row r="88" spans="2:14" x14ac:dyDescent="0.2">
      <c r="B88" s="423"/>
      <c r="C88" s="423"/>
      <c r="D88" s="423"/>
      <c r="E88" s="423"/>
      <c r="F88" s="423"/>
      <c r="G88" s="428"/>
      <c r="H88" s="12"/>
      <c r="I88" s="428"/>
      <c r="J88" s="428"/>
      <c r="K88" s="428"/>
      <c r="L88" s="427"/>
      <c r="M88" s="427"/>
      <c r="N88" s="427"/>
    </row>
    <row r="89" spans="2:14" x14ac:dyDescent="0.2">
      <c r="B89" s="423"/>
      <c r="C89" s="423"/>
      <c r="D89" s="423"/>
      <c r="E89" s="423"/>
      <c r="F89" s="423"/>
      <c r="G89" s="428"/>
      <c r="H89" s="12"/>
      <c r="I89" s="428"/>
      <c r="J89" s="428"/>
      <c r="K89" s="428"/>
      <c r="L89" s="427"/>
      <c r="M89" s="427"/>
      <c r="N89" s="427"/>
    </row>
  </sheetData>
  <sheetProtection sheet="1" objects="1" scenarios="1"/>
  <sortState ref="B5:S54">
    <sortCondition ref="B5"/>
  </sortState>
  <mergeCells count="4">
    <mergeCell ref="B1:N1"/>
    <mergeCell ref="D3:G3"/>
    <mergeCell ref="H3:K3"/>
    <mergeCell ref="D2:L2"/>
  </mergeCells>
  <phoneticPr fontId="26"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POŽÁRNÍ SPORT</oddHeader>
    <oddFooter>&amp;LAutor: Ing. Milan Hoffmann&amp;C&amp;P&amp;ROprávněný uživatel: SH ČMS</oddFooter>
  </headerFooter>
  <ignoredErrors>
    <ignoredError sqref="C3 A5:A5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1:L54"/>
  <sheetViews>
    <sheetView showGridLines="0" showRowColHeaders="0" showOutlineSymbols="0" workbookViewId="0">
      <pane ySplit="4" topLeftCell="A5" activePane="bottomLeft" state="frozen"/>
      <selection pane="bottomLeft"/>
    </sheetView>
  </sheetViews>
  <sheetFormatPr defaultColWidth="5.5703125" defaultRowHeight="12.75" x14ac:dyDescent="0.2"/>
  <cols>
    <col min="1" max="1" width="1.140625" style="18" customWidth="1"/>
    <col min="2" max="2" width="5.7109375" style="5" customWidth="1"/>
    <col min="3" max="3" width="17.7109375" style="15" customWidth="1"/>
    <col min="4" max="12" width="17.7109375" style="5" customWidth="1"/>
    <col min="13" max="13" width="1.140625" style="18" customWidth="1"/>
    <col min="14" max="16384" width="5.5703125" style="18"/>
  </cols>
  <sheetData>
    <row r="1" spans="2:12" ht="26.25" x14ac:dyDescent="0.4">
      <c r="B1" s="723" t="s">
        <v>75</v>
      </c>
      <c r="C1" s="723"/>
      <c r="D1" s="723"/>
      <c r="E1" s="723"/>
      <c r="F1" s="723"/>
      <c r="G1" s="723"/>
      <c r="H1" s="723"/>
      <c r="I1" s="723"/>
      <c r="J1" s="723"/>
      <c r="K1" s="723"/>
      <c r="L1" s="723"/>
    </row>
    <row r="2" spans="2:12" ht="15" customHeight="1" thickBot="1" x14ac:dyDescent="0.45">
      <c r="B2" s="2"/>
      <c r="C2" s="10"/>
      <c r="D2" s="2"/>
      <c r="E2" s="2"/>
      <c r="F2" s="2"/>
      <c r="G2" s="2"/>
      <c r="H2" s="2"/>
      <c r="I2" s="2"/>
      <c r="J2" s="2"/>
      <c r="K2" s="2"/>
      <c r="L2" s="2"/>
    </row>
    <row r="3" spans="2:12" s="8" customFormat="1" ht="15" customHeight="1" thickBot="1" x14ac:dyDescent="0.25">
      <c r="B3" s="158">
        <v>2</v>
      </c>
      <c r="C3" s="3" t="str">
        <f>Start!$C$5</f>
        <v>MUŽI</v>
      </c>
      <c r="D3" s="734" t="s">
        <v>20</v>
      </c>
      <c r="E3" s="735"/>
      <c r="F3" s="735"/>
      <c r="G3" s="735"/>
      <c r="H3" s="735"/>
      <c r="I3" s="735"/>
      <c r="J3" s="735"/>
      <c r="K3" s="735"/>
      <c r="L3" s="736"/>
    </row>
    <row r="4" spans="2:12" s="11" customFormat="1" ht="16.5" thickBot="1" x14ac:dyDescent="0.3">
      <c r="B4" s="31" t="s">
        <v>1</v>
      </c>
      <c r="C4" s="31" t="s">
        <v>21</v>
      </c>
      <c r="D4" s="59">
        <v>1</v>
      </c>
      <c r="E4" s="60">
        <v>2</v>
      </c>
      <c r="F4" s="60">
        <v>3</v>
      </c>
      <c r="G4" s="60">
        <v>4</v>
      </c>
      <c r="H4" s="60">
        <v>5</v>
      </c>
      <c r="I4" s="61">
        <v>6</v>
      </c>
      <c r="J4" s="61">
        <v>7</v>
      </c>
      <c r="K4" s="61">
        <v>8</v>
      </c>
      <c r="L4" s="62">
        <v>9</v>
      </c>
    </row>
    <row r="5" spans="2:12" s="19" customFormat="1" x14ac:dyDescent="0.2">
      <c r="B5" s="64">
        <f>Start!$B7</f>
        <v>1</v>
      </c>
      <c r="C5" s="218" t="str">
        <f>IF(Start!$C7="","",Start!$C7)</f>
        <v>Voděrady</v>
      </c>
      <c r="D5" s="209" t="s">
        <v>116</v>
      </c>
      <c r="E5" s="210" t="s">
        <v>117</v>
      </c>
      <c r="F5" s="210" t="s">
        <v>165</v>
      </c>
      <c r="G5" s="210" t="s">
        <v>164</v>
      </c>
      <c r="H5" s="210" t="s">
        <v>118</v>
      </c>
      <c r="I5" s="210" t="s">
        <v>119</v>
      </c>
      <c r="J5" s="265" t="s">
        <v>120</v>
      </c>
      <c r="K5" s="265" t="s">
        <v>162</v>
      </c>
      <c r="L5" s="211"/>
    </row>
    <row r="6" spans="2:12" s="19" customFormat="1" x14ac:dyDescent="0.2">
      <c r="B6" s="74">
        <f>Start!$B8</f>
        <v>2</v>
      </c>
      <c r="C6" s="219" t="str">
        <f>IF(Start!$C8="","",Start!$C8)</f>
        <v>Široký Důl</v>
      </c>
      <c r="D6" s="212" t="s">
        <v>121</v>
      </c>
      <c r="E6" s="213" t="s">
        <v>122</v>
      </c>
      <c r="F6" s="213" t="s">
        <v>159</v>
      </c>
      <c r="G6" s="213" t="s">
        <v>123</v>
      </c>
      <c r="H6" s="213" t="s">
        <v>124</v>
      </c>
      <c r="I6" s="213" t="s">
        <v>125</v>
      </c>
      <c r="J6" s="266" t="s">
        <v>126</v>
      </c>
      <c r="K6" s="266" t="s">
        <v>160</v>
      </c>
      <c r="L6" s="214"/>
    </row>
    <row r="7" spans="2:12" x14ac:dyDescent="0.2">
      <c r="B7" s="63">
        <f>Start!$B9</f>
        <v>3</v>
      </c>
      <c r="C7" s="220" t="str">
        <f>IF(Start!$C9="","",Start!$C9)</f>
        <v xml:space="preserve">Desná </v>
      </c>
      <c r="D7" s="215" t="s">
        <v>127</v>
      </c>
      <c r="E7" s="216" t="s">
        <v>128</v>
      </c>
      <c r="F7" s="216" t="s">
        <v>129</v>
      </c>
      <c r="G7" s="216" t="s">
        <v>130</v>
      </c>
      <c r="H7" s="216" t="s">
        <v>131</v>
      </c>
      <c r="I7" s="216" t="s">
        <v>134</v>
      </c>
      <c r="J7" s="267" t="s">
        <v>132</v>
      </c>
      <c r="K7" s="267" t="s">
        <v>133</v>
      </c>
      <c r="L7" s="217"/>
    </row>
    <row r="8" spans="2:12" s="19" customFormat="1" x14ac:dyDescent="0.2">
      <c r="B8" s="74">
        <f>Start!$B10</f>
        <v>4</v>
      </c>
      <c r="C8" s="219" t="str">
        <f>IF(Start!$C10="","",Start!$C10)</f>
        <v>Lukavice</v>
      </c>
      <c r="D8" s="212" t="s">
        <v>135</v>
      </c>
      <c r="E8" s="213" t="s">
        <v>136</v>
      </c>
      <c r="F8" s="213" t="s">
        <v>137</v>
      </c>
      <c r="G8" s="213" t="s">
        <v>138</v>
      </c>
      <c r="H8" s="213" t="s">
        <v>139</v>
      </c>
      <c r="I8" s="213" t="s">
        <v>140</v>
      </c>
      <c r="J8" s="266" t="s">
        <v>141</v>
      </c>
      <c r="K8" s="266" t="s">
        <v>163</v>
      </c>
      <c r="L8" s="214"/>
    </row>
    <row r="9" spans="2:12" s="19" customFormat="1" x14ac:dyDescent="0.2">
      <c r="B9" s="63">
        <f>Start!$B11</f>
        <v>5</v>
      </c>
      <c r="C9" s="221" t="str">
        <f>IF(Start!$C11="","",Start!$C11)</f>
        <v>Zbožnov</v>
      </c>
      <c r="D9" s="215" t="s">
        <v>142</v>
      </c>
      <c r="E9" s="216" t="s">
        <v>143</v>
      </c>
      <c r="F9" s="216" t="s">
        <v>144</v>
      </c>
      <c r="G9" s="216" t="s">
        <v>145</v>
      </c>
      <c r="H9" s="216" t="s">
        <v>146</v>
      </c>
      <c r="I9" s="216" t="s">
        <v>147</v>
      </c>
      <c r="J9" s="267" t="s">
        <v>148</v>
      </c>
      <c r="K9" s="267" t="s">
        <v>149</v>
      </c>
      <c r="L9" s="217"/>
    </row>
    <row r="10" spans="2:12" x14ac:dyDescent="0.2">
      <c r="B10" s="74">
        <f>Start!$B12</f>
        <v>6</v>
      </c>
      <c r="C10" s="219" t="str">
        <f>IF(Start!$C12="","",Start!$C12)</f>
        <v>Čeperka</v>
      </c>
      <c r="D10" s="212" t="s">
        <v>150</v>
      </c>
      <c r="E10" s="213" t="s">
        <v>151</v>
      </c>
      <c r="F10" s="213" t="s">
        <v>152</v>
      </c>
      <c r="G10" s="213" t="s">
        <v>153</v>
      </c>
      <c r="H10" s="213" t="s">
        <v>154</v>
      </c>
      <c r="I10" s="213" t="s">
        <v>155</v>
      </c>
      <c r="J10" s="266" t="s">
        <v>161</v>
      </c>
      <c r="K10" s="266" t="s">
        <v>156</v>
      </c>
      <c r="L10" s="214"/>
    </row>
    <row r="11" spans="2:12" s="19" customFormat="1" x14ac:dyDescent="0.2">
      <c r="B11" s="63">
        <f>Start!$B13</f>
        <v>7</v>
      </c>
      <c r="C11" s="221" t="str">
        <f>IF(Start!$C13="","",Start!$C13)</f>
        <v/>
      </c>
      <c r="D11" s="215"/>
      <c r="E11" s="216"/>
      <c r="F11" s="216"/>
      <c r="G11" s="216"/>
      <c r="H11" s="216"/>
      <c r="I11" s="216"/>
      <c r="J11" s="267"/>
      <c r="K11" s="267"/>
      <c r="L11" s="217"/>
    </row>
    <row r="12" spans="2:12" s="19" customFormat="1" x14ac:dyDescent="0.2">
      <c r="B12" s="74">
        <f>Start!$B14</f>
        <v>8</v>
      </c>
      <c r="C12" s="219" t="str">
        <f>IF(Start!$C14="","",Start!$C14)</f>
        <v/>
      </c>
      <c r="D12" s="212"/>
      <c r="E12" s="213"/>
      <c r="F12" s="213"/>
      <c r="G12" s="213"/>
      <c r="H12" s="213"/>
      <c r="I12" s="213"/>
      <c r="J12" s="266"/>
      <c r="K12" s="266"/>
      <c r="L12" s="214"/>
    </row>
    <row r="13" spans="2:12" x14ac:dyDescent="0.2">
      <c r="B13" s="63">
        <f>Start!$B15</f>
        <v>9</v>
      </c>
      <c r="C13" s="221" t="str">
        <f>IF(Start!$C15="","",Start!$C15)</f>
        <v/>
      </c>
      <c r="D13" s="215"/>
      <c r="E13" s="216"/>
      <c r="F13" s="216"/>
      <c r="G13" s="216"/>
      <c r="H13" s="216"/>
      <c r="I13" s="216"/>
      <c r="J13" s="267"/>
      <c r="K13" s="267"/>
      <c r="L13" s="217"/>
    </row>
    <row r="14" spans="2:12" s="19" customFormat="1" x14ac:dyDescent="0.2">
      <c r="B14" s="74">
        <f>Start!$B16</f>
        <v>10</v>
      </c>
      <c r="C14" s="219" t="str">
        <f>IF(Start!$C16="","",Start!$C16)</f>
        <v/>
      </c>
      <c r="D14" s="212"/>
      <c r="E14" s="213"/>
      <c r="F14" s="213"/>
      <c r="G14" s="213"/>
      <c r="H14" s="213"/>
      <c r="I14" s="213"/>
      <c r="J14" s="266"/>
      <c r="K14" s="266"/>
      <c r="L14" s="214"/>
    </row>
    <row r="15" spans="2:12" s="19" customFormat="1" x14ac:dyDescent="0.2">
      <c r="B15" s="63">
        <f>Start!$B17</f>
        <v>11</v>
      </c>
      <c r="C15" s="221" t="str">
        <f>IF(Start!$C17="","",Start!$C17)</f>
        <v/>
      </c>
      <c r="D15" s="215"/>
      <c r="E15" s="216"/>
      <c r="F15" s="216"/>
      <c r="G15" s="216"/>
      <c r="H15" s="216"/>
      <c r="I15" s="216"/>
      <c r="J15" s="267"/>
      <c r="K15" s="267"/>
      <c r="L15" s="217"/>
    </row>
    <row r="16" spans="2:12" s="19" customFormat="1" x14ac:dyDescent="0.2">
      <c r="B16" s="74">
        <f>Start!$B18</f>
        <v>12</v>
      </c>
      <c r="C16" s="219" t="str">
        <f>IF(Start!$C18="","",Start!$C18)</f>
        <v/>
      </c>
      <c r="D16" s="212"/>
      <c r="E16" s="213"/>
      <c r="F16" s="213"/>
      <c r="G16" s="213"/>
      <c r="H16" s="213"/>
      <c r="I16" s="213"/>
      <c r="J16" s="266"/>
      <c r="K16" s="266"/>
      <c r="L16" s="214"/>
    </row>
    <row r="17" spans="2:12" s="19" customFormat="1" x14ac:dyDescent="0.2">
      <c r="B17" s="63">
        <f>Start!$B19</f>
        <v>13</v>
      </c>
      <c r="C17" s="221" t="str">
        <f>IF(Start!$C19="","",Start!$C19)</f>
        <v/>
      </c>
      <c r="D17" s="215"/>
      <c r="E17" s="216"/>
      <c r="F17" s="216"/>
      <c r="G17" s="216"/>
      <c r="H17" s="216"/>
      <c r="I17" s="216"/>
      <c r="J17" s="267"/>
      <c r="K17" s="267"/>
      <c r="L17" s="217"/>
    </row>
    <row r="18" spans="2:12" s="19" customFormat="1" x14ac:dyDescent="0.2">
      <c r="B18" s="74">
        <f>Start!$B20</f>
        <v>14</v>
      </c>
      <c r="C18" s="219" t="str">
        <f>IF(Start!$C20="","",Start!$C20)</f>
        <v/>
      </c>
      <c r="D18" s="212"/>
      <c r="E18" s="213"/>
      <c r="F18" s="213"/>
      <c r="G18" s="213"/>
      <c r="H18" s="213"/>
      <c r="I18" s="213"/>
      <c r="J18" s="266"/>
      <c r="K18" s="266"/>
      <c r="L18" s="214"/>
    </row>
    <row r="19" spans="2:12" s="19" customFormat="1" x14ac:dyDescent="0.2">
      <c r="B19" s="63">
        <f>Start!$B21</f>
        <v>15</v>
      </c>
      <c r="C19" s="221" t="str">
        <f>IF(Start!$C21="","",Start!$C21)</f>
        <v/>
      </c>
      <c r="D19" s="215"/>
      <c r="E19" s="216"/>
      <c r="F19" s="216"/>
      <c r="G19" s="216"/>
      <c r="H19" s="216"/>
      <c r="I19" s="216"/>
      <c r="J19" s="267"/>
      <c r="K19" s="267"/>
      <c r="L19" s="217"/>
    </row>
    <row r="20" spans="2:12" x14ac:dyDescent="0.2">
      <c r="B20" s="74">
        <f>Start!$B22</f>
        <v>16</v>
      </c>
      <c r="C20" s="219" t="str">
        <f>IF(Start!$C22="","",Start!$C22)</f>
        <v/>
      </c>
      <c r="D20" s="212"/>
      <c r="E20" s="213"/>
      <c r="F20" s="213"/>
      <c r="G20" s="213"/>
      <c r="H20" s="213"/>
      <c r="I20" s="213"/>
      <c r="J20" s="266"/>
      <c r="K20" s="266"/>
      <c r="L20" s="214"/>
    </row>
    <row r="21" spans="2:12" s="19" customFormat="1" x14ac:dyDescent="0.2">
      <c r="B21" s="63">
        <f>Start!$B23</f>
        <v>17</v>
      </c>
      <c r="C21" s="221" t="str">
        <f>IF(Start!$C23="","",Start!$C23)</f>
        <v/>
      </c>
      <c r="D21" s="215"/>
      <c r="E21" s="216"/>
      <c r="F21" s="216"/>
      <c r="G21" s="216"/>
      <c r="H21" s="216"/>
      <c r="I21" s="216"/>
      <c r="J21" s="267"/>
      <c r="K21" s="267"/>
      <c r="L21" s="217"/>
    </row>
    <row r="22" spans="2:12" s="19" customFormat="1" x14ac:dyDescent="0.2">
      <c r="B22" s="74">
        <f>Start!$B24</f>
        <v>18</v>
      </c>
      <c r="C22" s="219" t="str">
        <f>IF(Start!$C24="","",Start!$C24)</f>
        <v/>
      </c>
      <c r="D22" s="212"/>
      <c r="E22" s="213"/>
      <c r="F22" s="213"/>
      <c r="G22" s="213"/>
      <c r="H22" s="213"/>
      <c r="I22" s="213"/>
      <c r="J22" s="266"/>
      <c r="K22" s="266"/>
      <c r="L22" s="214"/>
    </row>
    <row r="23" spans="2:12" x14ac:dyDescent="0.2">
      <c r="B23" s="63">
        <f>Start!$B25</f>
        <v>19</v>
      </c>
      <c r="C23" s="221" t="str">
        <f>IF(Start!$C25="","",Start!$C25)</f>
        <v/>
      </c>
      <c r="D23" s="215"/>
      <c r="E23" s="216"/>
      <c r="F23" s="216"/>
      <c r="G23" s="216"/>
      <c r="H23" s="216"/>
      <c r="I23" s="216"/>
      <c r="J23" s="267"/>
      <c r="K23" s="267"/>
      <c r="L23" s="217"/>
    </row>
    <row r="24" spans="2:12" s="19" customFormat="1" x14ac:dyDescent="0.2">
      <c r="B24" s="74">
        <f>Start!$B26</f>
        <v>20</v>
      </c>
      <c r="C24" s="219" t="str">
        <f>IF(Start!$C26="","",Start!$C26)</f>
        <v/>
      </c>
      <c r="D24" s="212"/>
      <c r="E24" s="213"/>
      <c r="F24" s="213"/>
      <c r="G24" s="213"/>
      <c r="H24" s="213"/>
      <c r="I24" s="213"/>
      <c r="J24" s="266"/>
      <c r="K24" s="266"/>
      <c r="L24" s="214"/>
    </row>
    <row r="25" spans="2:12" s="19" customFormat="1" x14ac:dyDescent="0.2">
      <c r="B25" s="63">
        <f>Start!$B27</f>
        <v>21</v>
      </c>
      <c r="C25" s="221" t="str">
        <f>IF(Start!$C27="","",Start!$C27)</f>
        <v/>
      </c>
      <c r="D25" s="215"/>
      <c r="E25" s="216"/>
      <c r="F25" s="216"/>
      <c r="G25" s="216"/>
      <c r="H25" s="216"/>
      <c r="I25" s="216"/>
      <c r="J25" s="267"/>
      <c r="K25" s="267"/>
      <c r="L25" s="217"/>
    </row>
    <row r="26" spans="2:12" s="19" customFormat="1" x14ac:dyDescent="0.2">
      <c r="B26" s="74">
        <f>Start!$B28</f>
        <v>22</v>
      </c>
      <c r="C26" s="219" t="str">
        <f>IF(Start!$C28="","",Start!$C28)</f>
        <v/>
      </c>
      <c r="D26" s="212"/>
      <c r="E26" s="213"/>
      <c r="F26" s="213"/>
      <c r="G26" s="213"/>
      <c r="H26" s="213"/>
      <c r="I26" s="213"/>
      <c r="J26" s="266"/>
      <c r="K26" s="266"/>
      <c r="L26" s="214"/>
    </row>
    <row r="27" spans="2:12" s="19" customFormat="1" x14ac:dyDescent="0.2">
      <c r="B27" s="63">
        <f>Start!$B29</f>
        <v>23</v>
      </c>
      <c r="C27" s="221" t="str">
        <f>IF(Start!$C29="","",Start!$C29)</f>
        <v/>
      </c>
      <c r="D27" s="215"/>
      <c r="E27" s="216"/>
      <c r="F27" s="216"/>
      <c r="G27" s="216"/>
      <c r="H27" s="216"/>
      <c r="I27" s="216"/>
      <c r="J27" s="267"/>
      <c r="K27" s="267"/>
      <c r="L27" s="217"/>
    </row>
    <row r="28" spans="2:12" s="19" customFormat="1" x14ac:dyDescent="0.2">
      <c r="B28" s="74">
        <f>Start!$B30</f>
        <v>24</v>
      </c>
      <c r="C28" s="219" t="str">
        <f>IF(Start!$C30="","",Start!$C30)</f>
        <v/>
      </c>
      <c r="D28" s="212"/>
      <c r="E28" s="213"/>
      <c r="F28" s="213"/>
      <c r="G28" s="213"/>
      <c r="H28" s="213"/>
      <c r="I28" s="213"/>
      <c r="J28" s="266"/>
      <c r="K28" s="266"/>
      <c r="L28" s="214"/>
    </row>
    <row r="29" spans="2:12" s="19" customFormat="1" x14ac:dyDescent="0.2">
      <c r="B29" s="63">
        <f>Start!$B31</f>
        <v>25</v>
      </c>
      <c r="C29" s="221" t="str">
        <f>IF(Start!$C31="","",Start!$C31)</f>
        <v/>
      </c>
      <c r="D29" s="215"/>
      <c r="E29" s="216"/>
      <c r="F29" s="216"/>
      <c r="G29" s="216"/>
      <c r="H29" s="216"/>
      <c r="I29" s="216"/>
      <c r="J29" s="267"/>
      <c r="K29" s="267"/>
      <c r="L29" s="217"/>
    </row>
    <row r="30" spans="2:12" x14ac:dyDescent="0.2">
      <c r="B30" s="74">
        <f>Start!$F7</f>
        <v>26</v>
      </c>
      <c r="C30" s="219" t="str">
        <f>IF(Start!$G7="","",Start!$G7)</f>
        <v/>
      </c>
      <c r="D30" s="212"/>
      <c r="E30" s="213"/>
      <c r="F30" s="213"/>
      <c r="G30" s="213"/>
      <c r="H30" s="213"/>
      <c r="I30" s="213"/>
      <c r="J30" s="266"/>
      <c r="K30" s="266"/>
      <c r="L30" s="214"/>
    </row>
    <row r="31" spans="2:12" x14ac:dyDescent="0.2">
      <c r="B31" s="63">
        <f>Start!$F8</f>
        <v>27</v>
      </c>
      <c r="C31" s="220" t="str">
        <f>IF(Start!$G8="","",Start!$G8)</f>
        <v/>
      </c>
      <c r="D31" s="215"/>
      <c r="E31" s="216"/>
      <c r="F31" s="216"/>
      <c r="G31" s="216"/>
      <c r="H31" s="216"/>
      <c r="I31" s="216"/>
      <c r="J31" s="267"/>
      <c r="K31" s="267"/>
      <c r="L31" s="217"/>
    </row>
    <row r="32" spans="2:12" x14ac:dyDescent="0.2">
      <c r="B32" s="74">
        <f>Start!$F9</f>
        <v>28</v>
      </c>
      <c r="C32" s="219" t="str">
        <f>IF(Start!$G9="","",Start!$G9)</f>
        <v/>
      </c>
      <c r="D32" s="212"/>
      <c r="E32" s="213"/>
      <c r="F32" s="213"/>
      <c r="G32" s="213"/>
      <c r="H32" s="213"/>
      <c r="I32" s="213"/>
      <c r="J32" s="266"/>
      <c r="K32" s="266"/>
      <c r="L32" s="214"/>
    </row>
    <row r="33" spans="2:12" x14ac:dyDescent="0.2">
      <c r="B33" s="63">
        <f>Start!$F10</f>
        <v>29</v>
      </c>
      <c r="C33" s="221" t="str">
        <f>IF(Start!$G10="","",Start!$G10)</f>
        <v/>
      </c>
      <c r="D33" s="215"/>
      <c r="E33" s="216"/>
      <c r="F33" s="216"/>
      <c r="G33" s="216"/>
      <c r="H33" s="216"/>
      <c r="I33" s="216"/>
      <c r="J33" s="267"/>
      <c r="K33" s="267"/>
      <c r="L33" s="217"/>
    </row>
    <row r="34" spans="2:12" x14ac:dyDescent="0.2">
      <c r="B34" s="74">
        <f>Start!$F11</f>
        <v>30</v>
      </c>
      <c r="C34" s="219" t="str">
        <f>IF(Start!$G11="","",Start!$G11)</f>
        <v/>
      </c>
      <c r="D34" s="212"/>
      <c r="E34" s="213"/>
      <c r="F34" s="213"/>
      <c r="G34" s="213"/>
      <c r="H34" s="213"/>
      <c r="I34" s="213"/>
      <c r="J34" s="266"/>
      <c r="K34" s="266"/>
      <c r="L34" s="214"/>
    </row>
    <row r="35" spans="2:12" x14ac:dyDescent="0.2">
      <c r="B35" s="63">
        <f>Start!$F12</f>
        <v>31</v>
      </c>
      <c r="C35" s="221" t="str">
        <f>IF(Start!$G12="","",Start!$G12)</f>
        <v/>
      </c>
      <c r="D35" s="215"/>
      <c r="E35" s="216"/>
      <c r="F35" s="216"/>
      <c r="G35" s="216"/>
      <c r="H35" s="216"/>
      <c r="I35" s="216"/>
      <c r="J35" s="267"/>
      <c r="K35" s="267"/>
      <c r="L35" s="217"/>
    </row>
    <row r="36" spans="2:12" x14ac:dyDescent="0.2">
      <c r="B36" s="74">
        <f>Start!$F13</f>
        <v>32</v>
      </c>
      <c r="C36" s="219" t="str">
        <f>IF(Start!$G13="","",Start!$G13)</f>
        <v/>
      </c>
      <c r="D36" s="212"/>
      <c r="E36" s="213"/>
      <c r="F36" s="213"/>
      <c r="G36" s="213"/>
      <c r="H36" s="213"/>
      <c r="I36" s="213"/>
      <c r="J36" s="266"/>
      <c r="K36" s="266"/>
      <c r="L36" s="214"/>
    </row>
    <row r="37" spans="2:12" x14ac:dyDescent="0.2">
      <c r="B37" s="63">
        <f>Start!$F14</f>
        <v>33</v>
      </c>
      <c r="C37" s="221" t="str">
        <f>IF(Start!$G14="","",Start!$G14)</f>
        <v/>
      </c>
      <c r="D37" s="215"/>
      <c r="E37" s="216"/>
      <c r="F37" s="216"/>
      <c r="G37" s="216"/>
      <c r="H37" s="216"/>
      <c r="I37" s="216"/>
      <c r="J37" s="267"/>
      <c r="K37" s="267"/>
      <c r="L37" s="217"/>
    </row>
    <row r="38" spans="2:12" x14ac:dyDescent="0.2">
      <c r="B38" s="74">
        <f>Start!$F15</f>
        <v>34</v>
      </c>
      <c r="C38" s="219" t="str">
        <f>IF(Start!$G15="","",Start!$G15)</f>
        <v/>
      </c>
      <c r="D38" s="212"/>
      <c r="E38" s="213"/>
      <c r="F38" s="213"/>
      <c r="G38" s="213"/>
      <c r="H38" s="213"/>
      <c r="I38" s="213"/>
      <c r="J38" s="266"/>
      <c r="K38" s="266"/>
      <c r="L38" s="214"/>
    </row>
    <row r="39" spans="2:12" x14ac:dyDescent="0.2">
      <c r="B39" s="63">
        <f>Start!$F16</f>
        <v>35</v>
      </c>
      <c r="C39" s="221" t="str">
        <f>IF(Start!$G16="","",Start!$G16)</f>
        <v/>
      </c>
      <c r="D39" s="215"/>
      <c r="E39" s="216"/>
      <c r="F39" s="216"/>
      <c r="G39" s="216"/>
      <c r="H39" s="216"/>
      <c r="I39" s="216"/>
      <c r="J39" s="267"/>
      <c r="K39" s="267"/>
      <c r="L39" s="217"/>
    </row>
    <row r="40" spans="2:12" x14ac:dyDescent="0.2">
      <c r="B40" s="74">
        <f>Start!$F17</f>
        <v>36</v>
      </c>
      <c r="C40" s="219" t="str">
        <f>IF(Start!$G17="","",Start!$G17)</f>
        <v/>
      </c>
      <c r="D40" s="212"/>
      <c r="E40" s="213"/>
      <c r="F40" s="213"/>
      <c r="G40" s="213"/>
      <c r="H40" s="213"/>
      <c r="I40" s="213"/>
      <c r="J40" s="266"/>
      <c r="K40" s="266"/>
      <c r="L40" s="214"/>
    </row>
    <row r="41" spans="2:12" x14ac:dyDescent="0.2">
      <c r="B41" s="63">
        <f>Start!$F18</f>
        <v>37</v>
      </c>
      <c r="C41" s="221" t="str">
        <f>IF(Start!$G18="","",Start!$G18)</f>
        <v/>
      </c>
      <c r="D41" s="215"/>
      <c r="E41" s="216"/>
      <c r="F41" s="216"/>
      <c r="G41" s="216"/>
      <c r="H41" s="216"/>
      <c r="I41" s="216"/>
      <c r="J41" s="267"/>
      <c r="K41" s="267"/>
      <c r="L41" s="217"/>
    </row>
    <row r="42" spans="2:12" x14ac:dyDescent="0.2">
      <c r="B42" s="74">
        <f>Start!$F19</f>
        <v>38</v>
      </c>
      <c r="C42" s="219" t="str">
        <f>IF(Start!$G19="","",Start!$G19)</f>
        <v/>
      </c>
      <c r="D42" s="212"/>
      <c r="E42" s="213"/>
      <c r="F42" s="213"/>
      <c r="G42" s="213"/>
      <c r="H42" s="213"/>
      <c r="I42" s="213"/>
      <c r="J42" s="266"/>
      <c r="K42" s="266"/>
      <c r="L42" s="214"/>
    </row>
    <row r="43" spans="2:12" x14ac:dyDescent="0.2">
      <c r="B43" s="63">
        <f>Start!$F20</f>
        <v>39</v>
      </c>
      <c r="C43" s="221" t="str">
        <f>IF(Start!$G20="","",Start!$G20)</f>
        <v/>
      </c>
      <c r="D43" s="215"/>
      <c r="E43" s="216"/>
      <c r="F43" s="216"/>
      <c r="G43" s="216"/>
      <c r="H43" s="216"/>
      <c r="I43" s="216"/>
      <c r="J43" s="267"/>
      <c r="K43" s="267"/>
      <c r="L43" s="217"/>
    </row>
    <row r="44" spans="2:12" x14ac:dyDescent="0.2">
      <c r="B44" s="74">
        <f>Start!$F21</f>
        <v>40</v>
      </c>
      <c r="C44" s="219" t="str">
        <f>IF(Start!$G21="","",Start!$G21)</f>
        <v/>
      </c>
      <c r="D44" s="212"/>
      <c r="E44" s="213"/>
      <c r="F44" s="213"/>
      <c r="G44" s="213"/>
      <c r="H44" s="213"/>
      <c r="I44" s="213"/>
      <c r="J44" s="266"/>
      <c r="K44" s="266"/>
      <c r="L44" s="214"/>
    </row>
    <row r="45" spans="2:12" x14ac:dyDescent="0.2">
      <c r="B45" s="63">
        <f>Start!$F22</f>
        <v>41</v>
      </c>
      <c r="C45" s="221" t="str">
        <f>IF(Start!$G22="","",Start!$G22)</f>
        <v/>
      </c>
      <c r="D45" s="215"/>
      <c r="E45" s="216"/>
      <c r="F45" s="216"/>
      <c r="G45" s="216"/>
      <c r="H45" s="216"/>
      <c r="I45" s="216"/>
      <c r="J45" s="267"/>
      <c r="K45" s="267"/>
      <c r="L45" s="217"/>
    </row>
    <row r="46" spans="2:12" x14ac:dyDescent="0.2">
      <c r="B46" s="74">
        <f>Start!$F23</f>
        <v>42</v>
      </c>
      <c r="C46" s="219" t="str">
        <f>IF(Start!$G23="","",Start!$G23)</f>
        <v/>
      </c>
      <c r="D46" s="212"/>
      <c r="E46" s="213"/>
      <c r="F46" s="213"/>
      <c r="G46" s="213"/>
      <c r="H46" s="213"/>
      <c r="I46" s="213"/>
      <c r="J46" s="266"/>
      <c r="K46" s="266"/>
      <c r="L46" s="214"/>
    </row>
    <row r="47" spans="2:12" x14ac:dyDescent="0.2">
      <c r="B47" s="63">
        <f>Start!$F24</f>
        <v>43</v>
      </c>
      <c r="C47" s="221" t="str">
        <f>IF(Start!$G24="","",Start!$G24)</f>
        <v/>
      </c>
      <c r="D47" s="215"/>
      <c r="E47" s="216"/>
      <c r="F47" s="216"/>
      <c r="G47" s="216"/>
      <c r="H47" s="216"/>
      <c r="I47" s="216"/>
      <c r="J47" s="267"/>
      <c r="K47" s="267"/>
      <c r="L47" s="217"/>
    </row>
    <row r="48" spans="2:12" x14ac:dyDescent="0.2">
      <c r="B48" s="74">
        <f>Start!$F25</f>
        <v>44</v>
      </c>
      <c r="C48" s="219" t="str">
        <f>IF(Start!$G25="","",Start!$G25)</f>
        <v/>
      </c>
      <c r="D48" s="212"/>
      <c r="E48" s="213"/>
      <c r="F48" s="213"/>
      <c r="G48" s="213"/>
      <c r="H48" s="213"/>
      <c r="I48" s="213"/>
      <c r="J48" s="266"/>
      <c r="K48" s="266"/>
      <c r="L48" s="214"/>
    </row>
    <row r="49" spans="2:12" x14ac:dyDescent="0.2">
      <c r="B49" s="63">
        <f>Start!$F26</f>
        <v>45</v>
      </c>
      <c r="C49" s="221" t="str">
        <f>IF(Start!$G26="","",Start!$G26)</f>
        <v/>
      </c>
      <c r="D49" s="215"/>
      <c r="E49" s="216"/>
      <c r="F49" s="216"/>
      <c r="G49" s="216"/>
      <c r="H49" s="216"/>
      <c r="I49" s="216"/>
      <c r="J49" s="267"/>
      <c r="K49" s="267"/>
      <c r="L49" s="217"/>
    </row>
    <row r="50" spans="2:12" x14ac:dyDescent="0.2">
      <c r="B50" s="74">
        <f>Start!$F27</f>
        <v>46</v>
      </c>
      <c r="C50" s="219" t="str">
        <f>IF(Start!$G27="","",Start!$G27)</f>
        <v/>
      </c>
      <c r="D50" s="212"/>
      <c r="E50" s="213"/>
      <c r="F50" s="213"/>
      <c r="G50" s="213"/>
      <c r="H50" s="213"/>
      <c r="I50" s="213"/>
      <c r="J50" s="266"/>
      <c r="K50" s="266"/>
      <c r="L50" s="214"/>
    </row>
    <row r="51" spans="2:12" x14ac:dyDescent="0.2">
      <c r="B51" s="63">
        <f>Start!$F28</f>
        <v>47</v>
      </c>
      <c r="C51" s="221" t="str">
        <f>IF(Start!$G28="","",Start!$G28)</f>
        <v/>
      </c>
      <c r="D51" s="215"/>
      <c r="E51" s="216"/>
      <c r="F51" s="216"/>
      <c r="G51" s="216"/>
      <c r="H51" s="216"/>
      <c r="I51" s="216"/>
      <c r="J51" s="267"/>
      <c r="K51" s="267"/>
      <c r="L51" s="217"/>
    </row>
    <row r="52" spans="2:12" x14ac:dyDescent="0.2">
      <c r="B52" s="74">
        <f>Start!$F29</f>
        <v>48</v>
      </c>
      <c r="C52" s="219" t="str">
        <f>IF(Start!$G29="","",Start!$G29)</f>
        <v/>
      </c>
      <c r="D52" s="212"/>
      <c r="E52" s="213"/>
      <c r="F52" s="213"/>
      <c r="G52" s="213"/>
      <c r="H52" s="213"/>
      <c r="I52" s="213"/>
      <c r="J52" s="266"/>
      <c r="K52" s="266"/>
      <c r="L52" s="214"/>
    </row>
    <row r="53" spans="2:12" x14ac:dyDescent="0.2">
      <c r="B53" s="63">
        <f>Start!$F30</f>
        <v>49</v>
      </c>
      <c r="C53" s="221" t="str">
        <f>IF(Start!$G30="","",Start!$G30)</f>
        <v/>
      </c>
      <c r="D53" s="215"/>
      <c r="E53" s="216"/>
      <c r="F53" s="216"/>
      <c r="G53" s="216"/>
      <c r="H53" s="216"/>
      <c r="I53" s="216"/>
      <c r="J53" s="267"/>
      <c r="K53" s="267"/>
      <c r="L53" s="217"/>
    </row>
    <row r="54" spans="2:12" ht="13.5" thickBot="1" x14ac:dyDescent="0.25">
      <c r="B54" s="242">
        <f>Start!$F31</f>
        <v>50</v>
      </c>
      <c r="C54" s="268" t="str">
        <f>IF(Start!$G31="","",Start!$G31)</f>
        <v/>
      </c>
      <c r="D54" s="269"/>
      <c r="E54" s="270"/>
      <c r="F54" s="270"/>
      <c r="G54" s="270"/>
      <c r="H54" s="270"/>
      <c r="I54" s="270"/>
      <c r="J54" s="271"/>
      <c r="K54" s="271"/>
      <c r="L54" s="272"/>
    </row>
  </sheetData>
  <sheetProtection sheet="1" objects="1" scenarios="1"/>
  <customSheetViews>
    <customSheetView guid="{B63A9C9F-CFE4-40C9-8381-5421B247D702}" showGridLines="0" showRowCol="0" outlineSymbols="0" fitToPage="1" showRuler="0">
      <pageMargins left="0.39370078740157483" right="0.39370078740157483" top="0.39370078740157483" bottom="0.39370078740157483" header="0" footer="0"/>
      <printOptions horizontalCentered="1" verticalCentered="1"/>
      <pageSetup paperSize="9" scale="94" orientation="landscape" horizontalDpi="4294967292" r:id="rId1"/>
      <headerFooter alignWithMargins="0"/>
    </customSheetView>
  </customSheetViews>
  <mergeCells count="2">
    <mergeCell ref="B1:L1"/>
    <mergeCell ref="D3:L3"/>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POŽÁRNÍ SPORT</oddHeader>
    <oddFooter>&amp;LAutor: Ing. Milan Hoffmann&amp;C&amp;P&amp;ROprávněný uživatel: SH ČMS</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1:O507"/>
  <sheetViews>
    <sheetView showGridLines="0" showRowColHeaders="0" showOutlineSymbols="0" zoomScaleNormal="100" workbookViewId="0"/>
  </sheetViews>
  <sheetFormatPr defaultColWidth="5.5703125" defaultRowHeight="12.75" x14ac:dyDescent="0.2"/>
  <cols>
    <col min="1" max="1" width="1.140625" style="22" customWidth="1"/>
    <col min="2" max="2" width="4.7109375" style="185" customWidth="1"/>
    <col min="3" max="3" width="17.7109375" style="30" customWidth="1"/>
    <col min="4" max="4" width="17.7109375" style="29" customWidth="1"/>
    <col min="5" max="7" width="5.7109375" style="29" customWidth="1"/>
    <col min="8" max="8" width="6.7109375" style="29" customWidth="1"/>
    <col min="9" max="9" width="3.7109375" style="291" customWidth="1"/>
    <col min="10" max="10" width="0.85546875" style="22" customWidth="1"/>
    <col min="11" max="13" width="5.7109375" style="29" customWidth="1"/>
    <col min="14" max="14" width="6.7109375" style="29" customWidth="1"/>
    <col min="15" max="15" width="3.7109375" style="291" customWidth="1"/>
    <col min="16" max="16" width="1.140625" style="22" customWidth="1"/>
    <col min="17" max="16384" width="5.5703125" style="22"/>
  </cols>
  <sheetData>
    <row r="1" spans="2:15" ht="26.25" x14ac:dyDescent="0.4">
      <c r="B1" s="729" t="s">
        <v>58</v>
      </c>
      <c r="C1" s="729"/>
      <c r="D1" s="729"/>
      <c r="E1" s="729"/>
      <c r="F1" s="729"/>
      <c r="G1" s="729"/>
      <c r="H1" s="729"/>
      <c r="I1" s="729"/>
      <c r="J1" s="729"/>
      <c r="K1" s="729"/>
      <c r="L1" s="729"/>
      <c r="M1" s="729"/>
      <c r="N1" s="729"/>
      <c r="O1" s="729"/>
    </row>
    <row r="2" spans="2:15" ht="15" customHeight="1" thickBot="1" x14ac:dyDescent="0.45">
      <c r="B2" s="138"/>
      <c r="C2" s="24"/>
      <c r="D2" s="23"/>
      <c r="E2" s="23"/>
      <c r="F2" s="23"/>
      <c r="G2" s="23"/>
      <c r="H2" s="23"/>
      <c r="I2" s="23"/>
      <c r="K2" s="23"/>
      <c r="L2" s="23"/>
      <c r="M2" s="23"/>
      <c r="N2" s="23"/>
      <c r="O2" s="23"/>
    </row>
    <row r="3" spans="2:15" s="25" customFormat="1" ht="18" customHeight="1" thickBot="1" x14ac:dyDescent="0.25">
      <c r="B3" s="104"/>
      <c r="C3" s="105" t="str">
        <f>Start!$C$5</f>
        <v>MUŽI</v>
      </c>
      <c r="D3" s="149"/>
      <c r="E3" s="737" t="s">
        <v>25</v>
      </c>
      <c r="F3" s="738"/>
      <c r="G3" s="738"/>
      <c r="H3" s="739"/>
      <c r="I3" s="149"/>
      <c r="J3" s="149"/>
      <c r="K3" s="737" t="s">
        <v>26</v>
      </c>
      <c r="L3" s="738"/>
      <c r="M3" s="738"/>
      <c r="N3" s="739"/>
      <c r="O3" s="149"/>
    </row>
    <row r="4" spans="2:15" s="27" customFormat="1" ht="18" customHeight="1" thickBot="1" x14ac:dyDescent="0.25">
      <c r="B4" s="273" t="s">
        <v>1</v>
      </c>
      <c r="C4" s="150" t="s">
        <v>22</v>
      </c>
      <c r="D4" s="151" t="s">
        <v>36</v>
      </c>
      <c r="E4" s="152">
        <v>1</v>
      </c>
      <c r="F4" s="153">
        <v>2</v>
      </c>
      <c r="G4" s="154">
        <v>3</v>
      </c>
      <c r="H4" s="151" t="s">
        <v>24</v>
      </c>
      <c r="I4" s="151" t="s">
        <v>51</v>
      </c>
      <c r="J4" s="155"/>
      <c r="K4" s="152">
        <v>1</v>
      </c>
      <c r="L4" s="153">
        <v>2</v>
      </c>
      <c r="M4" s="154">
        <v>3</v>
      </c>
      <c r="N4" s="156" t="s">
        <v>24</v>
      </c>
      <c r="O4" s="157" t="s">
        <v>51</v>
      </c>
    </row>
    <row r="5" spans="2:15" s="292" customFormat="1" ht="18" customHeight="1" x14ac:dyDescent="0.2">
      <c r="B5" s="626">
        <v>1</v>
      </c>
      <c r="C5" s="627" t="s">
        <v>116</v>
      </c>
      <c r="D5" s="627" t="s">
        <v>107</v>
      </c>
      <c r="E5" s="628"/>
      <c r="F5" s="629"/>
      <c r="G5" s="630"/>
      <c r="H5" s="631"/>
      <c r="I5" s="632" t="s">
        <v>37</v>
      </c>
      <c r="J5" s="633"/>
      <c r="K5" s="628"/>
      <c r="L5" s="629"/>
      <c r="M5" s="630"/>
      <c r="N5" s="631"/>
      <c r="O5" s="634" t="s">
        <v>38</v>
      </c>
    </row>
    <row r="6" spans="2:15" s="299" customFormat="1" ht="18" customHeight="1" x14ac:dyDescent="0.2">
      <c r="B6" s="275">
        <v>2</v>
      </c>
      <c r="C6" s="225" t="s">
        <v>121</v>
      </c>
      <c r="D6" s="225" t="s">
        <v>109</v>
      </c>
      <c r="E6" s="300"/>
      <c r="F6" s="301"/>
      <c r="G6" s="302"/>
      <c r="H6" s="312"/>
      <c r="I6" s="288" t="s">
        <v>38</v>
      </c>
      <c r="J6" s="304"/>
      <c r="K6" s="300"/>
      <c r="L6" s="301"/>
      <c r="M6" s="302"/>
      <c r="N6" s="303"/>
      <c r="O6" s="280" t="s">
        <v>157</v>
      </c>
    </row>
    <row r="7" spans="2:15" s="299" customFormat="1" ht="18" customHeight="1" x14ac:dyDescent="0.2">
      <c r="B7" s="275">
        <v>3</v>
      </c>
      <c r="C7" s="225" t="s">
        <v>127</v>
      </c>
      <c r="D7" s="225" t="s">
        <v>111</v>
      </c>
      <c r="E7" s="300"/>
      <c r="F7" s="301"/>
      <c r="G7" s="302"/>
      <c r="H7" s="303"/>
      <c r="I7" s="287" t="s">
        <v>157</v>
      </c>
      <c r="J7" s="304"/>
      <c r="K7" s="300"/>
      <c r="L7" s="301"/>
      <c r="M7" s="302"/>
      <c r="N7" s="303"/>
      <c r="O7" s="280" t="s">
        <v>158</v>
      </c>
    </row>
    <row r="8" spans="2:15" s="292" customFormat="1" ht="18" customHeight="1" x14ac:dyDescent="0.2">
      <c r="B8" s="275">
        <v>4</v>
      </c>
      <c r="C8" s="225" t="s">
        <v>135</v>
      </c>
      <c r="D8" s="225" t="s">
        <v>112</v>
      </c>
      <c r="E8" s="300"/>
      <c r="F8" s="301"/>
      <c r="G8" s="302"/>
      <c r="H8" s="303"/>
      <c r="I8" s="287" t="s">
        <v>158</v>
      </c>
      <c r="J8" s="304"/>
      <c r="K8" s="300"/>
      <c r="L8" s="301"/>
      <c r="M8" s="302"/>
      <c r="N8" s="303"/>
      <c r="O8" s="280" t="s">
        <v>37</v>
      </c>
    </row>
    <row r="9" spans="2:15" s="299" customFormat="1" ht="18" customHeight="1" x14ac:dyDescent="0.2">
      <c r="B9" s="274">
        <v>5</v>
      </c>
      <c r="C9" s="224" t="s">
        <v>142</v>
      </c>
      <c r="D9" s="224" t="s">
        <v>113</v>
      </c>
      <c r="E9" s="293"/>
      <c r="F9" s="294"/>
      <c r="G9" s="295"/>
      <c r="H9" s="298"/>
      <c r="I9" s="285" t="s">
        <v>37</v>
      </c>
      <c r="J9" s="297"/>
      <c r="K9" s="293"/>
      <c r="L9" s="294"/>
      <c r="M9" s="295"/>
      <c r="N9" s="298"/>
      <c r="O9" s="279" t="s">
        <v>38</v>
      </c>
    </row>
    <row r="10" spans="2:15" s="299" customFormat="1" ht="18" customHeight="1" x14ac:dyDescent="0.2">
      <c r="B10" s="274">
        <v>6</v>
      </c>
      <c r="C10" s="224" t="s">
        <v>150</v>
      </c>
      <c r="D10" s="224" t="s">
        <v>101</v>
      </c>
      <c r="E10" s="293"/>
      <c r="F10" s="294"/>
      <c r="G10" s="295"/>
      <c r="H10" s="298"/>
      <c r="I10" s="285" t="s">
        <v>38</v>
      </c>
      <c r="J10" s="297"/>
      <c r="K10" s="293"/>
      <c r="L10" s="294"/>
      <c r="M10" s="295"/>
      <c r="N10" s="298"/>
      <c r="O10" s="279" t="s">
        <v>157</v>
      </c>
    </row>
    <row r="11" spans="2:15" s="292" customFormat="1" ht="18" customHeight="1" x14ac:dyDescent="0.2">
      <c r="B11" s="274">
        <v>7</v>
      </c>
      <c r="C11" s="224" t="s">
        <v>117</v>
      </c>
      <c r="D11" s="224" t="s">
        <v>107</v>
      </c>
      <c r="E11" s="293"/>
      <c r="F11" s="294"/>
      <c r="G11" s="295"/>
      <c r="H11" s="298"/>
      <c r="I11" s="286" t="s">
        <v>157</v>
      </c>
      <c r="J11" s="297"/>
      <c r="K11" s="293"/>
      <c r="L11" s="294"/>
      <c r="M11" s="295"/>
      <c r="N11" s="298"/>
      <c r="O11" s="279" t="s">
        <v>158</v>
      </c>
    </row>
    <row r="12" spans="2:15" s="299" customFormat="1" ht="18" customHeight="1" x14ac:dyDescent="0.2">
      <c r="B12" s="274">
        <v>8</v>
      </c>
      <c r="C12" s="224" t="s">
        <v>122</v>
      </c>
      <c r="D12" s="224" t="s">
        <v>109</v>
      </c>
      <c r="E12" s="293"/>
      <c r="F12" s="294"/>
      <c r="G12" s="295"/>
      <c r="H12" s="298"/>
      <c r="I12" s="286" t="s">
        <v>158</v>
      </c>
      <c r="J12" s="297"/>
      <c r="K12" s="293"/>
      <c r="L12" s="294"/>
      <c r="M12" s="295"/>
      <c r="N12" s="298"/>
      <c r="O12" s="279" t="s">
        <v>37</v>
      </c>
    </row>
    <row r="13" spans="2:15" s="299" customFormat="1" ht="18" customHeight="1" x14ac:dyDescent="0.2">
      <c r="B13" s="275">
        <v>9</v>
      </c>
      <c r="C13" s="225" t="s">
        <v>128</v>
      </c>
      <c r="D13" s="225" t="s">
        <v>111</v>
      </c>
      <c r="E13" s="300"/>
      <c r="F13" s="301"/>
      <c r="G13" s="302"/>
      <c r="H13" s="303"/>
      <c r="I13" s="287" t="s">
        <v>37</v>
      </c>
      <c r="J13" s="304"/>
      <c r="K13" s="300"/>
      <c r="L13" s="301"/>
      <c r="M13" s="302"/>
      <c r="N13" s="303"/>
      <c r="O13" s="280" t="s">
        <v>38</v>
      </c>
    </row>
    <row r="14" spans="2:15" s="292" customFormat="1" ht="18" customHeight="1" x14ac:dyDescent="0.2">
      <c r="B14" s="275">
        <v>10</v>
      </c>
      <c r="C14" s="225" t="s">
        <v>136</v>
      </c>
      <c r="D14" s="225" t="s">
        <v>112</v>
      </c>
      <c r="E14" s="300"/>
      <c r="F14" s="301"/>
      <c r="G14" s="302"/>
      <c r="H14" s="303"/>
      <c r="I14" s="287" t="s">
        <v>38</v>
      </c>
      <c r="J14" s="304"/>
      <c r="K14" s="300"/>
      <c r="L14" s="301"/>
      <c r="M14" s="302"/>
      <c r="N14" s="303"/>
      <c r="O14" s="280" t="s">
        <v>157</v>
      </c>
    </row>
    <row r="15" spans="2:15" s="299" customFormat="1" ht="18" customHeight="1" x14ac:dyDescent="0.2">
      <c r="B15" s="275">
        <v>11</v>
      </c>
      <c r="C15" s="225" t="s">
        <v>143</v>
      </c>
      <c r="D15" s="225" t="s">
        <v>113</v>
      </c>
      <c r="E15" s="300"/>
      <c r="F15" s="301"/>
      <c r="G15" s="302"/>
      <c r="H15" s="303"/>
      <c r="I15" s="287" t="s">
        <v>157</v>
      </c>
      <c r="J15" s="304"/>
      <c r="K15" s="300"/>
      <c r="L15" s="301"/>
      <c r="M15" s="302"/>
      <c r="N15" s="303"/>
      <c r="O15" s="280" t="s">
        <v>158</v>
      </c>
    </row>
    <row r="16" spans="2:15" s="299" customFormat="1" ht="18" customHeight="1" x14ac:dyDescent="0.2">
      <c r="B16" s="275">
        <v>12</v>
      </c>
      <c r="C16" s="225" t="s">
        <v>151</v>
      </c>
      <c r="D16" s="225" t="s">
        <v>101</v>
      </c>
      <c r="E16" s="300"/>
      <c r="F16" s="301"/>
      <c r="G16" s="302"/>
      <c r="H16" s="303"/>
      <c r="I16" s="287" t="s">
        <v>158</v>
      </c>
      <c r="J16" s="304"/>
      <c r="K16" s="300"/>
      <c r="L16" s="301"/>
      <c r="M16" s="302"/>
      <c r="N16" s="303"/>
      <c r="O16" s="280" t="s">
        <v>37</v>
      </c>
    </row>
    <row r="17" spans="2:15" s="292" customFormat="1" ht="18" customHeight="1" x14ac:dyDescent="0.2">
      <c r="B17" s="274">
        <v>13</v>
      </c>
      <c r="C17" s="224" t="s">
        <v>165</v>
      </c>
      <c r="D17" s="224" t="s">
        <v>107</v>
      </c>
      <c r="E17" s="293"/>
      <c r="F17" s="294"/>
      <c r="G17" s="295"/>
      <c r="H17" s="298"/>
      <c r="I17" s="286" t="s">
        <v>37</v>
      </c>
      <c r="J17" s="297"/>
      <c r="K17" s="293"/>
      <c r="L17" s="294"/>
      <c r="M17" s="295"/>
      <c r="N17" s="298"/>
      <c r="O17" s="279" t="s">
        <v>38</v>
      </c>
    </row>
    <row r="18" spans="2:15" s="299" customFormat="1" ht="18" customHeight="1" x14ac:dyDescent="0.2">
      <c r="B18" s="274">
        <v>14</v>
      </c>
      <c r="C18" s="224" t="s">
        <v>159</v>
      </c>
      <c r="D18" s="224" t="s">
        <v>109</v>
      </c>
      <c r="E18" s="293"/>
      <c r="F18" s="294"/>
      <c r="G18" s="295"/>
      <c r="H18" s="298"/>
      <c r="I18" s="286" t="s">
        <v>38</v>
      </c>
      <c r="J18" s="297"/>
      <c r="K18" s="293"/>
      <c r="L18" s="294"/>
      <c r="M18" s="295"/>
      <c r="N18" s="298"/>
      <c r="O18" s="279" t="s">
        <v>157</v>
      </c>
    </row>
    <row r="19" spans="2:15" s="299" customFormat="1" ht="18" customHeight="1" x14ac:dyDescent="0.2">
      <c r="B19" s="274">
        <v>15</v>
      </c>
      <c r="C19" s="224" t="s">
        <v>129</v>
      </c>
      <c r="D19" s="224" t="s">
        <v>111</v>
      </c>
      <c r="E19" s="293"/>
      <c r="F19" s="294"/>
      <c r="G19" s="295"/>
      <c r="H19" s="298"/>
      <c r="I19" s="286" t="s">
        <v>157</v>
      </c>
      <c r="J19" s="297"/>
      <c r="K19" s="293"/>
      <c r="L19" s="294"/>
      <c r="M19" s="295"/>
      <c r="N19" s="298"/>
      <c r="O19" s="279" t="s">
        <v>158</v>
      </c>
    </row>
    <row r="20" spans="2:15" s="292" customFormat="1" ht="18" customHeight="1" x14ac:dyDescent="0.2">
      <c r="B20" s="274">
        <v>16</v>
      </c>
      <c r="C20" s="224" t="s">
        <v>137</v>
      </c>
      <c r="D20" s="224" t="s">
        <v>112</v>
      </c>
      <c r="E20" s="293"/>
      <c r="F20" s="294"/>
      <c r="G20" s="295"/>
      <c r="H20" s="298"/>
      <c r="I20" s="286" t="s">
        <v>158</v>
      </c>
      <c r="J20" s="297"/>
      <c r="K20" s="293"/>
      <c r="L20" s="294"/>
      <c r="M20" s="295"/>
      <c r="N20" s="298"/>
      <c r="O20" s="279" t="s">
        <v>37</v>
      </c>
    </row>
    <row r="21" spans="2:15" s="292" customFormat="1" ht="18" customHeight="1" x14ac:dyDescent="0.2">
      <c r="B21" s="275">
        <v>17</v>
      </c>
      <c r="C21" s="225" t="s">
        <v>144</v>
      </c>
      <c r="D21" s="225" t="s">
        <v>113</v>
      </c>
      <c r="E21" s="300"/>
      <c r="F21" s="301"/>
      <c r="G21" s="302"/>
      <c r="H21" s="303"/>
      <c r="I21" s="287" t="s">
        <v>37</v>
      </c>
      <c r="J21" s="304"/>
      <c r="K21" s="300"/>
      <c r="L21" s="301"/>
      <c r="M21" s="302"/>
      <c r="N21" s="303"/>
      <c r="O21" s="280" t="s">
        <v>38</v>
      </c>
    </row>
    <row r="22" spans="2:15" s="292" customFormat="1" ht="18" customHeight="1" x14ac:dyDescent="0.2">
      <c r="B22" s="275">
        <v>18</v>
      </c>
      <c r="C22" s="225" t="s">
        <v>152</v>
      </c>
      <c r="D22" s="225" t="s">
        <v>101</v>
      </c>
      <c r="E22" s="300"/>
      <c r="F22" s="301"/>
      <c r="G22" s="302"/>
      <c r="H22" s="303"/>
      <c r="I22" s="287" t="s">
        <v>38</v>
      </c>
      <c r="J22" s="304"/>
      <c r="K22" s="300"/>
      <c r="L22" s="301"/>
      <c r="M22" s="302"/>
      <c r="N22" s="303"/>
      <c r="O22" s="280" t="s">
        <v>157</v>
      </c>
    </row>
    <row r="23" spans="2:15" s="292" customFormat="1" ht="18" customHeight="1" x14ac:dyDescent="0.2">
      <c r="B23" s="275">
        <v>19</v>
      </c>
      <c r="C23" s="225" t="s">
        <v>164</v>
      </c>
      <c r="D23" s="225" t="s">
        <v>107</v>
      </c>
      <c r="E23" s="300"/>
      <c r="F23" s="301"/>
      <c r="G23" s="302"/>
      <c r="H23" s="303"/>
      <c r="I23" s="287" t="s">
        <v>157</v>
      </c>
      <c r="J23" s="304"/>
      <c r="K23" s="300"/>
      <c r="L23" s="301"/>
      <c r="M23" s="302"/>
      <c r="N23" s="303"/>
      <c r="O23" s="280" t="s">
        <v>158</v>
      </c>
    </row>
    <row r="24" spans="2:15" s="292" customFormat="1" ht="18" customHeight="1" x14ac:dyDescent="0.2">
      <c r="B24" s="275">
        <v>20</v>
      </c>
      <c r="C24" s="225" t="s">
        <v>123</v>
      </c>
      <c r="D24" s="225" t="s">
        <v>109</v>
      </c>
      <c r="E24" s="300"/>
      <c r="F24" s="301"/>
      <c r="G24" s="302"/>
      <c r="H24" s="303"/>
      <c r="I24" s="287" t="s">
        <v>158</v>
      </c>
      <c r="J24" s="304"/>
      <c r="K24" s="300"/>
      <c r="L24" s="301"/>
      <c r="M24" s="302"/>
      <c r="N24" s="303"/>
      <c r="O24" s="280" t="s">
        <v>37</v>
      </c>
    </row>
    <row r="25" spans="2:15" s="292" customFormat="1" ht="18" customHeight="1" x14ac:dyDescent="0.2">
      <c r="B25" s="274">
        <v>21</v>
      </c>
      <c r="C25" s="224" t="s">
        <v>130</v>
      </c>
      <c r="D25" s="224" t="s">
        <v>111</v>
      </c>
      <c r="E25" s="293"/>
      <c r="F25" s="294"/>
      <c r="G25" s="295"/>
      <c r="H25" s="298"/>
      <c r="I25" s="286" t="s">
        <v>37</v>
      </c>
      <c r="J25" s="297"/>
      <c r="K25" s="293"/>
      <c r="L25" s="294"/>
      <c r="M25" s="295"/>
      <c r="N25" s="298"/>
      <c r="O25" s="279" t="s">
        <v>38</v>
      </c>
    </row>
    <row r="26" spans="2:15" s="292" customFormat="1" ht="18" customHeight="1" x14ac:dyDescent="0.2">
      <c r="B26" s="274">
        <v>22</v>
      </c>
      <c r="C26" s="224" t="s">
        <v>138</v>
      </c>
      <c r="D26" s="224" t="s">
        <v>112</v>
      </c>
      <c r="E26" s="293"/>
      <c r="F26" s="294"/>
      <c r="G26" s="295"/>
      <c r="H26" s="298"/>
      <c r="I26" s="286" t="s">
        <v>38</v>
      </c>
      <c r="J26" s="297"/>
      <c r="K26" s="293"/>
      <c r="L26" s="294"/>
      <c r="M26" s="295"/>
      <c r="N26" s="298"/>
      <c r="O26" s="279" t="s">
        <v>157</v>
      </c>
    </row>
    <row r="27" spans="2:15" s="292" customFormat="1" ht="18" customHeight="1" x14ac:dyDescent="0.2">
      <c r="B27" s="274">
        <v>23</v>
      </c>
      <c r="C27" s="224" t="s">
        <v>145</v>
      </c>
      <c r="D27" s="224" t="s">
        <v>113</v>
      </c>
      <c r="E27" s="293"/>
      <c r="F27" s="294"/>
      <c r="G27" s="295"/>
      <c r="H27" s="298"/>
      <c r="I27" s="286" t="s">
        <v>157</v>
      </c>
      <c r="J27" s="297"/>
      <c r="K27" s="293"/>
      <c r="L27" s="294"/>
      <c r="M27" s="295"/>
      <c r="N27" s="298"/>
      <c r="O27" s="279" t="s">
        <v>158</v>
      </c>
    </row>
    <row r="28" spans="2:15" s="292" customFormat="1" ht="18" customHeight="1" x14ac:dyDescent="0.2">
      <c r="B28" s="274">
        <v>24</v>
      </c>
      <c r="C28" s="224" t="s">
        <v>153</v>
      </c>
      <c r="D28" s="224" t="s">
        <v>101</v>
      </c>
      <c r="E28" s="293"/>
      <c r="F28" s="294"/>
      <c r="G28" s="295"/>
      <c r="H28" s="298"/>
      <c r="I28" s="286" t="s">
        <v>158</v>
      </c>
      <c r="J28" s="297"/>
      <c r="K28" s="293"/>
      <c r="L28" s="294"/>
      <c r="M28" s="295"/>
      <c r="N28" s="298"/>
      <c r="O28" s="279" t="s">
        <v>37</v>
      </c>
    </row>
    <row r="29" spans="2:15" s="292" customFormat="1" ht="18" customHeight="1" x14ac:dyDescent="0.2">
      <c r="B29" s="275">
        <v>25</v>
      </c>
      <c r="C29" s="225" t="s">
        <v>118</v>
      </c>
      <c r="D29" s="225" t="s">
        <v>107</v>
      </c>
      <c r="E29" s="300"/>
      <c r="F29" s="301"/>
      <c r="G29" s="302"/>
      <c r="H29" s="303"/>
      <c r="I29" s="287" t="s">
        <v>37</v>
      </c>
      <c r="J29" s="304"/>
      <c r="K29" s="300"/>
      <c r="L29" s="301"/>
      <c r="M29" s="302"/>
      <c r="N29" s="303"/>
      <c r="O29" s="280" t="s">
        <v>38</v>
      </c>
    </row>
    <row r="30" spans="2:15" s="292" customFormat="1" ht="18" customHeight="1" x14ac:dyDescent="0.2">
      <c r="B30" s="275">
        <v>26</v>
      </c>
      <c r="C30" s="225" t="s">
        <v>124</v>
      </c>
      <c r="D30" s="225" t="s">
        <v>109</v>
      </c>
      <c r="E30" s="300"/>
      <c r="F30" s="301"/>
      <c r="G30" s="302"/>
      <c r="H30" s="303"/>
      <c r="I30" s="287" t="s">
        <v>38</v>
      </c>
      <c r="J30" s="304"/>
      <c r="K30" s="300"/>
      <c r="L30" s="301"/>
      <c r="M30" s="302"/>
      <c r="N30" s="303"/>
      <c r="O30" s="280" t="s">
        <v>157</v>
      </c>
    </row>
    <row r="31" spans="2:15" s="292" customFormat="1" ht="18" customHeight="1" x14ac:dyDescent="0.2">
      <c r="B31" s="275">
        <v>27</v>
      </c>
      <c r="C31" s="225" t="s">
        <v>131</v>
      </c>
      <c r="D31" s="225" t="s">
        <v>111</v>
      </c>
      <c r="E31" s="300"/>
      <c r="F31" s="301"/>
      <c r="G31" s="302"/>
      <c r="H31" s="303"/>
      <c r="I31" s="287" t="s">
        <v>157</v>
      </c>
      <c r="J31" s="304"/>
      <c r="K31" s="300"/>
      <c r="L31" s="301"/>
      <c r="M31" s="302"/>
      <c r="N31" s="303"/>
      <c r="O31" s="280" t="s">
        <v>158</v>
      </c>
    </row>
    <row r="32" spans="2:15" s="292" customFormat="1" ht="18" customHeight="1" x14ac:dyDescent="0.2">
      <c r="B32" s="275">
        <v>28</v>
      </c>
      <c r="C32" s="225" t="s">
        <v>139</v>
      </c>
      <c r="D32" s="225" t="s">
        <v>112</v>
      </c>
      <c r="E32" s="300"/>
      <c r="F32" s="301"/>
      <c r="G32" s="302"/>
      <c r="H32" s="303"/>
      <c r="I32" s="287" t="s">
        <v>158</v>
      </c>
      <c r="J32" s="304"/>
      <c r="K32" s="300"/>
      <c r="L32" s="301"/>
      <c r="M32" s="302"/>
      <c r="N32" s="303"/>
      <c r="O32" s="280" t="s">
        <v>37</v>
      </c>
    </row>
    <row r="33" spans="2:15" s="292" customFormat="1" ht="18" customHeight="1" x14ac:dyDescent="0.2">
      <c r="B33" s="274">
        <v>29</v>
      </c>
      <c r="C33" s="224" t="s">
        <v>146</v>
      </c>
      <c r="D33" s="224" t="s">
        <v>113</v>
      </c>
      <c r="E33" s="293"/>
      <c r="F33" s="294"/>
      <c r="G33" s="295"/>
      <c r="H33" s="298"/>
      <c r="I33" s="286" t="s">
        <v>37</v>
      </c>
      <c r="J33" s="297"/>
      <c r="K33" s="293"/>
      <c r="L33" s="294"/>
      <c r="M33" s="295"/>
      <c r="N33" s="298"/>
      <c r="O33" s="279" t="s">
        <v>38</v>
      </c>
    </row>
    <row r="34" spans="2:15" s="292" customFormat="1" ht="18" customHeight="1" x14ac:dyDescent="0.2">
      <c r="B34" s="274">
        <v>30</v>
      </c>
      <c r="C34" s="224" t="s">
        <v>154</v>
      </c>
      <c r="D34" s="224" t="s">
        <v>101</v>
      </c>
      <c r="E34" s="293"/>
      <c r="F34" s="294"/>
      <c r="G34" s="295"/>
      <c r="H34" s="298"/>
      <c r="I34" s="286" t="s">
        <v>38</v>
      </c>
      <c r="J34" s="297"/>
      <c r="K34" s="293"/>
      <c r="L34" s="294"/>
      <c r="M34" s="295"/>
      <c r="N34" s="298"/>
      <c r="O34" s="279" t="s">
        <v>157</v>
      </c>
    </row>
    <row r="35" spans="2:15" s="292" customFormat="1" ht="18" customHeight="1" x14ac:dyDescent="0.2">
      <c r="B35" s="274">
        <v>31</v>
      </c>
      <c r="C35" s="224" t="s">
        <v>119</v>
      </c>
      <c r="D35" s="224" t="s">
        <v>107</v>
      </c>
      <c r="E35" s="293"/>
      <c r="F35" s="294"/>
      <c r="G35" s="295"/>
      <c r="H35" s="298"/>
      <c r="I35" s="286" t="s">
        <v>157</v>
      </c>
      <c r="J35" s="297"/>
      <c r="K35" s="293"/>
      <c r="L35" s="294"/>
      <c r="M35" s="295"/>
      <c r="N35" s="298"/>
      <c r="O35" s="279" t="s">
        <v>158</v>
      </c>
    </row>
    <row r="36" spans="2:15" s="292" customFormat="1" ht="18" customHeight="1" x14ac:dyDescent="0.2">
      <c r="B36" s="274">
        <v>32</v>
      </c>
      <c r="C36" s="224" t="s">
        <v>125</v>
      </c>
      <c r="D36" s="224" t="s">
        <v>109</v>
      </c>
      <c r="E36" s="293"/>
      <c r="F36" s="294"/>
      <c r="G36" s="295"/>
      <c r="H36" s="298"/>
      <c r="I36" s="286" t="s">
        <v>158</v>
      </c>
      <c r="J36" s="297"/>
      <c r="K36" s="293"/>
      <c r="L36" s="294"/>
      <c r="M36" s="295"/>
      <c r="N36" s="298"/>
      <c r="O36" s="279" t="s">
        <v>37</v>
      </c>
    </row>
    <row r="37" spans="2:15" s="292" customFormat="1" ht="18" customHeight="1" x14ac:dyDescent="0.2">
      <c r="B37" s="275">
        <v>33</v>
      </c>
      <c r="C37" s="225" t="s">
        <v>134</v>
      </c>
      <c r="D37" s="225" t="s">
        <v>111</v>
      </c>
      <c r="E37" s="300"/>
      <c r="F37" s="301"/>
      <c r="G37" s="302"/>
      <c r="H37" s="303"/>
      <c r="I37" s="287" t="s">
        <v>37</v>
      </c>
      <c r="J37" s="304"/>
      <c r="K37" s="300"/>
      <c r="L37" s="301"/>
      <c r="M37" s="302"/>
      <c r="N37" s="303"/>
      <c r="O37" s="280" t="s">
        <v>38</v>
      </c>
    </row>
    <row r="38" spans="2:15" s="292" customFormat="1" ht="18" customHeight="1" x14ac:dyDescent="0.2">
      <c r="B38" s="275">
        <v>34</v>
      </c>
      <c r="C38" s="225" t="s">
        <v>140</v>
      </c>
      <c r="D38" s="225" t="s">
        <v>112</v>
      </c>
      <c r="E38" s="300"/>
      <c r="F38" s="301"/>
      <c r="G38" s="302"/>
      <c r="H38" s="303"/>
      <c r="I38" s="287" t="s">
        <v>38</v>
      </c>
      <c r="J38" s="304"/>
      <c r="K38" s="300"/>
      <c r="L38" s="301"/>
      <c r="M38" s="302"/>
      <c r="N38" s="303"/>
      <c r="O38" s="280" t="s">
        <v>157</v>
      </c>
    </row>
    <row r="39" spans="2:15" s="292" customFormat="1" ht="18" customHeight="1" x14ac:dyDescent="0.2">
      <c r="B39" s="275">
        <v>35</v>
      </c>
      <c r="C39" s="225" t="s">
        <v>147</v>
      </c>
      <c r="D39" s="225" t="s">
        <v>113</v>
      </c>
      <c r="E39" s="300"/>
      <c r="F39" s="301"/>
      <c r="G39" s="302"/>
      <c r="H39" s="303"/>
      <c r="I39" s="287" t="s">
        <v>157</v>
      </c>
      <c r="J39" s="304"/>
      <c r="K39" s="300"/>
      <c r="L39" s="301"/>
      <c r="M39" s="302"/>
      <c r="N39" s="303"/>
      <c r="O39" s="280" t="s">
        <v>158</v>
      </c>
    </row>
    <row r="40" spans="2:15" s="292" customFormat="1" ht="18" customHeight="1" x14ac:dyDescent="0.2">
      <c r="B40" s="275">
        <v>36</v>
      </c>
      <c r="C40" s="225" t="s">
        <v>155</v>
      </c>
      <c r="D40" s="225" t="s">
        <v>101</v>
      </c>
      <c r="E40" s="300"/>
      <c r="F40" s="301"/>
      <c r="G40" s="302"/>
      <c r="H40" s="303"/>
      <c r="I40" s="287" t="s">
        <v>158</v>
      </c>
      <c r="J40" s="304"/>
      <c r="K40" s="300"/>
      <c r="L40" s="301"/>
      <c r="M40" s="302"/>
      <c r="N40" s="303"/>
      <c r="O40" s="280" t="s">
        <v>37</v>
      </c>
    </row>
    <row r="41" spans="2:15" s="292" customFormat="1" ht="18" customHeight="1" x14ac:dyDescent="0.2">
      <c r="B41" s="276">
        <v>37</v>
      </c>
      <c r="C41" s="226" t="s">
        <v>120</v>
      </c>
      <c r="D41" s="226" t="s">
        <v>107</v>
      </c>
      <c r="E41" s="305"/>
      <c r="F41" s="306"/>
      <c r="G41" s="307"/>
      <c r="H41" s="296"/>
      <c r="I41" s="285" t="s">
        <v>37</v>
      </c>
      <c r="J41" s="308"/>
      <c r="K41" s="305"/>
      <c r="L41" s="306"/>
      <c r="M41" s="307"/>
      <c r="N41" s="296"/>
      <c r="O41" s="281" t="s">
        <v>38</v>
      </c>
    </row>
    <row r="42" spans="2:15" s="292" customFormat="1" ht="18" customHeight="1" x14ac:dyDescent="0.2">
      <c r="B42" s="274">
        <v>38</v>
      </c>
      <c r="C42" s="224" t="s">
        <v>126</v>
      </c>
      <c r="D42" s="224" t="s">
        <v>109</v>
      </c>
      <c r="E42" s="293"/>
      <c r="F42" s="294"/>
      <c r="G42" s="295"/>
      <c r="H42" s="298"/>
      <c r="I42" s="286" t="s">
        <v>38</v>
      </c>
      <c r="J42" s="297"/>
      <c r="K42" s="293"/>
      <c r="L42" s="294"/>
      <c r="M42" s="295"/>
      <c r="N42" s="298"/>
      <c r="O42" s="279" t="s">
        <v>157</v>
      </c>
    </row>
    <row r="43" spans="2:15" s="292" customFormat="1" ht="18" customHeight="1" x14ac:dyDescent="0.2">
      <c r="B43" s="274">
        <v>39</v>
      </c>
      <c r="C43" s="226" t="s">
        <v>132</v>
      </c>
      <c r="D43" s="226" t="s">
        <v>111</v>
      </c>
      <c r="E43" s="305"/>
      <c r="F43" s="306"/>
      <c r="G43" s="307"/>
      <c r="H43" s="296"/>
      <c r="I43" s="285" t="s">
        <v>157</v>
      </c>
      <c r="J43" s="308"/>
      <c r="K43" s="305"/>
      <c r="L43" s="306"/>
      <c r="M43" s="307"/>
      <c r="N43" s="296"/>
      <c r="O43" s="279" t="s">
        <v>158</v>
      </c>
    </row>
    <row r="44" spans="2:15" s="292" customFormat="1" ht="18" customHeight="1" x14ac:dyDescent="0.2">
      <c r="B44" s="274">
        <v>40</v>
      </c>
      <c r="C44" s="224" t="s">
        <v>141</v>
      </c>
      <c r="D44" s="224" t="s">
        <v>112</v>
      </c>
      <c r="E44" s="293"/>
      <c r="F44" s="294"/>
      <c r="G44" s="295"/>
      <c r="H44" s="298"/>
      <c r="I44" s="286" t="s">
        <v>158</v>
      </c>
      <c r="J44" s="297"/>
      <c r="K44" s="293"/>
      <c r="L44" s="294"/>
      <c r="M44" s="295"/>
      <c r="N44" s="298"/>
      <c r="O44" s="279" t="s">
        <v>37</v>
      </c>
    </row>
    <row r="45" spans="2:15" s="292" customFormat="1" ht="18" customHeight="1" x14ac:dyDescent="0.2">
      <c r="B45" s="275">
        <v>41</v>
      </c>
      <c r="C45" s="225" t="s">
        <v>148</v>
      </c>
      <c r="D45" s="225" t="s">
        <v>113</v>
      </c>
      <c r="E45" s="300"/>
      <c r="F45" s="301"/>
      <c r="G45" s="302"/>
      <c r="H45" s="303"/>
      <c r="I45" s="287" t="s">
        <v>37</v>
      </c>
      <c r="J45" s="304"/>
      <c r="K45" s="300"/>
      <c r="L45" s="301"/>
      <c r="M45" s="302"/>
      <c r="N45" s="303"/>
      <c r="O45" s="280" t="s">
        <v>38</v>
      </c>
    </row>
    <row r="46" spans="2:15" s="292" customFormat="1" ht="18" customHeight="1" x14ac:dyDescent="0.2">
      <c r="B46" s="275">
        <v>42</v>
      </c>
      <c r="C46" s="225" t="s">
        <v>161</v>
      </c>
      <c r="D46" s="225" t="s">
        <v>101</v>
      </c>
      <c r="E46" s="300"/>
      <c r="F46" s="301"/>
      <c r="G46" s="302"/>
      <c r="H46" s="303"/>
      <c r="I46" s="287" t="s">
        <v>38</v>
      </c>
      <c r="J46" s="304"/>
      <c r="K46" s="300"/>
      <c r="L46" s="301"/>
      <c r="M46" s="302"/>
      <c r="N46" s="303"/>
      <c r="O46" s="280" t="s">
        <v>157</v>
      </c>
    </row>
    <row r="47" spans="2:15" s="292" customFormat="1" ht="18" customHeight="1" x14ac:dyDescent="0.2">
      <c r="B47" s="275">
        <v>43</v>
      </c>
      <c r="C47" s="225" t="s">
        <v>162</v>
      </c>
      <c r="D47" s="225" t="s">
        <v>107</v>
      </c>
      <c r="E47" s="300"/>
      <c r="F47" s="301"/>
      <c r="G47" s="302"/>
      <c r="H47" s="303"/>
      <c r="I47" s="287" t="s">
        <v>157</v>
      </c>
      <c r="J47" s="304"/>
      <c r="K47" s="300"/>
      <c r="L47" s="301"/>
      <c r="M47" s="302"/>
      <c r="N47" s="303"/>
      <c r="O47" s="280" t="s">
        <v>158</v>
      </c>
    </row>
    <row r="48" spans="2:15" s="292" customFormat="1" ht="18" customHeight="1" x14ac:dyDescent="0.2">
      <c r="B48" s="275">
        <v>44</v>
      </c>
      <c r="C48" s="225" t="s">
        <v>160</v>
      </c>
      <c r="D48" s="225" t="s">
        <v>109</v>
      </c>
      <c r="E48" s="300"/>
      <c r="F48" s="301"/>
      <c r="G48" s="302"/>
      <c r="H48" s="303"/>
      <c r="I48" s="287" t="s">
        <v>158</v>
      </c>
      <c r="J48" s="304"/>
      <c r="K48" s="300"/>
      <c r="L48" s="301"/>
      <c r="M48" s="302"/>
      <c r="N48" s="303"/>
      <c r="O48" s="280" t="s">
        <v>37</v>
      </c>
    </row>
    <row r="49" spans="2:15" s="292" customFormat="1" ht="18" customHeight="1" x14ac:dyDescent="0.2">
      <c r="B49" s="274">
        <v>45</v>
      </c>
      <c r="C49" s="224" t="s">
        <v>133</v>
      </c>
      <c r="D49" s="224" t="s">
        <v>111</v>
      </c>
      <c r="E49" s="293"/>
      <c r="F49" s="294"/>
      <c r="G49" s="295"/>
      <c r="H49" s="298"/>
      <c r="I49" s="286" t="s">
        <v>37</v>
      </c>
      <c r="J49" s="297"/>
      <c r="K49" s="293"/>
      <c r="L49" s="294"/>
      <c r="M49" s="295"/>
      <c r="N49" s="298"/>
      <c r="O49" s="279" t="s">
        <v>38</v>
      </c>
    </row>
    <row r="50" spans="2:15" s="292" customFormat="1" ht="18" customHeight="1" x14ac:dyDescent="0.2">
      <c r="B50" s="276">
        <v>46</v>
      </c>
      <c r="C50" s="226" t="s">
        <v>163</v>
      </c>
      <c r="D50" s="226" t="s">
        <v>112</v>
      </c>
      <c r="E50" s="305"/>
      <c r="F50" s="306"/>
      <c r="G50" s="307"/>
      <c r="H50" s="296"/>
      <c r="I50" s="285" t="s">
        <v>38</v>
      </c>
      <c r="J50" s="308"/>
      <c r="K50" s="305"/>
      <c r="L50" s="306"/>
      <c r="M50" s="307"/>
      <c r="N50" s="296"/>
      <c r="O50" s="281" t="s">
        <v>157</v>
      </c>
    </row>
    <row r="51" spans="2:15" s="292" customFormat="1" ht="18" customHeight="1" x14ac:dyDescent="0.2">
      <c r="B51" s="274">
        <v>47</v>
      </c>
      <c r="C51" s="224" t="s">
        <v>149</v>
      </c>
      <c r="D51" s="224" t="s">
        <v>113</v>
      </c>
      <c r="E51" s="293"/>
      <c r="F51" s="294"/>
      <c r="G51" s="295"/>
      <c r="H51" s="298"/>
      <c r="I51" s="286" t="s">
        <v>157</v>
      </c>
      <c r="J51" s="297"/>
      <c r="K51" s="293"/>
      <c r="L51" s="294"/>
      <c r="M51" s="295"/>
      <c r="N51" s="298"/>
      <c r="O51" s="279" t="s">
        <v>158</v>
      </c>
    </row>
    <row r="52" spans="2:15" s="292" customFormat="1" ht="18" customHeight="1" x14ac:dyDescent="0.2">
      <c r="B52" s="274">
        <v>48</v>
      </c>
      <c r="C52" s="224" t="s">
        <v>156</v>
      </c>
      <c r="D52" s="224" t="s">
        <v>101</v>
      </c>
      <c r="E52" s="293"/>
      <c r="F52" s="294"/>
      <c r="G52" s="295"/>
      <c r="H52" s="298"/>
      <c r="I52" s="286" t="s">
        <v>158</v>
      </c>
      <c r="J52" s="297"/>
      <c r="K52" s="293"/>
      <c r="L52" s="294"/>
      <c r="M52" s="295"/>
      <c r="N52" s="298"/>
      <c r="O52" s="279" t="s">
        <v>37</v>
      </c>
    </row>
    <row r="53" spans="2:15" s="292" customFormat="1" ht="18" customHeight="1" x14ac:dyDescent="0.2">
      <c r="B53" s="275"/>
      <c r="C53" s="225"/>
      <c r="D53" s="225"/>
      <c r="E53" s="300"/>
      <c r="F53" s="301"/>
      <c r="G53" s="302"/>
      <c r="H53" s="303"/>
      <c r="I53" s="287" t="s">
        <v>37</v>
      </c>
      <c r="J53" s="304"/>
      <c r="K53" s="300"/>
      <c r="L53" s="301"/>
      <c r="M53" s="302"/>
      <c r="N53" s="303"/>
      <c r="O53" s="280" t="s">
        <v>38</v>
      </c>
    </row>
    <row r="54" spans="2:15" s="292" customFormat="1" ht="18" customHeight="1" x14ac:dyDescent="0.2">
      <c r="B54" s="275"/>
      <c r="C54" s="225"/>
      <c r="D54" s="225"/>
      <c r="E54" s="300"/>
      <c r="F54" s="301"/>
      <c r="G54" s="302"/>
      <c r="H54" s="303"/>
      <c r="I54" s="287" t="s">
        <v>38</v>
      </c>
      <c r="J54" s="304"/>
      <c r="K54" s="300"/>
      <c r="L54" s="301"/>
      <c r="M54" s="302"/>
      <c r="N54" s="303"/>
      <c r="O54" s="280" t="s">
        <v>157</v>
      </c>
    </row>
    <row r="55" spans="2:15" s="292" customFormat="1" ht="18" customHeight="1" x14ac:dyDescent="0.2">
      <c r="B55" s="275"/>
      <c r="C55" s="225"/>
      <c r="D55" s="225"/>
      <c r="E55" s="300"/>
      <c r="F55" s="301"/>
      <c r="G55" s="302"/>
      <c r="H55" s="303"/>
      <c r="I55" s="287" t="s">
        <v>157</v>
      </c>
      <c r="J55" s="304"/>
      <c r="K55" s="300"/>
      <c r="L55" s="301"/>
      <c r="M55" s="302"/>
      <c r="N55" s="303"/>
      <c r="O55" s="280" t="s">
        <v>158</v>
      </c>
    </row>
    <row r="56" spans="2:15" s="292" customFormat="1" ht="18" customHeight="1" x14ac:dyDescent="0.2">
      <c r="B56" s="275"/>
      <c r="C56" s="225"/>
      <c r="D56" s="225"/>
      <c r="E56" s="300"/>
      <c r="F56" s="301"/>
      <c r="G56" s="302"/>
      <c r="H56" s="303"/>
      <c r="I56" s="287" t="s">
        <v>158</v>
      </c>
      <c r="J56" s="304"/>
      <c r="K56" s="300"/>
      <c r="L56" s="301"/>
      <c r="M56" s="302"/>
      <c r="N56" s="303"/>
      <c r="O56" s="280" t="s">
        <v>37</v>
      </c>
    </row>
    <row r="57" spans="2:15" s="292" customFormat="1" ht="18" customHeight="1" x14ac:dyDescent="0.2">
      <c r="B57" s="274"/>
      <c r="C57" s="224"/>
      <c r="D57" s="224"/>
      <c r="E57" s="293"/>
      <c r="F57" s="294"/>
      <c r="G57" s="295"/>
      <c r="H57" s="298"/>
      <c r="I57" s="286" t="s">
        <v>37</v>
      </c>
      <c r="J57" s="297"/>
      <c r="K57" s="293"/>
      <c r="L57" s="294"/>
      <c r="M57" s="295"/>
      <c r="N57" s="298"/>
      <c r="O57" s="279" t="s">
        <v>38</v>
      </c>
    </row>
    <row r="58" spans="2:15" s="292" customFormat="1" ht="18" customHeight="1" x14ac:dyDescent="0.2">
      <c r="B58" s="274"/>
      <c r="C58" s="224"/>
      <c r="D58" s="224"/>
      <c r="E58" s="293"/>
      <c r="F58" s="294"/>
      <c r="G58" s="295"/>
      <c r="H58" s="298"/>
      <c r="I58" s="286" t="s">
        <v>38</v>
      </c>
      <c r="J58" s="297"/>
      <c r="K58" s="293"/>
      <c r="L58" s="294"/>
      <c r="M58" s="295"/>
      <c r="N58" s="298"/>
      <c r="O58" s="279" t="s">
        <v>157</v>
      </c>
    </row>
    <row r="59" spans="2:15" s="292" customFormat="1" ht="18" customHeight="1" x14ac:dyDescent="0.2">
      <c r="B59" s="274"/>
      <c r="C59" s="224"/>
      <c r="D59" s="224"/>
      <c r="E59" s="293"/>
      <c r="F59" s="294"/>
      <c r="G59" s="295"/>
      <c r="H59" s="298"/>
      <c r="I59" s="286" t="s">
        <v>157</v>
      </c>
      <c r="J59" s="297"/>
      <c r="K59" s="293"/>
      <c r="L59" s="294"/>
      <c r="M59" s="295"/>
      <c r="N59" s="298"/>
      <c r="O59" s="279" t="s">
        <v>158</v>
      </c>
    </row>
    <row r="60" spans="2:15" s="292" customFormat="1" ht="18" customHeight="1" x14ac:dyDescent="0.2">
      <c r="B60" s="274"/>
      <c r="C60" s="224"/>
      <c r="D60" s="224"/>
      <c r="E60" s="293"/>
      <c r="F60" s="294"/>
      <c r="G60" s="295"/>
      <c r="H60" s="298"/>
      <c r="I60" s="286" t="s">
        <v>158</v>
      </c>
      <c r="J60" s="297"/>
      <c r="K60" s="293"/>
      <c r="L60" s="294"/>
      <c r="M60" s="295"/>
      <c r="N60" s="298"/>
      <c r="O60" s="279" t="s">
        <v>37</v>
      </c>
    </row>
    <row r="61" spans="2:15" s="292" customFormat="1" ht="18" customHeight="1" x14ac:dyDescent="0.2">
      <c r="B61" s="275"/>
      <c r="C61" s="225"/>
      <c r="D61" s="225"/>
      <c r="E61" s="300"/>
      <c r="F61" s="301"/>
      <c r="G61" s="302"/>
      <c r="H61" s="303"/>
      <c r="I61" s="287" t="s">
        <v>37</v>
      </c>
      <c r="J61" s="304"/>
      <c r="K61" s="300"/>
      <c r="L61" s="301"/>
      <c r="M61" s="302"/>
      <c r="N61" s="303"/>
      <c r="O61" s="280" t="s">
        <v>38</v>
      </c>
    </row>
    <row r="62" spans="2:15" s="292" customFormat="1" ht="18" customHeight="1" x14ac:dyDescent="0.2">
      <c r="B62" s="275"/>
      <c r="C62" s="225"/>
      <c r="D62" s="225"/>
      <c r="E62" s="300"/>
      <c r="F62" s="301"/>
      <c r="G62" s="302"/>
      <c r="H62" s="303"/>
      <c r="I62" s="287" t="s">
        <v>38</v>
      </c>
      <c r="J62" s="304"/>
      <c r="K62" s="300"/>
      <c r="L62" s="301"/>
      <c r="M62" s="302"/>
      <c r="N62" s="303"/>
      <c r="O62" s="280" t="s">
        <v>157</v>
      </c>
    </row>
    <row r="63" spans="2:15" s="292" customFormat="1" ht="18" customHeight="1" x14ac:dyDescent="0.2">
      <c r="B63" s="275"/>
      <c r="C63" s="225"/>
      <c r="D63" s="225"/>
      <c r="E63" s="300"/>
      <c r="F63" s="301"/>
      <c r="G63" s="302"/>
      <c r="H63" s="303"/>
      <c r="I63" s="287" t="s">
        <v>157</v>
      </c>
      <c r="J63" s="304"/>
      <c r="K63" s="300"/>
      <c r="L63" s="301"/>
      <c r="M63" s="302"/>
      <c r="N63" s="303"/>
      <c r="O63" s="280" t="s">
        <v>158</v>
      </c>
    </row>
    <row r="64" spans="2:15" s="292" customFormat="1" ht="18" customHeight="1" x14ac:dyDescent="0.2">
      <c r="B64" s="275"/>
      <c r="C64" s="225"/>
      <c r="D64" s="225"/>
      <c r="E64" s="300"/>
      <c r="F64" s="301"/>
      <c r="G64" s="302"/>
      <c r="H64" s="303"/>
      <c r="I64" s="287" t="s">
        <v>158</v>
      </c>
      <c r="J64" s="304"/>
      <c r="K64" s="300"/>
      <c r="L64" s="301"/>
      <c r="M64" s="302"/>
      <c r="N64" s="303"/>
      <c r="O64" s="280" t="s">
        <v>37</v>
      </c>
    </row>
    <row r="65" spans="2:15" s="292" customFormat="1" ht="18" customHeight="1" x14ac:dyDescent="0.2">
      <c r="B65" s="274"/>
      <c r="C65" s="224"/>
      <c r="D65" s="224"/>
      <c r="E65" s="293"/>
      <c r="F65" s="294"/>
      <c r="G65" s="295"/>
      <c r="H65" s="298"/>
      <c r="I65" s="286" t="s">
        <v>37</v>
      </c>
      <c r="J65" s="297"/>
      <c r="K65" s="293"/>
      <c r="L65" s="294"/>
      <c r="M65" s="295"/>
      <c r="N65" s="298"/>
      <c r="O65" s="279" t="s">
        <v>38</v>
      </c>
    </row>
    <row r="66" spans="2:15" s="292" customFormat="1" ht="18" customHeight="1" x14ac:dyDescent="0.2">
      <c r="B66" s="274"/>
      <c r="C66" s="224"/>
      <c r="D66" s="224"/>
      <c r="E66" s="293"/>
      <c r="F66" s="294"/>
      <c r="G66" s="295"/>
      <c r="H66" s="298"/>
      <c r="I66" s="286" t="s">
        <v>38</v>
      </c>
      <c r="J66" s="297"/>
      <c r="K66" s="293"/>
      <c r="L66" s="294"/>
      <c r="M66" s="295"/>
      <c r="N66" s="298"/>
      <c r="O66" s="279" t="s">
        <v>157</v>
      </c>
    </row>
    <row r="67" spans="2:15" s="292" customFormat="1" ht="18" customHeight="1" x14ac:dyDescent="0.2">
      <c r="B67" s="274"/>
      <c r="C67" s="224"/>
      <c r="D67" s="224"/>
      <c r="E67" s="293"/>
      <c r="F67" s="294"/>
      <c r="G67" s="295"/>
      <c r="H67" s="298"/>
      <c r="I67" s="286" t="s">
        <v>157</v>
      </c>
      <c r="J67" s="297"/>
      <c r="K67" s="293"/>
      <c r="L67" s="294"/>
      <c r="M67" s="295"/>
      <c r="N67" s="298"/>
      <c r="O67" s="279" t="s">
        <v>158</v>
      </c>
    </row>
    <row r="68" spans="2:15" s="292" customFormat="1" ht="18" customHeight="1" x14ac:dyDescent="0.2">
      <c r="B68" s="274"/>
      <c r="C68" s="224"/>
      <c r="D68" s="224"/>
      <c r="E68" s="293"/>
      <c r="F68" s="294"/>
      <c r="G68" s="295"/>
      <c r="H68" s="298"/>
      <c r="I68" s="286" t="s">
        <v>158</v>
      </c>
      <c r="J68" s="297"/>
      <c r="K68" s="293"/>
      <c r="L68" s="294"/>
      <c r="M68" s="295"/>
      <c r="N68" s="298"/>
      <c r="O68" s="279" t="s">
        <v>37</v>
      </c>
    </row>
    <row r="69" spans="2:15" s="292" customFormat="1" ht="18" customHeight="1" x14ac:dyDescent="0.2">
      <c r="B69" s="275"/>
      <c r="C69" s="225"/>
      <c r="D69" s="225"/>
      <c r="E69" s="300"/>
      <c r="F69" s="301"/>
      <c r="G69" s="302"/>
      <c r="H69" s="303"/>
      <c r="I69" s="287" t="s">
        <v>37</v>
      </c>
      <c r="J69" s="304"/>
      <c r="K69" s="300"/>
      <c r="L69" s="301"/>
      <c r="M69" s="302"/>
      <c r="N69" s="303"/>
      <c r="O69" s="280" t="s">
        <v>38</v>
      </c>
    </row>
    <row r="70" spans="2:15" s="292" customFormat="1" ht="18" customHeight="1" x14ac:dyDescent="0.2">
      <c r="B70" s="275"/>
      <c r="C70" s="225"/>
      <c r="D70" s="225"/>
      <c r="E70" s="300"/>
      <c r="F70" s="301"/>
      <c r="G70" s="302"/>
      <c r="H70" s="303"/>
      <c r="I70" s="287" t="s">
        <v>38</v>
      </c>
      <c r="J70" s="304"/>
      <c r="K70" s="300"/>
      <c r="L70" s="301"/>
      <c r="M70" s="302"/>
      <c r="N70" s="303"/>
      <c r="O70" s="280" t="s">
        <v>157</v>
      </c>
    </row>
    <row r="71" spans="2:15" s="292" customFormat="1" ht="18" customHeight="1" x14ac:dyDescent="0.2">
      <c r="B71" s="275"/>
      <c r="C71" s="225"/>
      <c r="D71" s="225"/>
      <c r="E71" s="300"/>
      <c r="F71" s="301"/>
      <c r="G71" s="302"/>
      <c r="H71" s="303"/>
      <c r="I71" s="287" t="s">
        <v>157</v>
      </c>
      <c r="J71" s="304"/>
      <c r="K71" s="300"/>
      <c r="L71" s="301"/>
      <c r="M71" s="302"/>
      <c r="N71" s="303"/>
      <c r="O71" s="280" t="s">
        <v>158</v>
      </c>
    </row>
    <row r="72" spans="2:15" s="292" customFormat="1" ht="18" customHeight="1" x14ac:dyDescent="0.2">
      <c r="B72" s="275"/>
      <c r="C72" s="225"/>
      <c r="D72" s="225"/>
      <c r="E72" s="300"/>
      <c r="F72" s="301"/>
      <c r="G72" s="302"/>
      <c r="H72" s="303"/>
      <c r="I72" s="287" t="s">
        <v>158</v>
      </c>
      <c r="J72" s="304"/>
      <c r="K72" s="300"/>
      <c r="L72" s="301"/>
      <c r="M72" s="302"/>
      <c r="N72" s="303"/>
      <c r="O72" s="280" t="s">
        <v>37</v>
      </c>
    </row>
    <row r="73" spans="2:15" s="292" customFormat="1" ht="18" customHeight="1" x14ac:dyDescent="0.2">
      <c r="B73" s="274"/>
      <c r="C73" s="224"/>
      <c r="D73" s="224"/>
      <c r="E73" s="293"/>
      <c r="F73" s="294"/>
      <c r="G73" s="295"/>
      <c r="H73" s="298"/>
      <c r="I73" s="286" t="s">
        <v>37</v>
      </c>
      <c r="J73" s="297"/>
      <c r="K73" s="293"/>
      <c r="L73" s="294"/>
      <c r="M73" s="295"/>
      <c r="N73" s="298"/>
      <c r="O73" s="279" t="s">
        <v>38</v>
      </c>
    </row>
    <row r="74" spans="2:15" s="292" customFormat="1" ht="18" customHeight="1" x14ac:dyDescent="0.2">
      <c r="B74" s="274"/>
      <c r="C74" s="224"/>
      <c r="D74" s="224"/>
      <c r="E74" s="293"/>
      <c r="F74" s="294"/>
      <c r="G74" s="295"/>
      <c r="H74" s="298"/>
      <c r="I74" s="286" t="s">
        <v>38</v>
      </c>
      <c r="J74" s="297"/>
      <c r="K74" s="293"/>
      <c r="L74" s="294"/>
      <c r="M74" s="295"/>
      <c r="N74" s="298"/>
      <c r="O74" s="279" t="s">
        <v>157</v>
      </c>
    </row>
    <row r="75" spans="2:15" s="292" customFormat="1" ht="18" customHeight="1" x14ac:dyDescent="0.2">
      <c r="B75" s="274"/>
      <c r="C75" s="224"/>
      <c r="D75" s="224"/>
      <c r="E75" s="293"/>
      <c r="F75" s="294"/>
      <c r="G75" s="295"/>
      <c r="H75" s="298"/>
      <c r="I75" s="286" t="s">
        <v>157</v>
      </c>
      <c r="J75" s="297"/>
      <c r="K75" s="293"/>
      <c r="L75" s="294"/>
      <c r="M75" s="295"/>
      <c r="N75" s="298"/>
      <c r="O75" s="279" t="s">
        <v>158</v>
      </c>
    </row>
    <row r="76" spans="2:15" s="292" customFormat="1" ht="18" customHeight="1" x14ac:dyDescent="0.2">
      <c r="B76" s="274"/>
      <c r="C76" s="224"/>
      <c r="D76" s="224"/>
      <c r="E76" s="293"/>
      <c r="F76" s="294"/>
      <c r="G76" s="295"/>
      <c r="H76" s="298"/>
      <c r="I76" s="286" t="s">
        <v>158</v>
      </c>
      <c r="J76" s="297"/>
      <c r="K76" s="293"/>
      <c r="L76" s="294"/>
      <c r="M76" s="295"/>
      <c r="N76" s="298"/>
      <c r="O76" s="279" t="s">
        <v>37</v>
      </c>
    </row>
    <row r="77" spans="2:15" s="292" customFormat="1" ht="18" customHeight="1" x14ac:dyDescent="0.2">
      <c r="B77" s="277"/>
      <c r="C77" s="227"/>
      <c r="D77" s="227"/>
      <c r="E77" s="309"/>
      <c r="F77" s="310"/>
      <c r="G77" s="311"/>
      <c r="H77" s="312"/>
      <c r="I77" s="288" t="s">
        <v>37</v>
      </c>
      <c r="J77" s="313"/>
      <c r="K77" s="309"/>
      <c r="L77" s="310"/>
      <c r="M77" s="311"/>
      <c r="N77" s="312"/>
      <c r="O77" s="282" t="s">
        <v>38</v>
      </c>
    </row>
    <row r="78" spans="2:15" s="292" customFormat="1" ht="18" customHeight="1" x14ac:dyDescent="0.2">
      <c r="B78" s="275"/>
      <c r="C78" s="225"/>
      <c r="D78" s="225"/>
      <c r="E78" s="300"/>
      <c r="F78" s="301"/>
      <c r="G78" s="302"/>
      <c r="H78" s="303"/>
      <c r="I78" s="287" t="s">
        <v>38</v>
      </c>
      <c r="J78" s="304"/>
      <c r="K78" s="300"/>
      <c r="L78" s="301"/>
      <c r="M78" s="302"/>
      <c r="N78" s="303"/>
      <c r="O78" s="280" t="s">
        <v>157</v>
      </c>
    </row>
    <row r="79" spans="2:15" s="292" customFormat="1" ht="18" customHeight="1" x14ac:dyDescent="0.2">
      <c r="B79" s="275"/>
      <c r="C79" s="225"/>
      <c r="D79" s="225"/>
      <c r="E79" s="300"/>
      <c r="F79" s="301"/>
      <c r="G79" s="302"/>
      <c r="H79" s="303"/>
      <c r="I79" s="287" t="s">
        <v>157</v>
      </c>
      <c r="J79" s="304"/>
      <c r="K79" s="300"/>
      <c r="L79" s="301"/>
      <c r="M79" s="302"/>
      <c r="N79" s="303"/>
      <c r="O79" s="280" t="s">
        <v>158</v>
      </c>
    </row>
    <row r="80" spans="2:15" s="292" customFormat="1" ht="18" customHeight="1" x14ac:dyDescent="0.2">
      <c r="B80" s="275"/>
      <c r="C80" s="225"/>
      <c r="D80" s="225"/>
      <c r="E80" s="300"/>
      <c r="F80" s="301"/>
      <c r="G80" s="302"/>
      <c r="H80" s="303"/>
      <c r="I80" s="287" t="s">
        <v>158</v>
      </c>
      <c r="J80" s="304"/>
      <c r="K80" s="300"/>
      <c r="L80" s="301"/>
      <c r="M80" s="302"/>
      <c r="N80" s="303"/>
      <c r="O80" s="280" t="s">
        <v>37</v>
      </c>
    </row>
    <row r="81" spans="2:15" s="292" customFormat="1" ht="18" customHeight="1" x14ac:dyDescent="0.2">
      <c r="B81" s="274"/>
      <c r="C81" s="224"/>
      <c r="D81" s="224"/>
      <c r="E81" s="293"/>
      <c r="F81" s="294"/>
      <c r="G81" s="295"/>
      <c r="H81" s="298"/>
      <c r="I81" s="286" t="s">
        <v>37</v>
      </c>
      <c r="J81" s="297"/>
      <c r="K81" s="293"/>
      <c r="L81" s="294"/>
      <c r="M81" s="295"/>
      <c r="N81" s="298"/>
      <c r="O81" s="279" t="s">
        <v>38</v>
      </c>
    </row>
    <row r="82" spans="2:15" s="292" customFormat="1" ht="18" customHeight="1" x14ac:dyDescent="0.2">
      <c r="B82" s="274"/>
      <c r="C82" s="224"/>
      <c r="D82" s="224"/>
      <c r="E82" s="293"/>
      <c r="F82" s="294"/>
      <c r="G82" s="295"/>
      <c r="H82" s="298"/>
      <c r="I82" s="286" t="s">
        <v>38</v>
      </c>
      <c r="J82" s="297"/>
      <c r="K82" s="293"/>
      <c r="L82" s="294"/>
      <c r="M82" s="295"/>
      <c r="N82" s="298"/>
      <c r="O82" s="279" t="s">
        <v>157</v>
      </c>
    </row>
    <row r="83" spans="2:15" s="292" customFormat="1" ht="18" customHeight="1" x14ac:dyDescent="0.2">
      <c r="B83" s="274"/>
      <c r="C83" s="224"/>
      <c r="D83" s="224"/>
      <c r="E83" s="293"/>
      <c r="F83" s="294"/>
      <c r="G83" s="295"/>
      <c r="H83" s="298"/>
      <c r="I83" s="286" t="s">
        <v>157</v>
      </c>
      <c r="J83" s="297"/>
      <c r="K83" s="293"/>
      <c r="L83" s="294"/>
      <c r="M83" s="295"/>
      <c r="N83" s="298"/>
      <c r="O83" s="279" t="s">
        <v>158</v>
      </c>
    </row>
    <row r="84" spans="2:15" s="292" customFormat="1" ht="18" customHeight="1" x14ac:dyDescent="0.2">
      <c r="B84" s="274"/>
      <c r="C84" s="224"/>
      <c r="D84" s="224"/>
      <c r="E84" s="293"/>
      <c r="F84" s="294"/>
      <c r="G84" s="295"/>
      <c r="H84" s="298"/>
      <c r="I84" s="286" t="s">
        <v>158</v>
      </c>
      <c r="J84" s="297"/>
      <c r="K84" s="293"/>
      <c r="L84" s="294"/>
      <c r="M84" s="295"/>
      <c r="N84" s="298"/>
      <c r="O84" s="279" t="s">
        <v>37</v>
      </c>
    </row>
    <row r="85" spans="2:15" s="292" customFormat="1" ht="18" customHeight="1" x14ac:dyDescent="0.2">
      <c r="B85" s="275"/>
      <c r="C85" s="225"/>
      <c r="D85" s="225"/>
      <c r="E85" s="300"/>
      <c r="F85" s="301"/>
      <c r="G85" s="302"/>
      <c r="H85" s="303"/>
      <c r="I85" s="287" t="s">
        <v>37</v>
      </c>
      <c r="J85" s="304"/>
      <c r="K85" s="300"/>
      <c r="L85" s="301"/>
      <c r="M85" s="302"/>
      <c r="N85" s="303"/>
      <c r="O85" s="280" t="s">
        <v>38</v>
      </c>
    </row>
    <row r="86" spans="2:15" s="292" customFormat="1" ht="18" customHeight="1" x14ac:dyDescent="0.2">
      <c r="B86" s="275"/>
      <c r="C86" s="225"/>
      <c r="D86" s="225"/>
      <c r="E86" s="300"/>
      <c r="F86" s="301"/>
      <c r="G86" s="302"/>
      <c r="H86" s="303"/>
      <c r="I86" s="287" t="s">
        <v>38</v>
      </c>
      <c r="J86" s="304"/>
      <c r="K86" s="300"/>
      <c r="L86" s="301"/>
      <c r="M86" s="302"/>
      <c r="N86" s="303"/>
      <c r="O86" s="280" t="s">
        <v>157</v>
      </c>
    </row>
    <row r="87" spans="2:15" s="292" customFormat="1" ht="18" customHeight="1" x14ac:dyDescent="0.2">
      <c r="B87" s="275"/>
      <c r="C87" s="225"/>
      <c r="D87" s="225"/>
      <c r="E87" s="300"/>
      <c r="F87" s="301"/>
      <c r="G87" s="302"/>
      <c r="H87" s="303"/>
      <c r="I87" s="287" t="s">
        <v>157</v>
      </c>
      <c r="J87" s="304"/>
      <c r="K87" s="300"/>
      <c r="L87" s="301"/>
      <c r="M87" s="302"/>
      <c r="N87" s="303"/>
      <c r="O87" s="280" t="s">
        <v>158</v>
      </c>
    </row>
    <row r="88" spans="2:15" s="292" customFormat="1" ht="18" customHeight="1" x14ac:dyDescent="0.2">
      <c r="B88" s="275"/>
      <c r="C88" s="225"/>
      <c r="D88" s="225"/>
      <c r="E88" s="300"/>
      <c r="F88" s="301"/>
      <c r="G88" s="302"/>
      <c r="H88" s="303"/>
      <c r="I88" s="287" t="s">
        <v>158</v>
      </c>
      <c r="J88" s="304"/>
      <c r="K88" s="300"/>
      <c r="L88" s="301"/>
      <c r="M88" s="302"/>
      <c r="N88" s="303"/>
      <c r="O88" s="280" t="s">
        <v>37</v>
      </c>
    </row>
    <row r="89" spans="2:15" s="292" customFormat="1" ht="18" customHeight="1" x14ac:dyDescent="0.2">
      <c r="B89" s="274"/>
      <c r="C89" s="224"/>
      <c r="D89" s="224"/>
      <c r="E89" s="293"/>
      <c r="F89" s="294"/>
      <c r="G89" s="295"/>
      <c r="H89" s="298"/>
      <c r="I89" s="286" t="s">
        <v>37</v>
      </c>
      <c r="J89" s="297"/>
      <c r="K89" s="293"/>
      <c r="L89" s="294"/>
      <c r="M89" s="295"/>
      <c r="N89" s="298"/>
      <c r="O89" s="279" t="s">
        <v>38</v>
      </c>
    </row>
    <row r="90" spans="2:15" s="292" customFormat="1" ht="18" customHeight="1" x14ac:dyDescent="0.2">
      <c r="B90" s="274"/>
      <c r="C90" s="224"/>
      <c r="D90" s="224"/>
      <c r="E90" s="293"/>
      <c r="F90" s="294"/>
      <c r="G90" s="295"/>
      <c r="H90" s="298"/>
      <c r="I90" s="286" t="s">
        <v>38</v>
      </c>
      <c r="J90" s="297"/>
      <c r="K90" s="293"/>
      <c r="L90" s="294"/>
      <c r="M90" s="295"/>
      <c r="N90" s="298"/>
      <c r="O90" s="279" t="s">
        <v>157</v>
      </c>
    </row>
    <row r="91" spans="2:15" s="292" customFormat="1" ht="18" customHeight="1" x14ac:dyDescent="0.2">
      <c r="B91" s="274"/>
      <c r="C91" s="224"/>
      <c r="D91" s="224"/>
      <c r="E91" s="293"/>
      <c r="F91" s="294"/>
      <c r="G91" s="295"/>
      <c r="H91" s="298"/>
      <c r="I91" s="286" t="s">
        <v>157</v>
      </c>
      <c r="J91" s="297"/>
      <c r="K91" s="293"/>
      <c r="L91" s="294"/>
      <c r="M91" s="295"/>
      <c r="N91" s="298"/>
      <c r="O91" s="279" t="s">
        <v>158</v>
      </c>
    </row>
    <row r="92" spans="2:15" s="292" customFormat="1" ht="18" customHeight="1" x14ac:dyDescent="0.2">
      <c r="B92" s="274"/>
      <c r="C92" s="224"/>
      <c r="D92" s="224"/>
      <c r="E92" s="293"/>
      <c r="F92" s="294"/>
      <c r="G92" s="295"/>
      <c r="H92" s="298"/>
      <c r="I92" s="286" t="s">
        <v>158</v>
      </c>
      <c r="J92" s="297"/>
      <c r="K92" s="293"/>
      <c r="L92" s="294"/>
      <c r="M92" s="295"/>
      <c r="N92" s="298"/>
      <c r="O92" s="279" t="s">
        <v>37</v>
      </c>
    </row>
    <row r="93" spans="2:15" s="292" customFormat="1" ht="18" customHeight="1" x14ac:dyDescent="0.2">
      <c r="B93" s="275"/>
      <c r="C93" s="225"/>
      <c r="D93" s="225"/>
      <c r="E93" s="300"/>
      <c r="F93" s="301"/>
      <c r="G93" s="302"/>
      <c r="H93" s="303"/>
      <c r="I93" s="287" t="s">
        <v>37</v>
      </c>
      <c r="J93" s="304"/>
      <c r="K93" s="300"/>
      <c r="L93" s="301"/>
      <c r="M93" s="302"/>
      <c r="N93" s="303"/>
      <c r="O93" s="280" t="s">
        <v>38</v>
      </c>
    </row>
    <row r="94" spans="2:15" s="292" customFormat="1" ht="18" customHeight="1" x14ac:dyDescent="0.2">
      <c r="B94" s="275"/>
      <c r="C94" s="225"/>
      <c r="D94" s="225"/>
      <c r="E94" s="300"/>
      <c r="F94" s="301"/>
      <c r="G94" s="302"/>
      <c r="H94" s="303"/>
      <c r="I94" s="287" t="s">
        <v>38</v>
      </c>
      <c r="J94" s="304"/>
      <c r="K94" s="300"/>
      <c r="L94" s="301"/>
      <c r="M94" s="302"/>
      <c r="N94" s="303"/>
      <c r="O94" s="280" t="s">
        <v>157</v>
      </c>
    </row>
    <row r="95" spans="2:15" s="292" customFormat="1" ht="18" customHeight="1" x14ac:dyDescent="0.2">
      <c r="B95" s="275"/>
      <c r="C95" s="225"/>
      <c r="D95" s="225"/>
      <c r="E95" s="300"/>
      <c r="F95" s="301"/>
      <c r="G95" s="302"/>
      <c r="H95" s="303"/>
      <c r="I95" s="287" t="s">
        <v>157</v>
      </c>
      <c r="J95" s="304"/>
      <c r="K95" s="300"/>
      <c r="L95" s="301"/>
      <c r="M95" s="302"/>
      <c r="N95" s="303"/>
      <c r="O95" s="280" t="s">
        <v>158</v>
      </c>
    </row>
    <row r="96" spans="2:15" s="292" customFormat="1" ht="18" customHeight="1" x14ac:dyDescent="0.2">
      <c r="B96" s="275"/>
      <c r="C96" s="225"/>
      <c r="D96" s="225"/>
      <c r="E96" s="300"/>
      <c r="F96" s="301"/>
      <c r="G96" s="302"/>
      <c r="H96" s="303"/>
      <c r="I96" s="287" t="s">
        <v>158</v>
      </c>
      <c r="J96" s="304"/>
      <c r="K96" s="300"/>
      <c r="L96" s="301"/>
      <c r="M96" s="302"/>
      <c r="N96" s="303"/>
      <c r="O96" s="280" t="s">
        <v>37</v>
      </c>
    </row>
    <row r="97" spans="2:15" s="292" customFormat="1" ht="18" customHeight="1" x14ac:dyDescent="0.2">
      <c r="B97" s="274"/>
      <c r="C97" s="224"/>
      <c r="D97" s="224"/>
      <c r="E97" s="293"/>
      <c r="F97" s="294"/>
      <c r="G97" s="295"/>
      <c r="H97" s="298"/>
      <c r="I97" s="286" t="s">
        <v>37</v>
      </c>
      <c r="J97" s="297"/>
      <c r="K97" s="293"/>
      <c r="L97" s="294"/>
      <c r="M97" s="295"/>
      <c r="N97" s="298"/>
      <c r="O97" s="279" t="s">
        <v>38</v>
      </c>
    </row>
    <row r="98" spans="2:15" s="292" customFormat="1" ht="18" customHeight="1" x14ac:dyDescent="0.2">
      <c r="B98" s="274"/>
      <c r="C98" s="224"/>
      <c r="D98" s="224"/>
      <c r="E98" s="293"/>
      <c r="F98" s="294"/>
      <c r="G98" s="295"/>
      <c r="H98" s="298"/>
      <c r="I98" s="286" t="s">
        <v>38</v>
      </c>
      <c r="J98" s="297"/>
      <c r="K98" s="293"/>
      <c r="L98" s="294"/>
      <c r="M98" s="295"/>
      <c r="N98" s="298"/>
      <c r="O98" s="279" t="s">
        <v>157</v>
      </c>
    </row>
    <row r="99" spans="2:15" s="292" customFormat="1" ht="18" customHeight="1" x14ac:dyDescent="0.2">
      <c r="B99" s="274"/>
      <c r="C99" s="224"/>
      <c r="D99" s="224"/>
      <c r="E99" s="293"/>
      <c r="F99" s="294"/>
      <c r="G99" s="295"/>
      <c r="H99" s="298"/>
      <c r="I99" s="286" t="s">
        <v>157</v>
      </c>
      <c r="J99" s="297"/>
      <c r="K99" s="293"/>
      <c r="L99" s="294"/>
      <c r="M99" s="295"/>
      <c r="N99" s="298"/>
      <c r="O99" s="279" t="s">
        <v>158</v>
      </c>
    </row>
    <row r="100" spans="2:15" s="292" customFormat="1" ht="18" customHeight="1" x14ac:dyDescent="0.2">
      <c r="B100" s="274"/>
      <c r="C100" s="224"/>
      <c r="D100" s="224"/>
      <c r="E100" s="293"/>
      <c r="F100" s="294"/>
      <c r="G100" s="295"/>
      <c r="H100" s="298"/>
      <c r="I100" s="286" t="s">
        <v>158</v>
      </c>
      <c r="J100" s="297"/>
      <c r="K100" s="293"/>
      <c r="L100" s="294"/>
      <c r="M100" s="295"/>
      <c r="N100" s="298"/>
      <c r="O100" s="279" t="s">
        <v>37</v>
      </c>
    </row>
    <row r="101" spans="2:15" s="292" customFormat="1" ht="18" customHeight="1" x14ac:dyDescent="0.2">
      <c r="B101" s="275"/>
      <c r="C101" s="225"/>
      <c r="D101" s="225"/>
      <c r="E101" s="300"/>
      <c r="F101" s="301"/>
      <c r="G101" s="302"/>
      <c r="H101" s="303"/>
      <c r="I101" s="287" t="s">
        <v>37</v>
      </c>
      <c r="J101" s="304"/>
      <c r="K101" s="300"/>
      <c r="L101" s="301"/>
      <c r="M101" s="302"/>
      <c r="N101" s="303"/>
      <c r="O101" s="280" t="s">
        <v>38</v>
      </c>
    </row>
    <row r="102" spans="2:15" s="292" customFormat="1" ht="18" customHeight="1" x14ac:dyDescent="0.2">
      <c r="B102" s="275"/>
      <c r="C102" s="225"/>
      <c r="D102" s="225"/>
      <c r="E102" s="300"/>
      <c r="F102" s="301"/>
      <c r="G102" s="302"/>
      <c r="H102" s="303"/>
      <c r="I102" s="287" t="s">
        <v>38</v>
      </c>
      <c r="J102" s="304"/>
      <c r="K102" s="300"/>
      <c r="L102" s="301"/>
      <c r="M102" s="302"/>
      <c r="N102" s="303"/>
      <c r="O102" s="280" t="s">
        <v>157</v>
      </c>
    </row>
    <row r="103" spans="2:15" s="292" customFormat="1" ht="18" customHeight="1" x14ac:dyDescent="0.2">
      <c r="B103" s="275"/>
      <c r="C103" s="225"/>
      <c r="D103" s="225"/>
      <c r="E103" s="300"/>
      <c r="F103" s="301"/>
      <c r="G103" s="302"/>
      <c r="H103" s="303"/>
      <c r="I103" s="287" t="s">
        <v>157</v>
      </c>
      <c r="J103" s="304"/>
      <c r="K103" s="300"/>
      <c r="L103" s="301"/>
      <c r="M103" s="302"/>
      <c r="N103" s="303"/>
      <c r="O103" s="280" t="s">
        <v>158</v>
      </c>
    </row>
    <row r="104" spans="2:15" s="292" customFormat="1" ht="18" customHeight="1" x14ac:dyDescent="0.2">
      <c r="B104" s="275"/>
      <c r="C104" s="225"/>
      <c r="D104" s="225"/>
      <c r="E104" s="300"/>
      <c r="F104" s="301"/>
      <c r="G104" s="302"/>
      <c r="H104" s="303"/>
      <c r="I104" s="287" t="s">
        <v>158</v>
      </c>
      <c r="J104" s="304"/>
      <c r="K104" s="300"/>
      <c r="L104" s="301"/>
      <c r="M104" s="302"/>
      <c r="N104" s="303"/>
      <c r="O104" s="280" t="s">
        <v>37</v>
      </c>
    </row>
    <row r="105" spans="2:15" s="292" customFormat="1" ht="18" customHeight="1" x14ac:dyDescent="0.2">
      <c r="B105" s="274"/>
      <c r="C105" s="224"/>
      <c r="D105" s="224"/>
      <c r="E105" s="293"/>
      <c r="F105" s="294"/>
      <c r="G105" s="295"/>
      <c r="H105" s="298"/>
      <c r="I105" s="286" t="s">
        <v>37</v>
      </c>
      <c r="J105" s="297"/>
      <c r="K105" s="293"/>
      <c r="L105" s="294"/>
      <c r="M105" s="295"/>
      <c r="N105" s="298"/>
      <c r="O105" s="279" t="s">
        <v>38</v>
      </c>
    </row>
    <row r="106" spans="2:15" s="292" customFormat="1" ht="18" customHeight="1" x14ac:dyDescent="0.2">
      <c r="B106" s="274"/>
      <c r="C106" s="224"/>
      <c r="D106" s="224"/>
      <c r="E106" s="293"/>
      <c r="F106" s="294"/>
      <c r="G106" s="295"/>
      <c r="H106" s="298"/>
      <c r="I106" s="286" t="s">
        <v>38</v>
      </c>
      <c r="J106" s="297"/>
      <c r="K106" s="293"/>
      <c r="L106" s="294"/>
      <c r="M106" s="295"/>
      <c r="N106" s="298"/>
      <c r="O106" s="279" t="s">
        <v>157</v>
      </c>
    </row>
    <row r="107" spans="2:15" s="292" customFormat="1" ht="18" customHeight="1" x14ac:dyDescent="0.2">
      <c r="B107" s="274"/>
      <c r="C107" s="224"/>
      <c r="D107" s="224"/>
      <c r="E107" s="293"/>
      <c r="F107" s="294"/>
      <c r="G107" s="295"/>
      <c r="H107" s="298"/>
      <c r="I107" s="286" t="s">
        <v>157</v>
      </c>
      <c r="J107" s="297"/>
      <c r="K107" s="293"/>
      <c r="L107" s="294"/>
      <c r="M107" s="295"/>
      <c r="N107" s="298"/>
      <c r="O107" s="279" t="s">
        <v>158</v>
      </c>
    </row>
    <row r="108" spans="2:15" s="292" customFormat="1" ht="18" customHeight="1" x14ac:dyDescent="0.2">
      <c r="B108" s="274"/>
      <c r="C108" s="224"/>
      <c r="D108" s="224"/>
      <c r="E108" s="293"/>
      <c r="F108" s="294"/>
      <c r="G108" s="295"/>
      <c r="H108" s="298"/>
      <c r="I108" s="286" t="s">
        <v>158</v>
      </c>
      <c r="J108" s="297"/>
      <c r="K108" s="293"/>
      <c r="L108" s="294"/>
      <c r="M108" s="295"/>
      <c r="N108" s="298"/>
      <c r="O108" s="279" t="s">
        <v>37</v>
      </c>
    </row>
    <row r="109" spans="2:15" s="292" customFormat="1" ht="18" customHeight="1" x14ac:dyDescent="0.2">
      <c r="B109" s="275"/>
      <c r="C109" s="225"/>
      <c r="D109" s="225"/>
      <c r="E109" s="300"/>
      <c r="F109" s="301"/>
      <c r="G109" s="302"/>
      <c r="H109" s="303"/>
      <c r="I109" s="287" t="s">
        <v>37</v>
      </c>
      <c r="J109" s="304"/>
      <c r="K109" s="300"/>
      <c r="L109" s="301"/>
      <c r="M109" s="302"/>
      <c r="N109" s="303"/>
      <c r="O109" s="280" t="s">
        <v>38</v>
      </c>
    </row>
    <row r="110" spans="2:15" s="292" customFormat="1" ht="18" customHeight="1" x14ac:dyDescent="0.2">
      <c r="B110" s="275"/>
      <c r="C110" s="225"/>
      <c r="D110" s="225"/>
      <c r="E110" s="300"/>
      <c r="F110" s="301"/>
      <c r="G110" s="302"/>
      <c r="H110" s="303"/>
      <c r="I110" s="287" t="s">
        <v>38</v>
      </c>
      <c r="J110" s="304"/>
      <c r="K110" s="300"/>
      <c r="L110" s="301"/>
      <c r="M110" s="302"/>
      <c r="N110" s="303"/>
      <c r="O110" s="280" t="s">
        <v>157</v>
      </c>
    </row>
    <row r="111" spans="2:15" s="292" customFormat="1" ht="18" customHeight="1" x14ac:dyDescent="0.2">
      <c r="B111" s="275"/>
      <c r="C111" s="225"/>
      <c r="D111" s="225"/>
      <c r="E111" s="300"/>
      <c r="F111" s="301"/>
      <c r="G111" s="302"/>
      <c r="H111" s="303"/>
      <c r="I111" s="287" t="s">
        <v>157</v>
      </c>
      <c r="J111" s="304"/>
      <c r="K111" s="300"/>
      <c r="L111" s="301"/>
      <c r="M111" s="302"/>
      <c r="N111" s="303"/>
      <c r="O111" s="280" t="s">
        <v>158</v>
      </c>
    </row>
    <row r="112" spans="2:15" s="292" customFormat="1" ht="18" customHeight="1" x14ac:dyDescent="0.2">
      <c r="B112" s="275"/>
      <c r="C112" s="225"/>
      <c r="D112" s="225"/>
      <c r="E112" s="300"/>
      <c r="F112" s="301"/>
      <c r="G112" s="302"/>
      <c r="H112" s="303"/>
      <c r="I112" s="287" t="s">
        <v>158</v>
      </c>
      <c r="J112" s="304"/>
      <c r="K112" s="300"/>
      <c r="L112" s="301"/>
      <c r="M112" s="302"/>
      <c r="N112" s="303"/>
      <c r="O112" s="280" t="s">
        <v>37</v>
      </c>
    </row>
    <row r="113" spans="2:15" s="292" customFormat="1" ht="18" customHeight="1" x14ac:dyDescent="0.2">
      <c r="B113" s="274"/>
      <c r="C113" s="224"/>
      <c r="D113" s="224"/>
      <c r="E113" s="293"/>
      <c r="F113" s="294"/>
      <c r="G113" s="295"/>
      <c r="H113" s="298"/>
      <c r="I113" s="286" t="s">
        <v>37</v>
      </c>
      <c r="J113" s="297"/>
      <c r="K113" s="293"/>
      <c r="L113" s="294"/>
      <c r="M113" s="295"/>
      <c r="N113" s="298"/>
      <c r="O113" s="279" t="s">
        <v>38</v>
      </c>
    </row>
    <row r="114" spans="2:15" s="292" customFormat="1" ht="18" customHeight="1" x14ac:dyDescent="0.2">
      <c r="B114" s="274"/>
      <c r="C114" s="224"/>
      <c r="D114" s="224"/>
      <c r="E114" s="293"/>
      <c r="F114" s="294"/>
      <c r="G114" s="295"/>
      <c r="H114" s="298"/>
      <c r="I114" s="286" t="s">
        <v>38</v>
      </c>
      <c r="J114" s="297"/>
      <c r="K114" s="293"/>
      <c r="L114" s="294"/>
      <c r="M114" s="295"/>
      <c r="N114" s="298"/>
      <c r="O114" s="279" t="s">
        <v>157</v>
      </c>
    </row>
    <row r="115" spans="2:15" s="292" customFormat="1" ht="18" customHeight="1" x14ac:dyDescent="0.2">
      <c r="B115" s="274"/>
      <c r="C115" s="224"/>
      <c r="D115" s="224"/>
      <c r="E115" s="293"/>
      <c r="F115" s="294"/>
      <c r="G115" s="295"/>
      <c r="H115" s="298"/>
      <c r="I115" s="286" t="s">
        <v>157</v>
      </c>
      <c r="J115" s="297"/>
      <c r="K115" s="293"/>
      <c r="L115" s="294"/>
      <c r="M115" s="295"/>
      <c r="N115" s="298"/>
      <c r="O115" s="279" t="s">
        <v>158</v>
      </c>
    </row>
    <row r="116" spans="2:15" s="292" customFormat="1" ht="18" customHeight="1" x14ac:dyDescent="0.2">
      <c r="B116" s="274"/>
      <c r="C116" s="224"/>
      <c r="D116" s="224"/>
      <c r="E116" s="293"/>
      <c r="F116" s="294"/>
      <c r="G116" s="295"/>
      <c r="H116" s="298"/>
      <c r="I116" s="286" t="s">
        <v>158</v>
      </c>
      <c r="J116" s="297"/>
      <c r="K116" s="293"/>
      <c r="L116" s="294"/>
      <c r="M116" s="295"/>
      <c r="N116" s="298"/>
      <c r="O116" s="279" t="s">
        <v>37</v>
      </c>
    </row>
    <row r="117" spans="2:15" s="292" customFormat="1" ht="18" customHeight="1" x14ac:dyDescent="0.2">
      <c r="B117" s="275"/>
      <c r="C117" s="225"/>
      <c r="D117" s="225"/>
      <c r="E117" s="300"/>
      <c r="F117" s="301"/>
      <c r="G117" s="302"/>
      <c r="H117" s="303"/>
      <c r="I117" s="287" t="s">
        <v>37</v>
      </c>
      <c r="J117" s="304"/>
      <c r="K117" s="300"/>
      <c r="L117" s="301"/>
      <c r="M117" s="302"/>
      <c r="N117" s="303"/>
      <c r="O117" s="280" t="s">
        <v>38</v>
      </c>
    </row>
    <row r="118" spans="2:15" s="292" customFormat="1" ht="18" customHeight="1" x14ac:dyDescent="0.2">
      <c r="B118" s="275"/>
      <c r="C118" s="225"/>
      <c r="D118" s="225"/>
      <c r="E118" s="300"/>
      <c r="F118" s="301"/>
      <c r="G118" s="302"/>
      <c r="H118" s="303"/>
      <c r="I118" s="287" t="s">
        <v>38</v>
      </c>
      <c r="J118" s="304"/>
      <c r="K118" s="300"/>
      <c r="L118" s="301"/>
      <c r="M118" s="302"/>
      <c r="N118" s="303"/>
      <c r="O118" s="280" t="s">
        <v>157</v>
      </c>
    </row>
    <row r="119" spans="2:15" s="292" customFormat="1" ht="18" customHeight="1" x14ac:dyDescent="0.2">
      <c r="B119" s="275"/>
      <c r="C119" s="225"/>
      <c r="D119" s="225"/>
      <c r="E119" s="300"/>
      <c r="F119" s="301"/>
      <c r="G119" s="302"/>
      <c r="H119" s="303"/>
      <c r="I119" s="287" t="s">
        <v>157</v>
      </c>
      <c r="J119" s="304"/>
      <c r="K119" s="300"/>
      <c r="L119" s="301"/>
      <c r="M119" s="302"/>
      <c r="N119" s="303"/>
      <c r="O119" s="280" t="s">
        <v>158</v>
      </c>
    </row>
    <row r="120" spans="2:15" s="292" customFormat="1" ht="18" customHeight="1" x14ac:dyDescent="0.2">
      <c r="B120" s="275"/>
      <c r="C120" s="225"/>
      <c r="D120" s="225"/>
      <c r="E120" s="300"/>
      <c r="F120" s="301"/>
      <c r="G120" s="302"/>
      <c r="H120" s="303"/>
      <c r="I120" s="287" t="s">
        <v>158</v>
      </c>
      <c r="J120" s="304"/>
      <c r="K120" s="300"/>
      <c r="L120" s="301"/>
      <c r="M120" s="302"/>
      <c r="N120" s="303"/>
      <c r="O120" s="280" t="s">
        <v>37</v>
      </c>
    </row>
    <row r="121" spans="2:15" s="292" customFormat="1" ht="18" customHeight="1" x14ac:dyDescent="0.2">
      <c r="B121" s="274"/>
      <c r="C121" s="224"/>
      <c r="D121" s="224"/>
      <c r="E121" s="293"/>
      <c r="F121" s="294"/>
      <c r="G121" s="295"/>
      <c r="H121" s="298"/>
      <c r="I121" s="286" t="s">
        <v>37</v>
      </c>
      <c r="J121" s="297"/>
      <c r="K121" s="293"/>
      <c r="L121" s="294"/>
      <c r="M121" s="295"/>
      <c r="N121" s="298"/>
      <c r="O121" s="279" t="s">
        <v>38</v>
      </c>
    </row>
    <row r="122" spans="2:15" s="292" customFormat="1" ht="18" customHeight="1" x14ac:dyDescent="0.2">
      <c r="B122" s="274"/>
      <c r="C122" s="224"/>
      <c r="D122" s="224"/>
      <c r="E122" s="293"/>
      <c r="F122" s="294"/>
      <c r="G122" s="295"/>
      <c r="H122" s="298"/>
      <c r="I122" s="286" t="s">
        <v>38</v>
      </c>
      <c r="J122" s="297"/>
      <c r="K122" s="293"/>
      <c r="L122" s="294"/>
      <c r="M122" s="295"/>
      <c r="N122" s="298"/>
      <c r="O122" s="279" t="s">
        <v>157</v>
      </c>
    </row>
    <row r="123" spans="2:15" s="292" customFormat="1" ht="18" customHeight="1" x14ac:dyDescent="0.2">
      <c r="B123" s="276"/>
      <c r="C123" s="226"/>
      <c r="D123" s="226"/>
      <c r="E123" s="305"/>
      <c r="F123" s="306"/>
      <c r="G123" s="307"/>
      <c r="H123" s="296"/>
      <c r="I123" s="285" t="s">
        <v>157</v>
      </c>
      <c r="J123" s="308"/>
      <c r="K123" s="305"/>
      <c r="L123" s="306"/>
      <c r="M123" s="307"/>
      <c r="N123" s="296"/>
      <c r="O123" s="281" t="s">
        <v>158</v>
      </c>
    </row>
    <row r="124" spans="2:15" s="292" customFormat="1" ht="18" customHeight="1" x14ac:dyDescent="0.2">
      <c r="B124" s="274"/>
      <c r="C124" s="224"/>
      <c r="D124" s="224"/>
      <c r="E124" s="293"/>
      <c r="F124" s="294"/>
      <c r="G124" s="295"/>
      <c r="H124" s="298"/>
      <c r="I124" s="286" t="s">
        <v>158</v>
      </c>
      <c r="J124" s="297"/>
      <c r="K124" s="293"/>
      <c r="L124" s="294"/>
      <c r="M124" s="295"/>
      <c r="N124" s="298"/>
      <c r="O124" s="279" t="s">
        <v>37</v>
      </c>
    </row>
    <row r="125" spans="2:15" s="292" customFormat="1" ht="18" customHeight="1" x14ac:dyDescent="0.2">
      <c r="B125" s="275"/>
      <c r="C125" s="225"/>
      <c r="D125" s="225"/>
      <c r="E125" s="300"/>
      <c r="F125" s="301"/>
      <c r="G125" s="302"/>
      <c r="H125" s="303"/>
      <c r="I125" s="287" t="s">
        <v>37</v>
      </c>
      <c r="J125" s="304"/>
      <c r="K125" s="300"/>
      <c r="L125" s="301"/>
      <c r="M125" s="302"/>
      <c r="N125" s="303"/>
      <c r="O125" s="280" t="s">
        <v>38</v>
      </c>
    </row>
    <row r="126" spans="2:15" s="292" customFormat="1" ht="18" customHeight="1" x14ac:dyDescent="0.2">
      <c r="B126" s="275"/>
      <c r="C126" s="225"/>
      <c r="D126" s="225"/>
      <c r="E126" s="300"/>
      <c r="F126" s="301"/>
      <c r="G126" s="302"/>
      <c r="H126" s="303"/>
      <c r="I126" s="287" t="s">
        <v>38</v>
      </c>
      <c r="J126" s="304"/>
      <c r="K126" s="300"/>
      <c r="L126" s="301"/>
      <c r="M126" s="302"/>
      <c r="N126" s="303"/>
      <c r="O126" s="280" t="s">
        <v>157</v>
      </c>
    </row>
    <row r="127" spans="2:15" s="292" customFormat="1" ht="18" customHeight="1" x14ac:dyDescent="0.2">
      <c r="B127" s="275"/>
      <c r="C127" s="225"/>
      <c r="D127" s="225"/>
      <c r="E127" s="300"/>
      <c r="F127" s="301"/>
      <c r="G127" s="302"/>
      <c r="H127" s="303"/>
      <c r="I127" s="287" t="s">
        <v>157</v>
      </c>
      <c r="J127" s="304"/>
      <c r="K127" s="300"/>
      <c r="L127" s="301"/>
      <c r="M127" s="302"/>
      <c r="N127" s="303"/>
      <c r="O127" s="280" t="s">
        <v>158</v>
      </c>
    </row>
    <row r="128" spans="2:15" s="292" customFormat="1" ht="18" customHeight="1" x14ac:dyDescent="0.2">
      <c r="B128" s="275"/>
      <c r="C128" s="225"/>
      <c r="D128" s="225"/>
      <c r="E128" s="300"/>
      <c r="F128" s="301"/>
      <c r="G128" s="302"/>
      <c r="H128" s="303"/>
      <c r="I128" s="287" t="s">
        <v>158</v>
      </c>
      <c r="J128" s="304"/>
      <c r="K128" s="300"/>
      <c r="L128" s="301"/>
      <c r="M128" s="302"/>
      <c r="N128" s="303"/>
      <c r="O128" s="280" t="s">
        <v>37</v>
      </c>
    </row>
    <row r="129" spans="2:15" s="292" customFormat="1" ht="18" customHeight="1" x14ac:dyDescent="0.2">
      <c r="B129" s="274"/>
      <c r="C129" s="224"/>
      <c r="D129" s="224"/>
      <c r="E129" s="293"/>
      <c r="F129" s="294"/>
      <c r="G129" s="295"/>
      <c r="H129" s="298"/>
      <c r="I129" s="286" t="s">
        <v>37</v>
      </c>
      <c r="J129" s="297"/>
      <c r="K129" s="293"/>
      <c r="L129" s="294"/>
      <c r="M129" s="295"/>
      <c r="N129" s="298"/>
      <c r="O129" s="279" t="s">
        <v>38</v>
      </c>
    </row>
    <row r="130" spans="2:15" s="292" customFormat="1" ht="18" customHeight="1" x14ac:dyDescent="0.2">
      <c r="B130" s="274"/>
      <c r="C130" s="224"/>
      <c r="D130" s="224"/>
      <c r="E130" s="293"/>
      <c r="F130" s="294"/>
      <c r="G130" s="295"/>
      <c r="H130" s="298"/>
      <c r="I130" s="286" t="s">
        <v>38</v>
      </c>
      <c r="J130" s="297"/>
      <c r="K130" s="293"/>
      <c r="L130" s="294"/>
      <c r="M130" s="295"/>
      <c r="N130" s="298"/>
      <c r="O130" s="279" t="s">
        <v>157</v>
      </c>
    </row>
    <row r="131" spans="2:15" s="292" customFormat="1" ht="18" customHeight="1" x14ac:dyDescent="0.2">
      <c r="B131" s="274"/>
      <c r="C131" s="224"/>
      <c r="D131" s="224"/>
      <c r="E131" s="293"/>
      <c r="F131" s="294"/>
      <c r="G131" s="295"/>
      <c r="H131" s="298"/>
      <c r="I131" s="286" t="s">
        <v>157</v>
      </c>
      <c r="J131" s="297"/>
      <c r="K131" s="293"/>
      <c r="L131" s="294"/>
      <c r="M131" s="295"/>
      <c r="N131" s="298"/>
      <c r="O131" s="279" t="s">
        <v>158</v>
      </c>
    </row>
    <row r="132" spans="2:15" s="292" customFormat="1" ht="18" customHeight="1" x14ac:dyDescent="0.2">
      <c r="B132" s="274"/>
      <c r="C132" s="224"/>
      <c r="D132" s="224"/>
      <c r="E132" s="293"/>
      <c r="F132" s="294"/>
      <c r="G132" s="295"/>
      <c r="H132" s="298"/>
      <c r="I132" s="286" t="s">
        <v>158</v>
      </c>
      <c r="J132" s="297"/>
      <c r="K132" s="293"/>
      <c r="L132" s="294"/>
      <c r="M132" s="295"/>
      <c r="N132" s="298"/>
      <c r="O132" s="279" t="s">
        <v>37</v>
      </c>
    </row>
    <row r="133" spans="2:15" s="292" customFormat="1" ht="18" customHeight="1" x14ac:dyDescent="0.2">
      <c r="B133" s="275"/>
      <c r="C133" s="225"/>
      <c r="D133" s="225"/>
      <c r="E133" s="300"/>
      <c r="F133" s="301"/>
      <c r="G133" s="302"/>
      <c r="H133" s="303"/>
      <c r="I133" s="287" t="s">
        <v>37</v>
      </c>
      <c r="J133" s="304"/>
      <c r="K133" s="300"/>
      <c r="L133" s="301"/>
      <c r="M133" s="302"/>
      <c r="N133" s="303"/>
      <c r="O133" s="280" t="s">
        <v>38</v>
      </c>
    </row>
    <row r="134" spans="2:15" s="292" customFormat="1" ht="18" customHeight="1" x14ac:dyDescent="0.2">
      <c r="B134" s="275"/>
      <c r="C134" s="225"/>
      <c r="D134" s="225"/>
      <c r="E134" s="300"/>
      <c r="F134" s="301"/>
      <c r="G134" s="302"/>
      <c r="H134" s="303"/>
      <c r="I134" s="287" t="s">
        <v>38</v>
      </c>
      <c r="J134" s="304"/>
      <c r="K134" s="300"/>
      <c r="L134" s="301"/>
      <c r="M134" s="302"/>
      <c r="N134" s="303"/>
      <c r="O134" s="280" t="s">
        <v>157</v>
      </c>
    </row>
    <row r="135" spans="2:15" s="292" customFormat="1" ht="18" customHeight="1" x14ac:dyDescent="0.2">
      <c r="B135" s="275"/>
      <c r="C135" s="225"/>
      <c r="D135" s="225"/>
      <c r="E135" s="300"/>
      <c r="F135" s="301"/>
      <c r="G135" s="302"/>
      <c r="H135" s="303"/>
      <c r="I135" s="287" t="s">
        <v>157</v>
      </c>
      <c r="J135" s="304"/>
      <c r="K135" s="300"/>
      <c r="L135" s="301"/>
      <c r="M135" s="302"/>
      <c r="N135" s="303"/>
      <c r="O135" s="280" t="s">
        <v>158</v>
      </c>
    </row>
    <row r="136" spans="2:15" s="292" customFormat="1" ht="18" customHeight="1" x14ac:dyDescent="0.2">
      <c r="B136" s="275"/>
      <c r="C136" s="225"/>
      <c r="D136" s="225"/>
      <c r="E136" s="300"/>
      <c r="F136" s="301"/>
      <c r="G136" s="302"/>
      <c r="H136" s="303"/>
      <c r="I136" s="287" t="s">
        <v>158</v>
      </c>
      <c r="J136" s="304"/>
      <c r="K136" s="300"/>
      <c r="L136" s="301"/>
      <c r="M136" s="302"/>
      <c r="N136" s="303"/>
      <c r="O136" s="280" t="s">
        <v>37</v>
      </c>
    </row>
    <row r="137" spans="2:15" s="292" customFormat="1" ht="18" customHeight="1" x14ac:dyDescent="0.2">
      <c r="B137" s="274"/>
      <c r="C137" s="224"/>
      <c r="D137" s="224"/>
      <c r="E137" s="293"/>
      <c r="F137" s="294"/>
      <c r="G137" s="295"/>
      <c r="H137" s="298"/>
      <c r="I137" s="286" t="s">
        <v>37</v>
      </c>
      <c r="J137" s="297"/>
      <c r="K137" s="293"/>
      <c r="L137" s="294"/>
      <c r="M137" s="295"/>
      <c r="N137" s="298"/>
      <c r="O137" s="279" t="s">
        <v>38</v>
      </c>
    </row>
    <row r="138" spans="2:15" s="292" customFormat="1" ht="18" customHeight="1" x14ac:dyDescent="0.2">
      <c r="B138" s="274"/>
      <c r="C138" s="224"/>
      <c r="D138" s="224"/>
      <c r="E138" s="293"/>
      <c r="F138" s="294"/>
      <c r="G138" s="295"/>
      <c r="H138" s="298"/>
      <c r="I138" s="286" t="s">
        <v>38</v>
      </c>
      <c r="J138" s="297"/>
      <c r="K138" s="293"/>
      <c r="L138" s="294"/>
      <c r="M138" s="295"/>
      <c r="N138" s="298"/>
      <c r="O138" s="279" t="s">
        <v>157</v>
      </c>
    </row>
    <row r="139" spans="2:15" s="292" customFormat="1" ht="18" customHeight="1" x14ac:dyDescent="0.2">
      <c r="B139" s="274"/>
      <c r="C139" s="224"/>
      <c r="D139" s="224"/>
      <c r="E139" s="293"/>
      <c r="F139" s="294"/>
      <c r="G139" s="295"/>
      <c r="H139" s="298"/>
      <c r="I139" s="286" t="s">
        <v>157</v>
      </c>
      <c r="J139" s="297"/>
      <c r="K139" s="293"/>
      <c r="L139" s="294"/>
      <c r="M139" s="295"/>
      <c r="N139" s="298"/>
      <c r="O139" s="279" t="s">
        <v>158</v>
      </c>
    </row>
    <row r="140" spans="2:15" s="292" customFormat="1" ht="18" customHeight="1" x14ac:dyDescent="0.2">
      <c r="B140" s="274"/>
      <c r="C140" s="224"/>
      <c r="D140" s="224"/>
      <c r="E140" s="293"/>
      <c r="F140" s="294"/>
      <c r="G140" s="295"/>
      <c r="H140" s="298"/>
      <c r="I140" s="286" t="s">
        <v>158</v>
      </c>
      <c r="J140" s="297"/>
      <c r="K140" s="293"/>
      <c r="L140" s="294"/>
      <c r="M140" s="295"/>
      <c r="N140" s="298"/>
      <c r="O140" s="279" t="s">
        <v>37</v>
      </c>
    </row>
    <row r="141" spans="2:15" s="292" customFormat="1" ht="18" customHeight="1" x14ac:dyDescent="0.2">
      <c r="B141" s="275"/>
      <c r="C141" s="225"/>
      <c r="D141" s="225"/>
      <c r="E141" s="300"/>
      <c r="F141" s="301"/>
      <c r="G141" s="302"/>
      <c r="H141" s="303"/>
      <c r="I141" s="287" t="s">
        <v>37</v>
      </c>
      <c r="J141" s="304"/>
      <c r="K141" s="300"/>
      <c r="L141" s="301"/>
      <c r="M141" s="302"/>
      <c r="N141" s="303"/>
      <c r="O141" s="280" t="s">
        <v>38</v>
      </c>
    </row>
    <row r="142" spans="2:15" s="292" customFormat="1" ht="18" customHeight="1" x14ac:dyDescent="0.2">
      <c r="B142" s="275"/>
      <c r="C142" s="225"/>
      <c r="D142" s="225"/>
      <c r="E142" s="300"/>
      <c r="F142" s="301"/>
      <c r="G142" s="302"/>
      <c r="H142" s="303"/>
      <c r="I142" s="287" t="s">
        <v>38</v>
      </c>
      <c r="J142" s="304"/>
      <c r="K142" s="300"/>
      <c r="L142" s="301"/>
      <c r="M142" s="302"/>
      <c r="N142" s="303"/>
      <c r="O142" s="280" t="s">
        <v>157</v>
      </c>
    </row>
    <row r="143" spans="2:15" s="292" customFormat="1" ht="18" customHeight="1" x14ac:dyDescent="0.2">
      <c r="B143" s="275"/>
      <c r="C143" s="225"/>
      <c r="D143" s="225"/>
      <c r="E143" s="300"/>
      <c r="F143" s="301"/>
      <c r="G143" s="302"/>
      <c r="H143" s="303"/>
      <c r="I143" s="287" t="s">
        <v>157</v>
      </c>
      <c r="J143" s="304"/>
      <c r="K143" s="300"/>
      <c r="L143" s="301"/>
      <c r="M143" s="302"/>
      <c r="N143" s="303"/>
      <c r="O143" s="280" t="s">
        <v>158</v>
      </c>
    </row>
    <row r="144" spans="2:15" s="292" customFormat="1" ht="18" customHeight="1" x14ac:dyDescent="0.2">
      <c r="B144" s="275"/>
      <c r="C144" s="225"/>
      <c r="D144" s="225"/>
      <c r="E144" s="300"/>
      <c r="F144" s="301"/>
      <c r="G144" s="302"/>
      <c r="H144" s="303"/>
      <c r="I144" s="287" t="s">
        <v>158</v>
      </c>
      <c r="J144" s="304"/>
      <c r="K144" s="300"/>
      <c r="L144" s="301"/>
      <c r="M144" s="302"/>
      <c r="N144" s="303"/>
      <c r="O144" s="280" t="s">
        <v>37</v>
      </c>
    </row>
    <row r="145" spans="2:15" s="292" customFormat="1" ht="18" customHeight="1" x14ac:dyDescent="0.2">
      <c r="B145" s="274"/>
      <c r="C145" s="224"/>
      <c r="D145" s="224"/>
      <c r="E145" s="293"/>
      <c r="F145" s="294"/>
      <c r="G145" s="295"/>
      <c r="H145" s="298"/>
      <c r="I145" s="286" t="s">
        <v>37</v>
      </c>
      <c r="J145" s="297"/>
      <c r="K145" s="293"/>
      <c r="L145" s="294"/>
      <c r="M145" s="295"/>
      <c r="N145" s="298"/>
      <c r="O145" s="279" t="s">
        <v>38</v>
      </c>
    </row>
    <row r="146" spans="2:15" s="292" customFormat="1" ht="18" customHeight="1" x14ac:dyDescent="0.2">
      <c r="B146" s="274"/>
      <c r="C146" s="224"/>
      <c r="D146" s="224"/>
      <c r="E146" s="293"/>
      <c r="F146" s="294"/>
      <c r="G146" s="295"/>
      <c r="H146" s="298"/>
      <c r="I146" s="286" t="s">
        <v>38</v>
      </c>
      <c r="J146" s="297"/>
      <c r="K146" s="293"/>
      <c r="L146" s="294"/>
      <c r="M146" s="295"/>
      <c r="N146" s="298"/>
      <c r="O146" s="279" t="s">
        <v>157</v>
      </c>
    </row>
    <row r="147" spans="2:15" s="292" customFormat="1" ht="18" customHeight="1" x14ac:dyDescent="0.2">
      <c r="B147" s="274"/>
      <c r="C147" s="224"/>
      <c r="D147" s="224"/>
      <c r="E147" s="293"/>
      <c r="F147" s="294"/>
      <c r="G147" s="295"/>
      <c r="H147" s="298"/>
      <c r="I147" s="286" t="s">
        <v>157</v>
      </c>
      <c r="J147" s="297"/>
      <c r="K147" s="293"/>
      <c r="L147" s="294"/>
      <c r="M147" s="295"/>
      <c r="N147" s="298"/>
      <c r="O147" s="279" t="s">
        <v>158</v>
      </c>
    </row>
    <row r="148" spans="2:15" s="292" customFormat="1" ht="18" customHeight="1" x14ac:dyDescent="0.2">
      <c r="B148" s="274"/>
      <c r="C148" s="224"/>
      <c r="D148" s="224"/>
      <c r="E148" s="293"/>
      <c r="F148" s="294"/>
      <c r="G148" s="295"/>
      <c r="H148" s="298"/>
      <c r="I148" s="286" t="s">
        <v>158</v>
      </c>
      <c r="J148" s="297"/>
      <c r="K148" s="293"/>
      <c r="L148" s="294"/>
      <c r="M148" s="295"/>
      <c r="N148" s="298"/>
      <c r="O148" s="279" t="s">
        <v>37</v>
      </c>
    </row>
    <row r="149" spans="2:15" s="292" customFormat="1" ht="18" customHeight="1" x14ac:dyDescent="0.2">
      <c r="B149" s="275"/>
      <c r="C149" s="225"/>
      <c r="D149" s="225"/>
      <c r="E149" s="300"/>
      <c r="F149" s="301"/>
      <c r="G149" s="302"/>
      <c r="H149" s="303"/>
      <c r="I149" s="287" t="s">
        <v>37</v>
      </c>
      <c r="J149" s="304"/>
      <c r="K149" s="300"/>
      <c r="L149" s="301"/>
      <c r="M149" s="302"/>
      <c r="N149" s="303"/>
      <c r="O149" s="280" t="s">
        <v>38</v>
      </c>
    </row>
    <row r="150" spans="2:15" s="292" customFormat="1" ht="18" customHeight="1" x14ac:dyDescent="0.2">
      <c r="B150" s="275"/>
      <c r="C150" s="225"/>
      <c r="D150" s="225"/>
      <c r="E150" s="300"/>
      <c r="F150" s="301"/>
      <c r="G150" s="302"/>
      <c r="H150" s="303"/>
      <c r="I150" s="287" t="s">
        <v>38</v>
      </c>
      <c r="J150" s="304"/>
      <c r="K150" s="300"/>
      <c r="L150" s="301"/>
      <c r="M150" s="302"/>
      <c r="N150" s="303"/>
      <c r="O150" s="280" t="s">
        <v>157</v>
      </c>
    </row>
    <row r="151" spans="2:15" s="292" customFormat="1" ht="18" customHeight="1" x14ac:dyDescent="0.2">
      <c r="B151" s="275"/>
      <c r="C151" s="225"/>
      <c r="D151" s="225"/>
      <c r="E151" s="300"/>
      <c r="F151" s="301"/>
      <c r="G151" s="302"/>
      <c r="H151" s="303"/>
      <c r="I151" s="287" t="s">
        <v>157</v>
      </c>
      <c r="J151" s="304"/>
      <c r="K151" s="300"/>
      <c r="L151" s="301"/>
      <c r="M151" s="302"/>
      <c r="N151" s="303"/>
      <c r="O151" s="280" t="s">
        <v>158</v>
      </c>
    </row>
    <row r="152" spans="2:15" s="292" customFormat="1" ht="18" customHeight="1" x14ac:dyDescent="0.2">
      <c r="B152" s="275"/>
      <c r="C152" s="225"/>
      <c r="D152" s="225"/>
      <c r="E152" s="300"/>
      <c r="F152" s="301"/>
      <c r="G152" s="302"/>
      <c r="H152" s="303"/>
      <c r="I152" s="287" t="s">
        <v>158</v>
      </c>
      <c r="J152" s="304"/>
      <c r="K152" s="300"/>
      <c r="L152" s="301"/>
      <c r="M152" s="302"/>
      <c r="N152" s="303"/>
      <c r="O152" s="280" t="s">
        <v>37</v>
      </c>
    </row>
    <row r="153" spans="2:15" s="292" customFormat="1" ht="18" customHeight="1" x14ac:dyDescent="0.2">
      <c r="B153" s="274"/>
      <c r="C153" s="224"/>
      <c r="D153" s="224"/>
      <c r="E153" s="293"/>
      <c r="F153" s="294"/>
      <c r="G153" s="295"/>
      <c r="H153" s="298"/>
      <c r="I153" s="286" t="s">
        <v>37</v>
      </c>
      <c r="J153" s="297"/>
      <c r="K153" s="293"/>
      <c r="L153" s="294"/>
      <c r="M153" s="295"/>
      <c r="N153" s="298"/>
      <c r="O153" s="279" t="s">
        <v>38</v>
      </c>
    </row>
    <row r="154" spans="2:15" s="292" customFormat="1" ht="18" customHeight="1" x14ac:dyDescent="0.2">
      <c r="B154" s="274"/>
      <c r="C154" s="224"/>
      <c r="D154" s="224"/>
      <c r="E154" s="293"/>
      <c r="F154" s="294"/>
      <c r="G154" s="295"/>
      <c r="H154" s="298"/>
      <c r="I154" s="286" t="s">
        <v>38</v>
      </c>
      <c r="J154" s="297"/>
      <c r="K154" s="293"/>
      <c r="L154" s="294"/>
      <c r="M154" s="295"/>
      <c r="N154" s="298"/>
      <c r="O154" s="279" t="s">
        <v>157</v>
      </c>
    </row>
    <row r="155" spans="2:15" s="292" customFormat="1" ht="18" customHeight="1" x14ac:dyDescent="0.2">
      <c r="B155" s="274"/>
      <c r="C155" s="224"/>
      <c r="D155" s="224"/>
      <c r="E155" s="293"/>
      <c r="F155" s="294"/>
      <c r="G155" s="295"/>
      <c r="H155" s="298"/>
      <c r="I155" s="286" t="s">
        <v>157</v>
      </c>
      <c r="J155" s="297"/>
      <c r="K155" s="293"/>
      <c r="L155" s="294"/>
      <c r="M155" s="295"/>
      <c r="N155" s="298"/>
      <c r="O155" s="279" t="s">
        <v>158</v>
      </c>
    </row>
    <row r="156" spans="2:15" s="292" customFormat="1" ht="18" customHeight="1" x14ac:dyDescent="0.2">
      <c r="B156" s="274"/>
      <c r="C156" s="224"/>
      <c r="D156" s="224"/>
      <c r="E156" s="293"/>
      <c r="F156" s="294"/>
      <c r="G156" s="295"/>
      <c r="H156" s="298"/>
      <c r="I156" s="286" t="s">
        <v>158</v>
      </c>
      <c r="J156" s="297"/>
      <c r="K156" s="293"/>
      <c r="L156" s="294"/>
      <c r="M156" s="295"/>
      <c r="N156" s="298"/>
      <c r="O156" s="279" t="s">
        <v>37</v>
      </c>
    </row>
    <row r="157" spans="2:15" s="292" customFormat="1" ht="18" customHeight="1" x14ac:dyDescent="0.2">
      <c r="B157" s="275"/>
      <c r="C157" s="225"/>
      <c r="D157" s="225"/>
      <c r="E157" s="300"/>
      <c r="F157" s="301"/>
      <c r="G157" s="302"/>
      <c r="H157" s="303"/>
      <c r="I157" s="287" t="s">
        <v>37</v>
      </c>
      <c r="J157" s="304"/>
      <c r="K157" s="300"/>
      <c r="L157" s="301"/>
      <c r="M157" s="302"/>
      <c r="N157" s="303"/>
      <c r="O157" s="280" t="s">
        <v>38</v>
      </c>
    </row>
    <row r="158" spans="2:15" s="292" customFormat="1" ht="18" customHeight="1" x14ac:dyDescent="0.2">
      <c r="B158" s="275"/>
      <c r="C158" s="225"/>
      <c r="D158" s="225"/>
      <c r="E158" s="300"/>
      <c r="F158" s="301"/>
      <c r="G158" s="302"/>
      <c r="H158" s="303"/>
      <c r="I158" s="287" t="s">
        <v>38</v>
      </c>
      <c r="J158" s="304"/>
      <c r="K158" s="300"/>
      <c r="L158" s="301"/>
      <c r="M158" s="302"/>
      <c r="N158" s="303"/>
      <c r="O158" s="280" t="s">
        <v>157</v>
      </c>
    </row>
    <row r="159" spans="2:15" s="292" customFormat="1" ht="18" customHeight="1" x14ac:dyDescent="0.2">
      <c r="B159" s="275"/>
      <c r="C159" s="225"/>
      <c r="D159" s="225"/>
      <c r="E159" s="300"/>
      <c r="F159" s="301"/>
      <c r="G159" s="302"/>
      <c r="H159" s="303"/>
      <c r="I159" s="287" t="s">
        <v>157</v>
      </c>
      <c r="J159" s="304"/>
      <c r="K159" s="300"/>
      <c r="L159" s="301"/>
      <c r="M159" s="302"/>
      <c r="N159" s="303"/>
      <c r="O159" s="280" t="s">
        <v>158</v>
      </c>
    </row>
    <row r="160" spans="2:15" s="292" customFormat="1" ht="18" customHeight="1" x14ac:dyDescent="0.2">
      <c r="B160" s="275"/>
      <c r="C160" s="225"/>
      <c r="D160" s="225"/>
      <c r="E160" s="300"/>
      <c r="F160" s="301"/>
      <c r="G160" s="302"/>
      <c r="H160" s="303"/>
      <c r="I160" s="287" t="s">
        <v>158</v>
      </c>
      <c r="J160" s="304"/>
      <c r="K160" s="300"/>
      <c r="L160" s="301"/>
      <c r="M160" s="302"/>
      <c r="N160" s="303"/>
      <c r="O160" s="280" t="s">
        <v>37</v>
      </c>
    </row>
    <row r="161" spans="2:15" s="292" customFormat="1" ht="18" customHeight="1" x14ac:dyDescent="0.2">
      <c r="B161" s="274"/>
      <c r="C161" s="224"/>
      <c r="D161" s="224"/>
      <c r="E161" s="293"/>
      <c r="F161" s="294"/>
      <c r="G161" s="295"/>
      <c r="H161" s="298"/>
      <c r="I161" s="286" t="s">
        <v>37</v>
      </c>
      <c r="J161" s="297"/>
      <c r="K161" s="293"/>
      <c r="L161" s="294"/>
      <c r="M161" s="295"/>
      <c r="N161" s="298"/>
      <c r="O161" s="279" t="s">
        <v>38</v>
      </c>
    </row>
    <row r="162" spans="2:15" s="292" customFormat="1" ht="18" customHeight="1" x14ac:dyDescent="0.2">
      <c r="B162" s="274"/>
      <c r="C162" s="224"/>
      <c r="D162" s="224"/>
      <c r="E162" s="293"/>
      <c r="F162" s="294"/>
      <c r="G162" s="295"/>
      <c r="H162" s="298"/>
      <c r="I162" s="286" t="s">
        <v>38</v>
      </c>
      <c r="J162" s="297"/>
      <c r="K162" s="293"/>
      <c r="L162" s="294"/>
      <c r="M162" s="295"/>
      <c r="N162" s="298"/>
      <c r="O162" s="279" t="s">
        <v>157</v>
      </c>
    </row>
    <row r="163" spans="2:15" s="292" customFormat="1" ht="18" customHeight="1" x14ac:dyDescent="0.2">
      <c r="B163" s="274"/>
      <c r="C163" s="224"/>
      <c r="D163" s="224"/>
      <c r="E163" s="293"/>
      <c r="F163" s="294"/>
      <c r="G163" s="295"/>
      <c r="H163" s="298"/>
      <c r="I163" s="286" t="s">
        <v>157</v>
      </c>
      <c r="J163" s="297"/>
      <c r="K163" s="293"/>
      <c r="L163" s="294"/>
      <c r="M163" s="295"/>
      <c r="N163" s="298"/>
      <c r="O163" s="279" t="s">
        <v>158</v>
      </c>
    </row>
    <row r="164" spans="2:15" s="292" customFormat="1" ht="18" customHeight="1" x14ac:dyDescent="0.2">
      <c r="B164" s="274"/>
      <c r="C164" s="224"/>
      <c r="D164" s="224"/>
      <c r="E164" s="293"/>
      <c r="F164" s="294"/>
      <c r="G164" s="295"/>
      <c r="H164" s="298"/>
      <c r="I164" s="286" t="s">
        <v>158</v>
      </c>
      <c r="J164" s="297"/>
      <c r="K164" s="293"/>
      <c r="L164" s="294"/>
      <c r="M164" s="295"/>
      <c r="N164" s="298"/>
      <c r="O164" s="279" t="s">
        <v>37</v>
      </c>
    </row>
    <row r="165" spans="2:15" s="292" customFormat="1" ht="18" customHeight="1" x14ac:dyDescent="0.2">
      <c r="B165" s="275"/>
      <c r="C165" s="225"/>
      <c r="D165" s="225"/>
      <c r="E165" s="300"/>
      <c r="F165" s="301"/>
      <c r="G165" s="302"/>
      <c r="H165" s="303"/>
      <c r="I165" s="287" t="s">
        <v>37</v>
      </c>
      <c r="J165" s="304"/>
      <c r="K165" s="300"/>
      <c r="L165" s="301"/>
      <c r="M165" s="302"/>
      <c r="N165" s="303"/>
      <c r="O165" s="280" t="s">
        <v>38</v>
      </c>
    </row>
    <row r="166" spans="2:15" s="292" customFormat="1" ht="18" customHeight="1" x14ac:dyDescent="0.2">
      <c r="B166" s="275"/>
      <c r="C166" s="225"/>
      <c r="D166" s="225"/>
      <c r="E166" s="300"/>
      <c r="F166" s="301"/>
      <c r="G166" s="302"/>
      <c r="H166" s="303"/>
      <c r="I166" s="287" t="s">
        <v>38</v>
      </c>
      <c r="J166" s="304"/>
      <c r="K166" s="300"/>
      <c r="L166" s="301"/>
      <c r="M166" s="302"/>
      <c r="N166" s="303"/>
      <c r="O166" s="280" t="s">
        <v>157</v>
      </c>
    </row>
    <row r="167" spans="2:15" s="292" customFormat="1" ht="18" customHeight="1" x14ac:dyDescent="0.2">
      <c r="B167" s="275"/>
      <c r="C167" s="225"/>
      <c r="D167" s="225"/>
      <c r="E167" s="300"/>
      <c r="F167" s="301"/>
      <c r="G167" s="302"/>
      <c r="H167" s="303"/>
      <c r="I167" s="287" t="s">
        <v>157</v>
      </c>
      <c r="J167" s="304"/>
      <c r="K167" s="300"/>
      <c r="L167" s="301"/>
      <c r="M167" s="302"/>
      <c r="N167" s="303"/>
      <c r="O167" s="280" t="s">
        <v>158</v>
      </c>
    </row>
    <row r="168" spans="2:15" s="292" customFormat="1" ht="18" customHeight="1" x14ac:dyDescent="0.2">
      <c r="B168" s="275"/>
      <c r="C168" s="225"/>
      <c r="D168" s="225"/>
      <c r="E168" s="300"/>
      <c r="F168" s="301"/>
      <c r="G168" s="302"/>
      <c r="H168" s="303"/>
      <c r="I168" s="287" t="s">
        <v>158</v>
      </c>
      <c r="J168" s="304"/>
      <c r="K168" s="300"/>
      <c r="L168" s="301"/>
      <c r="M168" s="302"/>
      <c r="N168" s="303"/>
      <c r="O168" s="280" t="s">
        <v>37</v>
      </c>
    </row>
    <row r="169" spans="2:15" s="292" customFormat="1" ht="18" customHeight="1" x14ac:dyDescent="0.2">
      <c r="B169" s="274"/>
      <c r="C169" s="224"/>
      <c r="D169" s="224"/>
      <c r="E169" s="293"/>
      <c r="F169" s="294"/>
      <c r="G169" s="295"/>
      <c r="H169" s="298"/>
      <c r="I169" s="286" t="s">
        <v>37</v>
      </c>
      <c r="J169" s="297"/>
      <c r="K169" s="293"/>
      <c r="L169" s="294"/>
      <c r="M169" s="295"/>
      <c r="N169" s="298"/>
      <c r="O169" s="279" t="s">
        <v>38</v>
      </c>
    </row>
    <row r="170" spans="2:15" s="292" customFormat="1" ht="18" customHeight="1" x14ac:dyDescent="0.2">
      <c r="B170" s="274"/>
      <c r="C170" s="224"/>
      <c r="D170" s="224"/>
      <c r="E170" s="293"/>
      <c r="F170" s="294"/>
      <c r="G170" s="295"/>
      <c r="H170" s="298"/>
      <c r="I170" s="286" t="s">
        <v>38</v>
      </c>
      <c r="J170" s="297"/>
      <c r="K170" s="293"/>
      <c r="L170" s="294"/>
      <c r="M170" s="295"/>
      <c r="N170" s="298"/>
      <c r="O170" s="279" t="s">
        <v>157</v>
      </c>
    </row>
    <row r="171" spans="2:15" s="292" customFormat="1" ht="18" customHeight="1" x14ac:dyDescent="0.2">
      <c r="B171" s="274"/>
      <c r="C171" s="224"/>
      <c r="D171" s="224"/>
      <c r="E171" s="293"/>
      <c r="F171" s="294"/>
      <c r="G171" s="295"/>
      <c r="H171" s="298"/>
      <c r="I171" s="286" t="s">
        <v>157</v>
      </c>
      <c r="J171" s="297"/>
      <c r="K171" s="293"/>
      <c r="L171" s="294"/>
      <c r="M171" s="295"/>
      <c r="N171" s="298"/>
      <c r="O171" s="279" t="s">
        <v>158</v>
      </c>
    </row>
    <row r="172" spans="2:15" s="292" customFormat="1" ht="18" customHeight="1" x14ac:dyDescent="0.2">
      <c r="B172" s="274"/>
      <c r="C172" s="224"/>
      <c r="D172" s="224"/>
      <c r="E172" s="293"/>
      <c r="F172" s="294"/>
      <c r="G172" s="295"/>
      <c r="H172" s="298"/>
      <c r="I172" s="286" t="s">
        <v>158</v>
      </c>
      <c r="J172" s="297"/>
      <c r="K172" s="293"/>
      <c r="L172" s="294"/>
      <c r="M172" s="295"/>
      <c r="N172" s="298"/>
      <c r="O172" s="279" t="s">
        <v>37</v>
      </c>
    </row>
    <row r="173" spans="2:15" s="292" customFormat="1" ht="18" customHeight="1" x14ac:dyDescent="0.2">
      <c r="B173" s="275"/>
      <c r="C173" s="225"/>
      <c r="D173" s="225"/>
      <c r="E173" s="300"/>
      <c r="F173" s="301"/>
      <c r="G173" s="302"/>
      <c r="H173" s="303"/>
      <c r="I173" s="287" t="s">
        <v>37</v>
      </c>
      <c r="J173" s="304"/>
      <c r="K173" s="300"/>
      <c r="L173" s="301"/>
      <c r="M173" s="302"/>
      <c r="N173" s="303"/>
      <c r="O173" s="280" t="s">
        <v>38</v>
      </c>
    </row>
    <row r="174" spans="2:15" s="292" customFormat="1" ht="18" customHeight="1" x14ac:dyDescent="0.2">
      <c r="B174" s="275"/>
      <c r="C174" s="225"/>
      <c r="D174" s="225"/>
      <c r="E174" s="300"/>
      <c r="F174" s="301"/>
      <c r="G174" s="302"/>
      <c r="H174" s="303"/>
      <c r="I174" s="287" t="s">
        <v>38</v>
      </c>
      <c r="J174" s="304"/>
      <c r="K174" s="300"/>
      <c r="L174" s="301"/>
      <c r="M174" s="302"/>
      <c r="N174" s="303"/>
      <c r="O174" s="280" t="s">
        <v>157</v>
      </c>
    </row>
    <row r="175" spans="2:15" s="292" customFormat="1" ht="18" customHeight="1" x14ac:dyDescent="0.2">
      <c r="B175" s="275"/>
      <c r="C175" s="229"/>
      <c r="D175" s="229"/>
      <c r="E175" s="319"/>
      <c r="F175" s="320"/>
      <c r="G175" s="321"/>
      <c r="H175" s="322"/>
      <c r="I175" s="290" t="s">
        <v>157</v>
      </c>
      <c r="J175" s="323"/>
      <c r="K175" s="319"/>
      <c r="L175" s="320"/>
      <c r="M175" s="321"/>
      <c r="N175" s="322"/>
      <c r="O175" s="284" t="s">
        <v>158</v>
      </c>
    </row>
    <row r="176" spans="2:15" s="292" customFormat="1" ht="18" customHeight="1" x14ac:dyDescent="0.2">
      <c r="B176" s="278"/>
      <c r="C176" s="229"/>
      <c r="D176" s="229"/>
      <c r="E176" s="319"/>
      <c r="F176" s="320"/>
      <c r="G176" s="321"/>
      <c r="H176" s="322"/>
      <c r="I176" s="290" t="s">
        <v>158</v>
      </c>
      <c r="J176" s="323"/>
      <c r="K176" s="319"/>
      <c r="L176" s="320"/>
      <c r="M176" s="321"/>
      <c r="N176" s="322"/>
      <c r="O176" s="284" t="s">
        <v>37</v>
      </c>
    </row>
    <row r="177" spans="2:15" s="292" customFormat="1" ht="18" customHeight="1" x14ac:dyDescent="0.2">
      <c r="B177" s="625"/>
      <c r="C177" s="228"/>
      <c r="D177" s="228"/>
      <c r="E177" s="314"/>
      <c r="F177" s="315"/>
      <c r="G177" s="316"/>
      <c r="H177" s="317"/>
      <c r="I177" s="289" t="s">
        <v>37</v>
      </c>
      <c r="J177" s="318"/>
      <c r="K177" s="314"/>
      <c r="L177" s="315"/>
      <c r="M177" s="316"/>
      <c r="N177" s="317"/>
      <c r="O177" s="283" t="s">
        <v>38</v>
      </c>
    </row>
    <row r="178" spans="2:15" s="324" customFormat="1" ht="18" customHeight="1" x14ac:dyDescent="0.2">
      <c r="B178" s="625"/>
      <c r="C178" s="228"/>
      <c r="D178" s="228"/>
      <c r="E178" s="314"/>
      <c r="F178" s="315"/>
      <c r="G178" s="316"/>
      <c r="H178" s="317"/>
      <c r="I178" s="289" t="s">
        <v>38</v>
      </c>
      <c r="J178" s="318"/>
      <c r="K178" s="314"/>
      <c r="L178" s="315"/>
      <c r="M178" s="316"/>
      <c r="N178" s="317"/>
      <c r="O178" s="283" t="s">
        <v>157</v>
      </c>
    </row>
    <row r="179" spans="2:15" s="324" customFormat="1" ht="18" customHeight="1" x14ac:dyDescent="0.2">
      <c r="B179" s="274"/>
      <c r="C179" s="224"/>
      <c r="D179" s="224"/>
      <c r="E179" s="293"/>
      <c r="F179" s="294"/>
      <c r="G179" s="295"/>
      <c r="H179" s="298"/>
      <c r="I179" s="286" t="s">
        <v>157</v>
      </c>
      <c r="J179" s="297"/>
      <c r="K179" s="293"/>
      <c r="L179" s="294"/>
      <c r="M179" s="295"/>
      <c r="N179" s="298"/>
      <c r="O179" s="279" t="s">
        <v>158</v>
      </c>
    </row>
    <row r="180" spans="2:15" s="324" customFormat="1" ht="18" customHeight="1" x14ac:dyDescent="0.2">
      <c r="B180" s="274"/>
      <c r="C180" s="643"/>
      <c r="D180" s="643"/>
      <c r="E180" s="293"/>
      <c r="F180" s="294"/>
      <c r="G180" s="295"/>
      <c r="H180" s="298"/>
      <c r="I180" s="286" t="s">
        <v>158</v>
      </c>
      <c r="J180" s="297"/>
      <c r="K180" s="293"/>
      <c r="L180" s="294"/>
      <c r="M180" s="295"/>
      <c r="N180" s="298"/>
      <c r="O180" s="279" t="s">
        <v>37</v>
      </c>
    </row>
    <row r="181" spans="2:15" s="324" customFormat="1" ht="18" customHeight="1" x14ac:dyDescent="0.2">
      <c r="B181" s="275"/>
      <c r="C181" s="644"/>
      <c r="D181" s="644"/>
      <c r="E181" s="300"/>
      <c r="F181" s="301"/>
      <c r="G181" s="302"/>
      <c r="H181" s="303"/>
      <c r="I181" s="287" t="s">
        <v>37</v>
      </c>
      <c r="J181" s="304"/>
      <c r="K181" s="300"/>
      <c r="L181" s="301"/>
      <c r="M181" s="302"/>
      <c r="N181" s="303"/>
      <c r="O181" s="280" t="s">
        <v>38</v>
      </c>
    </row>
    <row r="182" spans="2:15" s="292" customFormat="1" ht="18" customHeight="1" x14ac:dyDescent="0.2">
      <c r="B182" s="275"/>
      <c r="C182" s="644"/>
      <c r="D182" s="644"/>
      <c r="E182" s="300"/>
      <c r="F182" s="301"/>
      <c r="G182" s="302"/>
      <c r="H182" s="303"/>
      <c r="I182" s="287" t="s">
        <v>38</v>
      </c>
      <c r="J182" s="304"/>
      <c r="K182" s="300"/>
      <c r="L182" s="301"/>
      <c r="M182" s="302"/>
      <c r="N182" s="303"/>
      <c r="O182" s="280" t="s">
        <v>157</v>
      </c>
    </row>
    <row r="183" spans="2:15" s="292" customFormat="1" ht="18" customHeight="1" x14ac:dyDescent="0.2">
      <c r="B183" s="275"/>
      <c r="C183" s="644"/>
      <c r="D183" s="644"/>
      <c r="E183" s="300"/>
      <c r="F183" s="301"/>
      <c r="G183" s="302"/>
      <c r="H183" s="303"/>
      <c r="I183" s="287" t="s">
        <v>157</v>
      </c>
      <c r="J183" s="304"/>
      <c r="K183" s="300"/>
      <c r="L183" s="301"/>
      <c r="M183" s="302"/>
      <c r="N183" s="303"/>
      <c r="O183" s="280" t="s">
        <v>158</v>
      </c>
    </row>
    <row r="184" spans="2:15" s="292" customFormat="1" ht="18" customHeight="1" x14ac:dyDescent="0.2">
      <c r="B184" s="275"/>
      <c r="C184" s="644"/>
      <c r="D184" s="644"/>
      <c r="E184" s="300"/>
      <c r="F184" s="301"/>
      <c r="G184" s="302"/>
      <c r="H184" s="303"/>
      <c r="I184" s="287" t="s">
        <v>158</v>
      </c>
      <c r="J184" s="304"/>
      <c r="K184" s="300"/>
      <c r="L184" s="301"/>
      <c r="M184" s="302"/>
      <c r="N184" s="303"/>
      <c r="O184" s="280" t="s">
        <v>37</v>
      </c>
    </row>
    <row r="185" spans="2:15" s="292" customFormat="1" ht="18" customHeight="1" x14ac:dyDescent="0.2">
      <c r="B185" s="274"/>
      <c r="C185" s="643"/>
      <c r="D185" s="643"/>
      <c r="E185" s="293"/>
      <c r="F185" s="294"/>
      <c r="G185" s="295"/>
      <c r="H185" s="298"/>
      <c r="I185" s="286" t="s">
        <v>37</v>
      </c>
      <c r="J185" s="297"/>
      <c r="K185" s="293"/>
      <c r="L185" s="294"/>
      <c r="M185" s="295"/>
      <c r="N185" s="298"/>
      <c r="O185" s="279" t="s">
        <v>38</v>
      </c>
    </row>
    <row r="186" spans="2:15" s="292" customFormat="1" ht="18" customHeight="1" x14ac:dyDescent="0.2">
      <c r="B186" s="274"/>
      <c r="C186" s="643"/>
      <c r="D186" s="643"/>
      <c r="E186" s="293"/>
      <c r="F186" s="294"/>
      <c r="G186" s="295"/>
      <c r="H186" s="298"/>
      <c r="I186" s="286" t="s">
        <v>38</v>
      </c>
      <c r="J186" s="297"/>
      <c r="K186" s="293"/>
      <c r="L186" s="294"/>
      <c r="M186" s="295"/>
      <c r="N186" s="298"/>
      <c r="O186" s="279" t="s">
        <v>157</v>
      </c>
    </row>
    <row r="187" spans="2:15" s="292" customFormat="1" ht="18" customHeight="1" x14ac:dyDescent="0.2">
      <c r="B187" s="274"/>
      <c r="C187" s="643"/>
      <c r="D187" s="643"/>
      <c r="E187" s="293"/>
      <c r="F187" s="294"/>
      <c r="G187" s="295"/>
      <c r="H187" s="298"/>
      <c r="I187" s="286" t="s">
        <v>157</v>
      </c>
      <c r="J187" s="297"/>
      <c r="K187" s="293"/>
      <c r="L187" s="294"/>
      <c r="M187" s="295"/>
      <c r="N187" s="298"/>
      <c r="O187" s="279" t="s">
        <v>158</v>
      </c>
    </row>
    <row r="188" spans="2:15" s="292" customFormat="1" ht="18" customHeight="1" x14ac:dyDescent="0.2">
      <c r="B188" s="274"/>
      <c r="C188" s="643"/>
      <c r="D188" s="643"/>
      <c r="E188" s="293"/>
      <c r="F188" s="294"/>
      <c r="G188" s="295"/>
      <c r="H188" s="298"/>
      <c r="I188" s="286" t="s">
        <v>158</v>
      </c>
      <c r="J188" s="297"/>
      <c r="K188" s="293"/>
      <c r="L188" s="294"/>
      <c r="M188" s="295"/>
      <c r="N188" s="298"/>
      <c r="O188" s="279" t="s">
        <v>37</v>
      </c>
    </row>
    <row r="189" spans="2:15" s="292" customFormat="1" ht="18" customHeight="1" x14ac:dyDescent="0.2">
      <c r="B189" s="275"/>
      <c r="C189" s="644"/>
      <c r="D189" s="644"/>
      <c r="E189" s="300"/>
      <c r="F189" s="301"/>
      <c r="G189" s="302"/>
      <c r="H189" s="303"/>
      <c r="I189" s="287" t="s">
        <v>37</v>
      </c>
      <c r="J189" s="304"/>
      <c r="K189" s="300"/>
      <c r="L189" s="301"/>
      <c r="M189" s="302"/>
      <c r="N189" s="303"/>
      <c r="O189" s="280" t="s">
        <v>38</v>
      </c>
    </row>
    <row r="190" spans="2:15" s="292" customFormat="1" ht="18" customHeight="1" x14ac:dyDescent="0.2">
      <c r="B190" s="275"/>
      <c r="C190" s="644"/>
      <c r="D190" s="644"/>
      <c r="E190" s="300"/>
      <c r="F190" s="301"/>
      <c r="G190" s="302"/>
      <c r="H190" s="303"/>
      <c r="I190" s="287" t="s">
        <v>38</v>
      </c>
      <c r="J190" s="304"/>
      <c r="K190" s="300"/>
      <c r="L190" s="301"/>
      <c r="M190" s="302"/>
      <c r="N190" s="303"/>
      <c r="O190" s="280" t="s">
        <v>157</v>
      </c>
    </row>
    <row r="191" spans="2:15" s="292" customFormat="1" ht="18" customHeight="1" x14ac:dyDescent="0.2">
      <c r="B191" s="275"/>
      <c r="C191" s="644"/>
      <c r="D191" s="644"/>
      <c r="E191" s="300"/>
      <c r="F191" s="301"/>
      <c r="G191" s="302"/>
      <c r="H191" s="303"/>
      <c r="I191" s="287" t="s">
        <v>157</v>
      </c>
      <c r="J191" s="304"/>
      <c r="K191" s="300"/>
      <c r="L191" s="301"/>
      <c r="M191" s="302"/>
      <c r="N191" s="303"/>
      <c r="O191" s="280" t="s">
        <v>158</v>
      </c>
    </row>
    <row r="192" spans="2:15" s="292" customFormat="1" ht="18" customHeight="1" x14ac:dyDescent="0.2">
      <c r="B192" s="275"/>
      <c r="C192" s="644"/>
      <c r="D192" s="644"/>
      <c r="E192" s="300"/>
      <c r="F192" s="301"/>
      <c r="G192" s="302"/>
      <c r="H192" s="303"/>
      <c r="I192" s="287" t="s">
        <v>158</v>
      </c>
      <c r="J192" s="304"/>
      <c r="K192" s="300"/>
      <c r="L192" s="301"/>
      <c r="M192" s="302"/>
      <c r="N192" s="303"/>
      <c r="O192" s="280" t="s">
        <v>37</v>
      </c>
    </row>
    <row r="193" spans="2:15" s="292" customFormat="1" ht="18" customHeight="1" x14ac:dyDescent="0.2">
      <c r="B193" s="274"/>
      <c r="C193" s="643"/>
      <c r="D193" s="643"/>
      <c r="E193" s="293"/>
      <c r="F193" s="294"/>
      <c r="G193" s="295"/>
      <c r="H193" s="298"/>
      <c r="I193" s="286" t="s">
        <v>37</v>
      </c>
      <c r="J193" s="297"/>
      <c r="K193" s="293"/>
      <c r="L193" s="294"/>
      <c r="M193" s="295"/>
      <c r="N193" s="298"/>
      <c r="O193" s="279" t="s">
        <v>38</v>
      </c>
    </row>
    <row r="194" spans="2:15" s="292" customFormat="1" ht="18" customHeight="1" x14ac:dyDescent="0.2">
      <c r="B194" s="274"/>
      <c r="C194" s="643"/>
      <c r="D194" s="643"/>
      <c r="E194" s="293"/>
      <c r="F194" s="294"/>
      <c r="G194" s="295"/>
      <c r="H194" s="298"/>
      <c r="I194" s="286" t="s">
        <v>38</v>
      </c>
      <c r="J194" s="297"/>
      <c r="K194" s="293"/>
      <c r="L194" s="294"/>
      <c r="M194" s="295"/>
      <c r="N194" s="298"/>
      <c r="O194" s="279" t="s">
        <v>157</v>
      </c>
    </row>
    <row r="195" spans="2:15" s="292" customFormat="1" ht="18" customHeight="1" x14ac:dyDescent="0.2">
      <c r="B195" s="274"/>
      <c r="C195" s="643"/>
      <c r="D195" s="643"/>
      <c r="E195" s="293"/>
      <c r="F195" s="294"/>
      <c r="G195" s="295"/>
      <c r="H195" s="298"/>
      <c r="I195" s="286" t="s">
        <v>157</v>
      </c>
      <c r="J195" s="297"/>
      <c r="K195" s="293"/>
      <c r="L195" s="294"/>
      <c r="M195" s="295"/>
      <c r="N195" s="298"/>
      <c r="O195" s="279" t="s">
        <v>158</v>
      </c>
    </row>
    <row r="196" spans="2:15" s="292" customFormat="1" ht="18" customHeight="1" x14ac:dyDescent="0.2">
      <c r="B196" s="274"/>
      <c r="C196" s="643"/>
      <c r="D196" s="643"/>
      <c r="E196" s="293"/>
      <c r="F196" s="294"/>
      <c r="G196" s="295"/>
      <c r="H196" s="298"/>
      <c r="I196" s="286" t="s">
        <v>158</v>
      </c>
      <c r="J196" s="297"/>
      <c r="K196" s="293"/>
      <c r="L196" s="294"/>
      <c r="M196" s="295"/>
      <c r="N196" s="298"/>
      <c r="O196" s="279" t="s">
        <v>37</v>
      </c>
    </row>
    <row r="197" spans="2:15" s="292" customFormat="1" ht="18" customHeight="1" x14ac:dyDescent="0.2">
      <c r="B197" s="275"/>
      <c r="C197" s="644"/>
      <c r="D197" s="644"/>
      <c r="E197" s="300"/>
      <c r="F197" s="301"/>
      <c r="G197" s="302"/>
      <c r="H197" s="303"/>
      <c r="I197" s="287" t="s">
        <v>37</v>
      </c>
      <c r="J197" s="304"/>
      <c r="K197" s="300"/>
      <c r="L197" s="301"/>
      <c r="M197" s="302"/>
      <c r="N197" s="303"/>
      <c r="O197" s="280" t="s">
        <v>38</v>
      </c>
    </row>
    <row r="198" spans="2:15" s="292" customFormat="1" ht="18" customHeight="1" x14ac:dyDescent="0.2">
      <c r="B198" s="275"/>
      <c r="C198" s="644"/>
      <c r="D198" s="644"/>
      <c r="E198" s="300"/>
      <c r="F198" s="301"/>
      <c r="G198" s="302"/>
      <c r="H198" s="303"/>
      <c r="I198" s="287" t="s">
        <v>38</v>
      </c>
      <c r="J198" s="304"/>
      <c r="K198" s="300"/>
      <c r="L198" s="301"/>
      <c r="M198" s="302"/>
      <c r="N198" s="303"/>
      <c r="O198" s="280" t="s">
        <v>157</v>
      </c>
    </row>
    <row r="199" spans="2:15" s="292" customFormat="1" ht="18" customHeight="1" x14ac:dyDescent="0.2">
      <c r="B199" s="275"/>
      <c r="C199" s="644"/>
      <c r="D199" s="644"/>
      <c r="E199" s="300"/>
      <c r="F199" s="301"/>
      <c r="G199" s="302"/>
      <c r="H199" s="303"/>
      <c r="I199" s="287" t="s">
        <v>157</v>
      </c>
      <c r="J199" s="304"/>
      <c r="K199" s="300"/>
      <c r="L199" s="301"/>
      <c r="M199" s="302"/>
      <c r="N199" s="303"/>
      <c r="O199" s="280" t="s">
        <v>158</v>
      </c>
    </row>
    <row r="200" spans="2:15" s="292" customFormat="1" ht="18" customHeight="1" x14ac:dyDescent="0.2">
      <c r="B200" s="275"/>
      <c r="C200" s="644"/>
      <c r="D200" s="644"/>
      <c r="E200" s="300"/>
      <c r="F200" s="301"/>
      <c r="G200" s="302"/>
      <c r="H200" s="303"/>
      <c r="I200" s="287" t="s">
        <v>158</v>
      </c>
      <c r="J200" s="304"/>
      <c r="K200" s="300"/>
      <c r="L200" s="301"/>
      <c r="M200" s="302"/>
      <c r="N200" s="303"/>
      <c r="O200" s="280" t="s">
        <v>37</v>
      </c>
    </row>
    <row r="201" spans="2:15" s="292" customFormat="1" ht="18" customHeight="1" x14ac:dyDescent="0.2">
      <c r="B201" s="274"/>
      <c r="C201" s="643"/>
      <c r="D201" s="643"/>
      <c r="E201" s="293"/>
      <c r="F201" s="294"/>
      <c r="G201" s="295"/>
      <c r="H201" s="298"/>
      <c r="I201" s="286" t="s">
        <v>37</v>
      </c>
      <c r="J201" s="297"/>
      <c r="K201" s="293"/>
      <c r="L201" s="294"/>
      <c r="M201" s="295"/>
      <c r="N201" s="298"/>
      <c r="O201" s="279" t="s">
        <v>38</v>
      </c>
    </row>
    <row r="202" spans="2:15" s="292" customFormat="1" ht="18" customHeight="1" x14ac:dyDescent="0.2">
      <c r="B202" s="274"/>
      <c r="C202" s="643"/>
      <c r="D202" s="643"/>
      <c r="E202" s="293"/>
      <c r="F202" s="294"/>
      <c r="G202" s="295"/>
      <c r="H202" s="298"/>
      <c r="I202" s="286" t="s">
        <v>38</v>
      </c>
      <c r="J202" s="297"/>
      <c r="K202" s="293"/>
      <c r="L202" s="294"/>
      <c r="M202" s="295"/>
      <c r="N202" s="298"/>
      <c r="O202" s="279" t="s">
        <v>157</v>
      </c>
    </row>
    <row r="203" spans="2:15" s="292" customFormat="1" ht="18" customHeight="1" x14ac:dyDescent="0.2">
      <c r="B203" s="274"/>
      <c r="C203" s="643"/>
      <c r="D203" s="643"/>
      <c r="E203" s="293"/>
      <c r="F203" s="294"/>
      <c r="G203" s="295"/>
      <c r="H203" s="298"/>
      <c r="I203" s="286" t="s">
        <v>157</v>
      </c>
      <c r="J203" s="297"/>
      <c r="K203" s="293"/>
      <c r="L203" s="294"/>
      <c r="M203" s="295"/>
      <c r="N203" s="298"/>
      <c r="O203" s="279" t="s">
        <v>158</v>
      </c>
    </row>
    <row r="204" spans="2:15" s="292" customFormat="1" ht="18" customHeight="1" x14ac:dyDescent="0.2">
      <c r="B204" s="274"/>
      <c r="C204" s="643"/>
      <c r="D204" s="643"/>
      <c r="E204" s="293"/>
      <c r="F204" s="294"/>
      <c r="G204" s="295"/>
      <c r="H204" s="298"/>
      <c r="I204" s="286" t="s">
        <v>158</v>
      </c>
      <c r="J204" s="297"/>
      <c r="K204" s="293"/>
      <c r="L204" s="294"/>
      <c r="M204" s="295"/>
      <c r="N204" s="298"/>
      <c r="O204" s="279" t="s">
        <v>37</v>
      </c>
    </row>
    <row r="205" spans="2:15" s="292" customFormat="1" ht="18" customHeight="1" x14ac:dyDescent="0.2">
      <c r="B205" s="275"/>
      <c r="C205" s="644"/>
      <c r="D205" s="644"/>
      <c r="E205" s="300"/>
      <c r="F205" s="301"/>
      <c r="G205" s="302"/>
      <c r="H205" s="303"/>
      <c r="I205" s="287" t="s">
        <v>37</v>
      </c>
      <c r="J205" s="304"/>
      <c r="K205" s="300"/>
      <c r="L205" s="301"/>
      <c r="M205" s="302"/>
      <c r="N205" s="303"/>
      <c r="O205" s="280" t="s">
        <v>38</v>
      </c>
    </row>
    <row r="206" spans="2:15" s="292" customFormat="1" ht="18" customHeight="1" x14ac:dyDescent="0.2">
      <c r="B206" s="275"/>
      <c r="C206" s="644"/>
      <c r="D206" s="644"/>
      <c r="E206" s="300"/>
      <c r="F206" s="301"/>
      <c r="G206" s="302"/>
      <c r="H206" s="303"/>
      <c r="I206" s="287" t="s">
        <v>38</v>
      </c>
      <c r="J206" s="304"/>
      <c r="K206" s="300"/>
      <c r="L206" s="301"/>
      <c r="M206" s="302"/>
      <c r="N206" s="303"/>
      <c r="O206" s="280" t="s">
        <v>157</v>
      </c>
    </row>
    <row r="207" spans="2:15" s="292" customFormat="1" ht="18" customHeight="1" x14ac:dyDescent="0.2">
      <c r="B207" s="275"/>
      <c r="C207" s="644"/>
      <c r="D207" s="644"/>
      <c r="E207" s="300"/>
      <c r="F207" s="301"/>
      <c r="G207" s="302"/>
      <c r="H207" s="303"/>
      <c r="I207" s="287" t="s">
        <v>157</v>
      </c>
      <c r="J207" s="304"/>
      <c r="K207" s="300"/>
      <c r="L207" s="301"/>
      <c r="M207" s="302"/>
      <c r="N207" s="303"/>
      <c r="O207" s="280" t="s">
        <v>158</v>
      </c>
    </row>
    <row r="208" spans="2:15" s="292" customFormat="1" ht="18" customHeight="1" x14ac:dyDescent="0.2">
      <c r="B208" s="275"/>
      <c r="C208" s="644"/>
      <c r="D208" s="644"/>
      <c r="E208" s="300"/>
      <c r="F208" s="301"/>
      <c r="G208" s="302"/>
      <c r="H208" s="303"/>
      <c r="I208" s="287" t="s">
        <v>158</v>
      </c>
      <c r="J208" s="304"/>
      <c r="K208" s="300"/>
      <c r="L208" s="301"/>
      <c r="M208" s="302"/>
      <c r="N208" s="303"/>
      <c r="O208" s="280" t="s">
        <v>37</v>
      </c>
    </row>
    <row r="209" spans="2:15" s="292" customFormat="1" ht="18" customHeight="1" x14ac:dyDescent="0.2">
      <c r="B209" s="274"/>
      <c r="C209" s="643"/>
      <c r="D209" s="643"/>
      <c r="E209" s="293"/>
      <c r="F209" s="294"/>
      <c r="G209" s="295"/>
      <c r="H209" s="298"/>
      <c r="I209" s="286" t="s">
        <v>37</v>
      </c>
      <c r="J209" s="297"/>
      <c r="K209" s="293"/>
      <c r="L209" s="294"/>
      <c r="M209" s="295"/>
      <c r="N209" s="298"/>
      <c r="O209" s="279" t="s">
        <v>38</v>
      </c>
    </row>
    <row r="210" spans="2:15" s="292" customFormat="1" ht="18" customHeight="1" x14ac:dyDescent="0.2">
      <c r="B210" s="274"/>
      <c r="C210" s="643"/>
      <c r="D210" s="643"/>
      <c r="E210" s="293"/>
      <c r="F210" s="294"/>
      <c r="G210" s="295"/>
      <c r="H210" s="298"/>
      <c r="I210" s="286" t="s">
        <v>38</v>
      </c>
      <c r="J210" s="297"/>
      <c r="K210" s="293"/>
      <c r="L210" s="294"/>
      <c r="M210" s="295"/>
      <c r="N210" s="298"/>
      <c r="O210" s="279" t="s">
        <v>157</v>
      </c>
    </row>
    <row r="211" spans="2:15" s="292" customFormat="1" ht="18" customHeight="1" x14ac:dyDescent="0.2">
      <c r="B211" s="274"/>
      <c r="C211" s="643"/>
      <c r="D211" s="643"/>
      <c r="E211" s="293"/>
      <c r="F211" s="294"/>
      <c r="G211" s="295"/>
      <c r="H211" s="298"/>
      <c r="I211" s="286" t="s">
        <v>157</v>
      </c>
      <c r="J211" s="297"/>
      <c r="K211" s="293"/>
      <c r="L211" s="294"/>
      <c r="M211" s="295"/>
      <c r="N211" s="298"/>
      <c r="O211" s="279" t="s">
        <v>158</v>
      </c>
    </row>
    <row r="212" spans="2:15" s="292" customFormat="1" ht="18" customHeight="1" x14ac:dyDescent="0.2">
      <c r="B212" s="274"/>
      <c r="C212" s="643"/>
      <c r="D212" s="643"/>
      <c r="E212" s="293"/>
      <c r="F212" s="294"/>
      <c r="G212" s="295"/>
      <c r="H212" s="298"/>
      <c r="I212" s="286" t="s">
        <v>158</v>
      </c>
      <c r="J212" s="297"/>
      <c r="K212" s="293"/>
      <c r="L212" s="294"/>
      <c r="M212" s="295"/>
      <c r="N212" s="298"/>
      <c r="O212" s="279" t="s">
        <v>37</v>
      </c>
    </row>
    <row r="213" spans="2:15" s="292" customFormat="1" ht="18" customHeight="1" x14ac:dyDescent="0.2">
      <c r="B213" s="275"/>
      <c r="C213" s="644"/>
      <c r="D213" s="644"/>
      <c r="E213" s="300"/>
      <c r="F213" s="301"/>
      <c r="G213" s="302"/>
      <c r="H213" s="303"/>
      <c r="I213" s="287" t="s">
        <v>37</v>
      </c>
      <c r="J213" s="304"/>
      <c r="K213" s="300"/>
      <c r="L213" s="301"/>
      <c r="M213" s="302"/>
      <c r="N213" s="303"/>
      <c r="O213" s="280" t="s">
        <v>38</v>
      </c>
    </row>
    <row r="214" spans="2:15" s="292" customFormat="1" ht="18" customHeight="1" x14ac:dyDescent="0.2">
      <c r="B214" s="275"/>
      <c r="C214" s="644"/>
      <c r="D214" s="644"/>
      <c r="E214" s="300"/>
      <c r="F214" s="301"/>
      <c r="G214" s="302"/>
      <c r="H214" s="303"/>
      <c r="I214" s="287" t="s">
        <v>38</v>
      </c>
      <c r="J214" s="304"/>
      <c r="K214" s="300"/>
      <c r="L214" s="301"/>
      <c r="M214" s="302"/>
      <c r="N214" s="303"/>
      <c r="O214" s="280" t="s">
        <v>157</v>
      </c>
    </row>
    <row r="215" spans="2:15" s="292" customFormat="1" ht="18" customHeight="1" x14ac:dyDescent="0.2">
      <c r="B215" s="275"/>
      <c r="C215" s="644"/>
      <c r="D215" s="644"/>
      <c r="E215" s="300"/>
      <c r="F215" s="301"/>
      <c r="G215" s="302"/>
      <c r="H215" s="303"/>
      <c r="I215" s="287" t="s">
        <v>157</v>
      </c>
      <c r="J215" s="304"/>
      <c r="K215" s="300"/>
      <c r="L215" s="301"/>
      <c r="M215" s="302"/>
      <c r="N215" s="303"/>
      <c r="O215" s="280" t="s">
        <v>158</v>
      </c>
    </row>
    <row r="216" spans="2:15" s="292" customFormat="1" ht="18" customHeight="1" x14ac:dyDescent="0.2">
      <c r="B216" s="275"/>
      <c r="C216" s="644"/>
      <c r="D216" s="644"/>
      <c r="E216" s="300"/>
      <c r="F216" s="301"/>
      <c r="G216" s="302"/>
      <c r="H216" s="303"/>
      <c r="I216" s="287" t="s">
        <v>158</v>
      </c>
      <c r="J216" s="304"/>
      <c r="K216" s="300"/>
      <c r="L216" s="301"/>
      <c r="M216" s="302"/>
      <c r="N216" s="303"/>
      <c r="O216" s="280" t="s">
        <v>37</v>
      </c>
    </row>
    <row r="217" spans="2:15" s="292" customFormat="1" ht="18" customHeight="1" x14ac:dyDescent="0.2">
      <c r="B217" s="274"/>
      <c r="C217" s="643"/>
      <c r="D217" s="643"/>
      <c r="E217" s="293"/>
      <c r="F217" s="294"/>
      <c r="G217" s="295"/>
      <c r="H217" s="298"/>
      <c r="I217" s="286" t="s">
        <v>37</v>
      </c>
      <c r="J217" s="297"/>
      <c r="K217" s="293"/>
      <c r="L217" s="294"/>
      <c r="M217" s="295"/>
      <c r="N217" s="298"/>
      <c r="O217" s="279" t="s">
        <v>38</v>
      </c>
    </row>
    <row r="218" spans="2:15" s="292" customFormat="1" ht="18" customHeight="1" x14ac:dyDescent="0.2">
      <c r="B218" s="274"/>
      <c r="C218" s="643"/>
      <c r="D218" s="643"/>
      <c r="E218" s="293"/>
      <c r="F218" s="294"/>
      <c r="G218" s="295"/>
      <c r="H218" s="298"/>
      <c r="I218" s="286" t="s">
        <v>38</v>
      </c>
      <c r="J218" s="297"/>
      <c r="K218" s="293"/>
      <c r="L218" s="294"/>
      <c r="M218" s="295"/>
      <c r="N218" s="298"/>
      <c r="O218" s="279" t="s">
        <v>157</v>
      </c>
    </row>
    <row r="219" spans="2:15" s="292" customFormat="1" ht="18" customHeight="1" x14ac:dyDescent="0.2">
      <c r="B219" s="274"/>
      <c r="C219" s="643"/>
      <c r="D219" s="643"/>
      <c r="E219" s="293"/>
      <c r="F219" s="294"/>
      <c r="G219" s="295"/>
      <c r="H219" s="298"/>
      <c r="I219" s="286" t="s">
        <v>157</v>
      </c>
      <c r="J219" s="297"/>
      <c r="K219" s="293"/>
      <c r="L219" s="294"/>
      <c r="M219" s="295"/>
      <c r="N219" s="298"/>
      <c r="O219" s="279" t="s">
        <v>158</v>
      </c>
    </row>
    <row r="220" spans="2:15" s="292" customFormat="1" ht="18" customHeight="1" x14ac:dyDescent="0.2">
      <c r="B220" s="274"/>
      <c r="C220" s="643"/>
      <c r="D220" s="643"/>
      <c r="E220" s="293"/>
      <c r="F220" s="294"/>
      <c r="G220" s="295"/>
      <c r="H220" s="298"/>
      <c r="I220" s="286" t="s">
        <v>158</v>
      </c>
      <c r="J220" s="297"/>
      <c r="K220" s="293"/>
      <c r="L220" s="294"/>
      <c r="M220" s="295"/>
      <c r="N220" s="298"/>
      <c r="O220" s="279" t="s">
        <v>37</v>
      </c>
    </row>
    <row r="221" spans="2:15" s="292" customFormat="1" ht="18" customHeight="1" x14ac:dyDescent="0.2">
      <c r="B221" s="275"/>
      <c r="C221" s="644"/>
      <c r="D221" s="644"/>
      <c r="E221" s="300"/>
      <c r="F221" s="301"/>
      <c r="G221" s="302"/>
      <c r="H221" s="303"/>
      <c r="I221" s="287" t="s">
        <v>37</v>
      </c>
      <c r="J221" s="304"/>
      <c r="K221" s="300"/>
      <c r="L221" s="301"/>
      <c r="M221" s="302"/>
      <c r="N221" s="303"/>
      <c r="O221" s="280" t="s">
        <v>38</v>
      </c>
    </row>
    <row r="222" spans="2:15" s="292" customFormat="1" ht="18" customHeight="1" x14ac:dyDescent="0.2">
      <c r="B222" s="275"/>
      <c r="C222" s="644"/>
      <c r="D222" s="644"/>
      <c r="E222" s="300"/>
      <c r="F222" s="301"/>
      <c r="G222" s="302"/>
      <c r="H222" s="303"/>
      <c r="I222" s="287" t="s">
        <v>38</v>
      </c>
      <c r="J222" s="304"/>
      <c r="K222" s="300"/>
      <c r="L222" s="301"/>
      <c r="M222" s="302"/>
      <c r="N222" s="303"/>
      <c r="O222" s="280" t="s">
        <v>157</v>
      </c>
    </row>
    <row r="223" spans="2:15" s="292" customFormat="1" ht="18" customHeight="1" x14ac:dyDescent="0.2">
      <c r="B223" s="275"/>
      <c r="C223" s="644"/>
      <c r="D223" s="644"/>
      <c r="E223" s="300"/>
      <c r="F223" s="301"/>
      <c r="G223" s="302"/>
      <c r="H223" s="303"/>
      <c r="I223" s="287" t="s">
        <v>157</v>
      </c>
      <c r="J223" s="304"/>
      <c r="K223" s="300"/>
      <c r="L223" s="301"/>
      <c r="M223" s="302"/>
      <c r="N223" s="303"/>
      <c r="O223" s="280" t="s">
        <v>158</v>
      </c>
    </row>
    <row r="224" spans="2:15" s="292" customFormat="1" ht="18" customHeight="1" x14ac:dyDescent="0.2">
      <c r="B224" s="275"/>
      <c r="C224" s="644"/>
      <c r="D224" s="644"/>
      <c r="E224" s="300"/>
      <c r="F224" s="301"/>
      <c r="G224" s="302"/>
      <c r="H224" s="303"/>
      <c r="I224" s="287" t="s">
        <v>158</v>
      </c>
      <c r="J224" s="304"/>
      <c r="K224" s="300"/>
      <c r="L224" s="301"/>
      <c r="M224" s="302"/>
      <c r="N224" s="303"/>
      <c r="O224" s="280" t="s">
        <v>37</v>
      </c>
    </row>
    <row r="225" spans="2:15" s="292" customFormat="1" ht="18" customHeight="1" x14ac:dyDescent="0.2">
      <c r="B225" s="274"/>
      <c r="C225" s="643"/>
      <c r="D225" s="643"/>
      <c r="E225" s="293"/>
      <c r="F225" s="294"/>
      <c r="G225" s="295"/>
      <c r="H225" s="298"/>
      <c r="I225" s="286" t="s">
        <v>37</v>
      </c>
      <c r="J225" s="297"/>
      <c r="K225" s="293"/>
      <c r="L225" s="294"/>
      <c r="M225" s="295"/>
      <c r="N225" s="298"/>
      <c r="O225" s="279" t="s">
        <v>38</v>
      </c>
    </row>
    <row r="226" spans="2:15" s="292" customFormat="1" ht="18" customHeight="1" x14ac:dyDescent="0.2">
      <c r="B226" s="274"/>
      <c r="C226" s="643"/>
      <c r="D226" s="643"/>
      <c r="E226" s="293"/>
      <c r="F226" s="294"/>
      <c r="G226" s="295"/>
      <c r="H226" s="298"/>
      <c r="I226" s="286" t="s">
        <v>38</v>
      </c>
      <c r="J226" s="297"/>
      <c r="K226" s="293"/>
      <c r="L226" s="294"/>
      <c r="M226" s="295"/>
      <c r="N226" s="298"/>
      <c r="O226" s="279" t="s">
        <v>157</v>
      </c>
    </row>
    <row r="227" spans="2:15" s="292" customFormat="1" ht="18" customHeight="1" x14ac:dyDescent="0.2">
      <c r="B227" s="274"/>
      <c r="C227" s="643"/>
      <c r="D227" s="643"/>
      <c r="E227" s="293"/>
      <c r="F227" s="294"/>
      <c r="G227" s="295"/>
      <c r="H227" s="298"/>
      <c r="I227" s="286" t="s">
        <v>157</v>
      </c>
      <c r="J227" s="297"/>
      <c r="K227" s="293"/>
      <c r="L227" s="294"/>
      <c r="M227" s="295"/>
      <c r="N227" s="298"/>
      <c r="O227" s="279" t="s">
        <v>158</v>
      </c>
    </row>
    <row r="228" spans="2:15" s="292" customFormat="1" ht="18" customHeight="1" x14ac:dyDescent="0.2">
      <c r="B228" s="274"/>
      <c r="C228" s="643"/>
      <c r="D228" s="643"/>
      <c r="E228" s="293"/>
      <c r="F228" s="294"/>
      <c r="G228" s="295"/>
      <c r="H228" s="298"/>
      <c r="I228" s="286" t="s">
        <v>158</v>
      </c>
      <c r="J228" s="297"/>
      <c r="K228" s="293"/>
      <c r="L228" s="294"/>
      <c r="M228" s="295"/>
      <c r="N228" s="298"/>
      <c r="O228" s="279" t="s">
        <v>37</v>
      </c>
    </row>
    <row r="229" spans="2:15" s="292" customFormat="1" ht="18" customHeight="1" x14ac:dyDescent="0.2">
      <c r="B229" s="275"/>
      <c r="C229" s="644"/>
      <c r="D229" s="644"/>
      <c r="E229" s="300"/>
      <c r="F229" s="301"/>
      <c r="G229" s="302"/>
      <c r="H229" s="303"/>
      <c r="I229" s="287" t="s">
        <v>37</v>
      </c>
      <c r="J229" s="304"/>
      <c r="K229" s="300"/>
      <c r="L229" s="301"/>
      <c r="M229" s="302"/>
      <c r="N229" s="303"/>
      <c r="O229" s="280" t="s">
        <v>38</v>
      </c>
    </row>
    <row r="230" spans="2:15" s="292" customFormat="1" ht="18" customHeight="1" x14ac:dyDescent="0.2">
      <c r="B230" s="275"/>
      <c r="C230" s="644"/>
      <c r="D230" s="644"/>
      <c r="E230" s="300"/>
      <c r="F230" s="301"/>
      <c r="G230" s="302"/>
      <c r="H230" s="303"/>
      <c r="I230" s="287" t="s">
        <v>38</v>
      </c>
      <c r="J230" s="304"/>
      <c r="K230" s="300"/>
      <c r="L230" s="301"/>
      <c r="M230" s="302"/>
      <c r="N230" s="303"/>
      <c r="O230" s="280" t="s">
        <v>157</v>
      </c>
    </row>
    <row r="231" spans="2:15" s="292" customFormat="1" ht="18" customHeight="1" x14ac:dyDescent="0.2">
      <c r="B231" s="275"/>
      <c r="C231" s="644"/>
      <c r="D231" s="644"/>
      <c r="E231" s="300"/>
      <c r="F231" s="301"/>
      <c r="G231" s="302"/>
      <c r="H231" s="303"/>
      <c r="I231" s="287" t="s">
        <v>157</v>
      </c>
      <c r="J231" s="304"/>
      <c r="K231" s="300"/>
      <c r="L231" s="301"/>
      <c r="M231" s="302"/>
      <c r="N231" s="303"/>
      <c r="O231" s="280" t="s">
        <v>158</v>
      </c>
    </row>
    <row r="232" spans="2:15" s="292" customFormat="1" ht="18" customHeight="1" x14ac:dyDescent="0.2">
      <c r="B232" s="275"/>
      <c r="C232" s="644"/>
      <c r="D232" s="644"/>
      <c r="E232" s="300"/>
      <c r="F232" s="301"/>
      <c r="G232" s="302"/>
      <c r="H232" s="303"/>
      <c r="I232" s="287" t="s">
        <v>158</v>
      </c>
      <c r="J232" s="304"/>
      <c r="K232" s="300"/>
      <c r="L232" s="301"/>
      <c r="M232" s="302"/>
      <c r="N232" s="303"/>
      <c r="O232" s="280" t="s">
        <v>37</v>
      </c>
    </row>
    <row r="233" spans="2:15" s="292" customFormat="1" ht="18" customHeight="1" x14ac:dyDescent="0.2">
      <c r="B233" s="274"/>
      <c r="C233" s="643"/>
      <c r="D233" s="643"/>
      <c r="E233" s="293"/>
      <c r="F233" s="294"/>
      <c r="G233" s="295"/>
      <c r="H233" s="298"/>
      <c r="I233" s="286" t="s">
        <v>37</v>
      </c>
      <c r="J233" s="297"/>
      <c r="K233" s="293"/>
      <c r="L233" s="294"/>
      <c r="M233" s="295"/>
      <c r="N233" s="298"/>
      <c r="O233" s="279" t="s">
        <v>38</v>
      </c>
    </row>
    <row r="234" spans="2:15" s="292" customFormat="1" ht="18" customHeight="1" x14ac:dyDescent="0.2">
      <c r="B234" s="274"/>
      <c r="C234" s="643"/>
      <c r="D234" s="643"/>
      <c r="E234" s="293"/>
      <c r="F234" s="294"/>
      <c r="G234" s="295"/>
      <c r="H234" s="298"/>
      <c r="I234" s="286" t="s">
        <v>38</v>
      </c>
      <c r="J234" s="297"/>
      <c r="K234" s="293"/>
      <c r="L234" s="294"/>
      <c r="M234" s="295"/>
      <c r="N234" s="298"/>
      <c r="O234" s="279" t="s">
        <v>157</v>
      </c>
    </row>
    <row r="235" spans="2:15" s="292" customFormat="1" ht="18" customHeight="1" x14ac:dyDescent="0.2">
      <c r="B235" s="274"/>
      <c r="C235" s="643"/>
      <c r="D235" s="643"/>
      <c r="E235" s="293"/>
      <c r="F235" s="294"/>
      <c r="G235" s="295"/>
      <c r="H235" s="298"/>
      <c r="I235" s="286" t="s">
        <v>157</v>
      </c>
      <c r="J235" s="297"/>
      <c r="K235" s="293"/>
      <c r="L235" s="294"/>
      <c r="M235" s="295"/>
      <c r="N235" s="298"/>
      <c r="O235" s="279" t="s">
        <v>158</v>
      </c>
    </row>
    <row r="236" spans="2:15" s="292" customFormat="1" ht="18" customHeight="1" x14ac:dyDescent="0.2">
      <c r="B236" s="274"/>
      <c r="C236" s="643"/>
      <c r="D236" s="643"/>
      <c r="E236" s="293"/>
      <c r="F236" s="294"/>
      <c r="G236" s="295"/>
      <c r="H236" s="298"/>
      <c r="I236" s="286" t="s">
        <v>158</v>
      </c>
      <c r="J236" s="297"/>
      <c r="K236" s="293"/>
      <c r="L236" s="294"/>
      <c r="M236" s="295"/>
      <c r="N236" s="298"/>
      <c r="O236" s="279" t="s">
        <v>37</v>
      </c>
    </row>
    <row r="237" spans="2:15" s="292" customFormat="1" ht="18" customHeight="1" x14ac:dyDescent="0.2">
      <c r="B237" s="275"/>
      <c r="C237" s="644"/>
      <c r="D237" s="644"/>
      <c r="E237" s="300"/>
      <c r="F237" s="301"/>
      <c r="G237" s="302"/>
      <c r="H237" s="303"/>
      <c r="I237" s="287" t="s">
        <v>37</v>
      </c>
      <c r="J237" s="304"/>
      <c r="K237" s="300"/>
      <c r="L237" s="301"/>
      <c r="M237" s="302"/>
      <c r="N237" s="303"/>
      <c r="O237" s="280" t="s">
        <v>38</v>
      </c>
    </row>
    <row r="238" spans="2:15" s="292" customFormat="1" ht="18" customHeight="1" x14ac:dyDescent="0.2">
      <c r="B238" s="275"/>
      <c r="C238" s="644"/>
      <c r="D238" s="644"/>
      <c r="E238" s="300"/>
      <c r="F238" s="301"/>
      <c r="G238" s="302"/>
      <c r="H238" s="303"/>
      <c r="I238" s="287" t="s">
        <v>38</v>
      </c>
      <c r="J238" s="304"/>
      <c r="K238" s="300"/>
      <c r="L238" s="301"/>
      <c r="M238" s="302"/>
      <c r="N238" s="303"/>
      <c r="O238" s="280" t="s">
        <v>157</v>
      </c>
    </row>
    <row r="239" spans="2:15" s="292" customFormat="1" ht="18" customHeight="1" x14ac:dyDescent="0.2">
      <c r="B239" s="275"/>
      <c r="C239" s="644"/>
      <c r="D239" s="644"/>
      <c r="E239" s="300"/>
      <c r="F239" s="301"/>
      <c r="G239" s="302"/>
      <c r="H239" s="303"/>
      <c r="I239" s="287" t="s">
        <v>157</v>
      </c>
      <c r="J239" s="304"/>
      <c r="K239" s="300"/>
      <c r="L239" s="301"/>
      <c r="M239" s="302"/>
      <c r="N239" s="303"/>
      <c r="O239" s="280" t="s">
        <v>158</v>
      </c>
    </row>
    <row r="240" spans="2:15" s="292" customFormat="1" ht="18" customHeight="1" x14ac:dyDescent="0.2">
      <c r="B240" s="275"/>
      <c r="C240" s="644"/>
      <c r="D240" s="644"/>
      <c r="E240" s="300"/>
      <c r="F240" s="301"/>
      <c r="G240" s="302"/>
      <c r="H240" s="303"/>
      <c r="I240" s="287" t="s">
        <v>158</v>
      </c>
      <c r="J240" s="304"/>
      <c r="K240" s="300"/>
      <c r="L240" s="301"/>
      <c r="M240" s="302"/>
      <c r="N240" s="303"/>
      <c r="O240" s="280" t="s">
        <v>37</v>
      </c>
    </row>
    <row r="241" spans="2:15" s="292" customFormat="1" ht="18" customHeight="1" x14ac:dyDescent="0.2">
      <c r="B241" s="274"/>
      <c r="C241" s="643"/>
      <c r="D241" s="643"/>
      <c r="E241" s="293"/>
      <c r="F241" s="294"/>
      <c r="G241" s="295"/>
      <c r="H241" s="298"/>
      <c r="I241" s="286" t="s">
        <v>37</v>
      </c>
      <c r="J241" s="297"/>
      <c r="K241" s="293"/>
      <c r="L241" s="294"/>
      <c r="M241" s="295"/>
      <c r="N241" s="298"/>
      <c r="O241" s="279" t="s">
        <v>38</v>
      </c>
    </row>
    <row r="242" spans="2:15" s="292" customFormat="1" ht="18" customHeight="1" x14ac:dyDescent="0.2">
      <c r="B242" s="274"/>
      <c r="C242" s="643"/>
      <c r="D242" s="643"/>
      <c r="E242" s="293"/>
      <c r="F242" s="294"/>
      <c r="G242" s="295"/>
      <c r="H242" s="298"/>
      <c r="I242" s="286" t="s">
        <v>38</v>
      </c>
      <c r="J242" s="297"/>
      <c r="K242" s="293"/>
      <c r="L242" s="294"/>
      <c r="M242" s="295"/>
      <c r="N242" s="298"/>
      <c r="O242" s="279" t="s">
        <v>157</v>
      </c>
    </row>
    <row r="243" spans="2:15" s="292" customFormat="1" ht="18" customHeight="1" x14ac:dyDescent="0.2">
      <c r="B243" s="274"/>
      <c r="C243" s="643"/>
      <c r="D243" s="643"/>
      <c r="E243" s="293"/>
      <c r="F243" s="294"/>
      <c r="G243" s="295"/>
      <c r="H243" s="298"/>
      <c r="I243" s="286" t="s">
        <v>157</v>
      </c>
      <c r="J243" s="297"/>
      <c r="K243" s="293"/>
      <c r="L243" s="294"/>
      <c r="M243" s="295"/>
      <c r="N243" s="298"/>
      <c r="O243" s="279" t="s">
        <v>158</v>
      </c>
    </row>
    <row r="244" spans="2:15" s="292" customFormat="1" ht="18" customHeight="1" x14ac:dyDescent="0.2">
      <c r="B244" s="274"/>
      <c r="C244" s="643"/>
      <c r="D244" s="643"/>
      <c r="E244" s="293"/>
      <c r="F244" s="294"/>
      <c r="G244" s="295"/>
      <c r="H244" s="298"/>
      <c r="I244" s="286" t="s">
        <v>158</v>
      </c>
      <c r="J244" s="297"/>
      <c r="K244" s="293"/>
      <c r="L244" s="294"/>
      <c r="M244" s="295"/>
      <c r="N244" s="298"/>
      <c r="O244" s="279" t="s">
        <v>37</v>
      </c>
    </row>
    <row r="245" spans="2:15" s="292" customFormat="1" ht="18" customHeight="1" x14ac:dyDescent="0.2">
      <c r="B245" s="275"/>
      <c r="C245" s="644"/>
      <c r="D245" s="644"/>
      <c r="E245" s="300"/>
      <c r="F245" s="301"/>
      <c r="G245" s="302"/>
      <c r="H245" s="303"/>
      <c r="I245" s="287" t="s">
        <v>37</v>
      </c>
      <c r="J245" s="304"/>
      <c r="K245" s="300"/>
      <c r="L245" s="301"/>
      <c r="M245" s="302"/>
      <c r="N245" s="303"/>
      <c r="O245" s="280" t="s">
        <v>38</v>
      </c>
    </row>
    <row r="246" spans="2:15" s="292" customFormat="1" ht="18" customHeight="1" x14ac:dyDescent="0.2">
      <c r="B246" s="275"/>
      <c r="C246" s="644"/>
      <c r="D246" s="644"/>
      <c r="E246" s="300"/>
      <c r="F246" s="301"/>
      <c r="G246" s="302"/>
      <c r="H246" s="303"/>
      <c r="I246" s="287" t="s">
        <v>38</v>
      </c>
      <c r="J246" s="304"/>
      <c r="K246" s="300"/>
      <c r="L246" s="301"/>
      <c r="M246" s="302"/>
      <c r="N246" s="303"/>
      <c r="O246" s="280" t="s">
        <v>157</v>
      </c>
    </row>
    <row r="247" spans="2:15" s="292" customFormat="1" ht="18" customHeight="1" x14ac:dyDescent="0.2">
      <c r="B247" s="275"/>
      <c r="C247" s="644"/>
      <c r="D247" s="644"/>
      <c r="E247" s="300"/>
      <c r="F247" s="301"/>
      <c r="G247" s="302"/>
      <c r="H247" s="303"/>
      <c r="I247" s="287" t="s">
        <v>157</v>
      </c>
      <c r="J247" s="304"/>
      <c r="K247" s="300"/>
      <c r="L247" s="301"/>
      <c r="M247" s="302"/>
      <c r="N247" s="303"/>
      <c r="O247" s="280" t="s">
        <v>158</v>
      </c>
    </row>
    <row r="248" spans="2:15" s="292" customFormat="1" ht="18" customHeight="1" x14ac:dyDescent="0.2">
      <c r="B248" s="275"/>
      <c r="C248" s="644"/>
      <c r="D248" s="644"/>
      <c r="E248" s="300"/>
      <c r="F248" s="301"/>
      <c r="G248" s="302"/>
      <c r="H248" s="303"/>
      <c r="I248" s="287" t="s">
        <v>158</v>
      </c>
      <c r="J248" s="304"/>
      <c r="K248" s="300"/>
      <c r="L248" s="301"/>
      <c r="M248" s="302"/>
      <c r="N248" s="303"/>
      <c r="O248" s="280" t="s">
        <v>37</v>
      </c>
    </row>
    <row r="249" spans="2:15" s="292" customFormat="1" ht="18" customHeight="1" x14ac:dyDescent="0.2">
      <c r="B249" s="274"/>
      <c r="C249" s="643"/>
      <c r="D249" s="643"/>
      <c r="E249" s="293"/>
      <c r="F249" s="294"/>
      <c r="G249" s="295"/>
      <c r="H249" s="298"/>
      <c r="I249" s="286" t="s">
        <v>37</v>
      </c>
      <c r="J249" s="297"/>
      <c r="K249" s="293"/>
      <c r="L249" s="294"/>
      <c r="M249" s="295"/>
      <c r="N249" s="298"/>
      <c r="O249" s="279" t="s">
        <v>38</v>
      </c>
    </row>
    <row r="250" spans="2:15" s="292" customFormat="1" ht="18" customHeight="1" x14ac:dyDescent="0.2">
      <c r="B250" s="274"/>
      <c r="C250" s="643"/>
      <c r="D250" s="643"/>
      <c r="E250" s="293"/>
      <c r="F250" s="294"/>
      <c r="G250" s="295"/>
      <c r="H250" s="298"/>
      <c r="I250" s="286" t="s">
        <v>38</v>
      </c>
      <c r="J250" s="297"/>
      <c r="K250" s="293"/>
      <c r="L250" s="294"/>
      <c r="M250" s="295"/>
      <c r="N250" s="298"/>
      <c r="O250" s="279" t="s">
        <v>157</v>
      </c>
    </row>
    <row r="251" spans="2:15" s="292" customFormat="1" ht="18" customHeight="1" x14ac:dyDescent="0.2">
      <c r="B251" s="274"/>
      <c r="C251" s="643"/>
      <c r="D251" s="643"/>
      <c r="E251" s="293"/>
      <c r="F251" s="294"/>
      <c r="G251" s="295"/>
      <c r="H251" s="298"/>
      <c r="I251" s="286" t="s">
        <v>157</v>
      </c>
      <c r="J251" s="297"/>
      <c r="K251" s="293"/>
      <c r="L251" s="294"/>
      <c r="M251" s="295"/>
      <c r="N251" s="298"/>
      <c r="O251" s="279" t="s">
        <v>158</v>
      </c>
    </row>
    <row r="252" spans="2:15" s="292" customFormat="1" ht="18" customHeight="1" x14ac:dyDescent="0.2">
      <c r="B252" s="274"/>
      <c r="C252" s="643"/>
      <c r="D252" s="643"/>
      <c r="E252" s="293"/>
      <c r="F252" s="294"/>
      <c r="G252" s="295"/>
      <c r="H252" s="298"/>
      <c r="I252" s="286" t="s">
        <v>158</v>
      </c>
      <c r="J252" s="297"/>
      <c r="K252" s="293"/>
      <c r="L252" s="294"/>
      <c r="M252" s="295"/>
      <c r="N252" s="298"/>
      <c r="O252" s="279" t="s">
        <v>37</v>
      </c>
    </row>
    <row r="253" spans="2:15" s="292" customFormat="1" ht="18" customHeight="1" x14ac:dyDescent="0.2">
      <c r="B253" s="275"/>
      <c r="C253" s="644"/>
      <c r="D253" s="644"/>
      <c r="E253" s="300"/>
      <c r="F253" s="301"/>
      <c r="G253" s="302"/>
      <c r="H253" s="303"/>
      <c r="I253" s="287" t="s">
        <v>37</v>
      </c>
      <c r="J253" s="304"/>
      <c r="K253" s="300"/>
      <c r="L253" s="301"/>
      <c r="M253" s="302"/>
      <c r="N253" s="303"/>
      <c r="O253" s="280" t="s">
        <v>38</v>
      </c>
    </row>
    <row r="254" spans="2:15" s="292" customFormat="1" ht="18" customHeight="1" x14ac:dyDescent="0.2">
      <c r="B254" s="275"/>
      <c r="C254" s="644"/>
      <c r="D254" s="644"/>
      <c r="E254" s="300"/>
      <c r="F254" s="301"/>
      <c r="G254" s="302"/>
      <c r="H254" s="303"/>
      <c r="I254" s="287" t="s">
        <v>38</v>
      </c>
      <c r="J254" s="304"/>
      <c r="K254" s="300"/>
      <c r="L254" s="301"/>
      <c r="M254" s="302"/>
      <c r="N254" s="303"/>
      <c r="O254" s="280" t="s">
        <v>157</v>
      </c>
    </row>
    <row r="255" spans="2:15" s="292" customFormat="1" ht="18" customHeight="1" x14ac:dyDescent="0.2">
      <c r="B255" s="275"/>
      <c r="C255" s="644"/>
      <c r="D255" s="644"/>
      <c r="E255" s="300"/>
      <c r="F255" s="301"/>
      <c r="G255" s="302"/>
      <c r="H255" s="303"/>
      <c r="I255" s="287" t="s">
        <v>157</v>
      </c>
      <c r="J255" s="304"/>
      <c r="K255" s="300"/>
      <c r="L255" s="301"/>
      <c r="M255" s="302"/>
      <c r="N255" s="303"/>
      <c r="O255" s="280" t="s">
        <v>158</v>
      </c>
    </row>
    <row r="256" spans="2:15" s="292" customFormat="1" ht="18" customHeight="1" x14ac:dyDescent="0.2">
      <c r="B256" s="275"/>
      <c r="C256" s="644"/>
      <c r="D256" s="644"/>
      <c r="E256" s="300"/>
      <c r="F256" s="301"/>
      <c r="G256" s="302"/>
      <c r="H256" s="303"/>
      <c r="I256" s="287" t="s">
        <v>158</v>
      </c>
      <c r="J256" s="304"/>
      <c r="K256" s="300"/>
      <c r="L256" s="301"/>
      <c r="M256" s="302"/>
      <c r="N256" s="303"/>
      <c r="O256" s="280" t="s">
        <v>37</v>
      </c>
    </row>
    <row r="257" spans="2:15" s="292" customFormat="1" ht="18" customHeight="1" x14ac:dyDescent="0.2">
      <c r="B257" s="274"/>
      <c r="C257" s="643"/>
      <c r="D257" s="643"/>
      <c r="E257" s="293"/>
      <c r="F257" s="294"/>
      <c r="G257" s="295"/>
      <c r="H257" s="298"/>
      <c r="I257" s="286" t="s">
        <v>37</v>
      </c>
      <c r="J257" s="297"/>
      <c r="K257" s="293"/>
      <c r="L257" s="294"/>
      <c r="M257" s="295"/>
      <c r="N257" s="298"/>
      <c r="O257" s="279" t="s">
        <v>38</v>
      </c>
    </row>
    <row r="258" spans="2:15" s="292" customFormat="1" ht="18" customHeight="1" x14ac:dyDescent="0.2">
      <c r="B258" s="274"/>
      <c r="C258" s="643"/>
      <c r="D258" s="643"/>
      <c r="E258" s="293"/>
      <c r="F258" s="294"/>
      <c r="G258" s="295"/>
      <c r="H258" s="298"/>
      <c r="I258" s="286" t="s">
        <v>38</v>
      </c>
      <c r="J258" s="297"/>
      <c r="K258" s="293"/>
      <c r="L258" s="294"/>
      <c r="M258" s="295"/>
      <c r="N258" s="298"/>
      <c r="O258" s="279" t="s">
        <v>157</v>
      </c>
    </row>
    <row r="259" spans="2:15" s="292" customFormat="1" ht="18" customHeight="1" x14ac:dyDescent="0.2">
      <c r="B259" s="274"/>
      <c r="C259" s="643"/>
      <c r="D259" s="643"/>
      <c r="E259" s="293"/>
      <c r="F259" s="294"/>
      <c r="G259" s="295"/>
      <c r="H259" s="298"/>
      <c r="I259" s="286" t="s">
        <v>157</v>
      </c>
      <c r="J259" s="297"/>
      <c r="K259" s="293"/>
      <c r="L259" s="294"/>
      <c r="M259" s="295"/>
      <c r="N259" s="298"/>
      <c r="O259" s="279" t="s">
        <v>158</v>
      </c>
    </row>
    <row r="260" spans="2:15" s="292" customFormat="1" ht="18" customHeight="1" x14ac:dyDescent="0.2">
      <c r="B260" s="274"/>
      <c r="C260" s="643"/>
      <c r="D260" s="643"/>
      <c r="E260" s="293"/>
      <c r="F260" s="294"/>
      <c r="G260" s="295"/>
      <c r="H260" s="298"/>
      <c r="I260" s="286" t="s">
        <v>158</v>
      </c>
      <c r="J260" s="297"/>
      <c r="K260" s="293"/>
      <c r="L260" s="294"/>
      <c r="M260" s="295"/>
      <c r="N260" s="298"/>
      <c r="O260" s="279" t="s">
        <v>37</v>
      </c>
    </row>
    <row r="261" spans="2:15" s="292" customFormat="1" ht="18" customHeight="1" x14ac:dyDescent="0.2">
      <c r="B261" s="275"/>
      <c r="C261" s="644"/>
      <c r="D261" s="644"/>
      <c r="E261" s="300"/>
      <c r="F261" s="301"/>
      <c r="G261" s="302"/>
      <c r="H261" s="303"/>
      <c r="I261" s="287" t="s">
        <v>37</v>
      </c>
      <c r="J261" s="304"/>
      <c r="K261" s="300"/>
      <c r="L261" s="301"/>
      <c r="M261" s="302"/>
      <c r="N261" s="303"/>
      <c r="O261" s="280" t="s">
        <v>38</v>
      </c>
    </row>
    <row r="262" spans="2:15" s="292" customFormat="1" ht="18" customHeight="1" x14ac:dyDescent="0.2">
      <c r="B262" s="275"/>
      <c r="C262" s="644"/>
      <c r="D262" s="644"/>
      <c r="E262" s="300"/>
      <c r="F262" s="301"/>
      <c r="G262" s="302"/>
      <c r="H262" s="303"/>
      <c r="I262" s="287" t="s">
        <v>38</v>
      </c>
      <c r="J262" s="304"/>
      <c r="K262" s="300"/>
      <c r="L262" s="301"/>
      <c r="M262" s="302"/>
      <c r="N262" s="303"/>
      <c r="O262" s="280" t="s">
        <v>157</v>
      </c>
    </row>
    <row r="263" spans="2:15" s="292" customFormat="1" ht="18" customHeight="1" x14ac:dyDescent="0.2">
      <c r="B263" s="275"/>
      <c r="C263" s="644"/>
      <c r="D263" s="644"/>
      <c r="E263" s="300"/>
      <c r="F263" s="301"/>
      <c r="G263" s="302"/>
      <c r="H263" s="303"/>
      <c r="I263" s="287" t="s">
        <v>157</v>
      </c>
      <c r="J263" s="304"/>
      <c r="K263" s="300"/>
      <c r="L263" s="301"/>
      <c r="M263" s="302"/>
      <c r="N263" s="303"/>
      <c r="O263" s="280" t="s">
        <v>158</v>
      </c>
    </row>
    <row r="264" spans="2:15" s="292" customFormat="1" ht="18" customHeight="1" x14ac:dyDescent="0.2">
      <c r="B264" s="275"/>
      <c r="C264" s="644"/>
      <c r="D264" s="644"/>
      <c r="E264" s="300"/>
      <c r="F264" s="301"/>
      <c r="G264" s="302"/>
      <c r="H264" s="303"/>
      <c r="I264" s="287" t="s">
        <v>158</v>
      </c>
      <c r="J264" s="304"/>
      <c r="K264" s="300"/>
      <c r="L264" s="301"/>
      <c r="M264" s="302"/>
      <c r="N264" s="303"/>
      <c r="O264" s="280" t="s">
        <v>37</v>
      </c>
    </row>
    <row r="265" spans="2:15" s="292" customFormat="1" ht="18" customHeight="1" x14ac:dyDescent="0.2">
      <c r="B265" s="274"/>
      <c r="C265" s="643"/>
      <c r="D265" s="643"/>
      <c r="E265" s="293"/>
      <c r="F265" s="294"/>
      <c r="G265" s="295"/>
      <c r="H265" s="298"/>
      <c r="I265" s="286" t="s">
        <v>37</v>
      </c>
      <c r="J265" s="297"/>
      <c r="K265" s="293"/>
      <c r="L265" s="294"/>
      <c r="M265" s="295"/>
      <c r="N265" s="298"/>
      <c r="O265" s="279" t="s">
        <v>38</v>
      </c>
    </row>
    <row r="266" spans="2:15" s="292" customFormat="1" ht="18" customHeight="1" x14ac:dyDescent="0.2">
      <c r="B266" s="274"/>
      <c r="C266" s="643"/>
      <c r="D266" s="643"/>
      <c r="E266" s="293"/>
      <c r="F266" s="294"/>
      <c r="G266" s="295"/>
      <c r="H266" s="298"/>
      <c r="I266" s="286" t="s">
        <v>38</v>
      </c>
      <c r="J266" s="297"/>
      <c r="K266" s="293"/>
      <c r="L266" s="294"/>
      <c r="M266" s="295"/>
      <c r="N266" s="298"/>
      <c r="O266" s="279" t="s">
        <v>157</v>
      </c>
    </row>
    <row r="267" spans="2:15" s="292" customFormat="1" ht="18" customHeight="1" x14ac:dyDescent="0.2">
      <c r="B267" s="274"/>
      <c r="C267" s="643"/>
      <c r="D267" s="643"/>
      <c r="E267" s="293"/>
      <c r="F267" s="294"/>
      <c r="G267" s="295"/>
      <c r="H267" s="298"/>
      <c r="I267" s="286" t="s">
        <v>157</v>
      </c>
      <c r="J267" s="297"/>
      <c r="K267" s="293"/>
      <c r="L267" s="294"/>
      <c r="M267" s="295"/>
      <c r="N267" s="298"/>
      <c r="O267" s="279" t="s">
        <v>158</v>
      </c>
    </row>
    <row r="268" spans="2:15" s="292" customFormat="1" ht="18" customHeight="1" x14ac:dyDescent="0.2">
      <c r="B268" s="274"/>
      <c r="C268" s="643"/>
      <c r="D268" s="643"/>
      <c r="E268" s="293"/>
      <c r="F268" s="294"/>
      <c r="G268" s="295"/>
      <c r="H268" s="298"/>
      <c r="I268" s="286" t="s">
        <v>158</v>
      </c>
      <c r="J268" s="297"/>
      <c r="K268" s="293"/>
      <c r="L268" s="294"/>
      <c r="M268" s="295"/>
      <c r="N268" s="298"/>
      <c r="O268" s="279" t="s">
        <v>37</v>
      </c>
    </row>
    <row r="269" spans="2:15" s="292" customFormat="1" ht="18" customHeight="1" x14ac:dyDescent="0.2">
      <c r="B269" s="275"/>
      <c r="C269" s="644"/>
      <c r="D269" s="644"/>
      <c r="E269" s="300"/>
      <c r="F269" s="301"/>
      <c r="G269" s="302"/>
      <c r="H269" s="303"/>
      <c r="I269" s="287" t="s">
        <v>37</v>
      </c>
      <c r="J269" s="304"/>
      <c r="K269" s="300"/>
      <c r="L269" s="301"/>
      <c r="M269" s="302"/>
      <c r="N269" s="303"/>
      <c r="O269" s="280" t="s">
        <v>38</v>
      </c>
    </row>
    <row r="270" spans="2:15" s="292" customFormat="1" ht="18" customHeight="1" x14ac:dyDescent="0.2">
      <c r="B270" s="275"/>
      <c r="C270" s="644"/>
      <c r="D270" s="644"/>
      <c r="E270" s="300"/>
      <c r="F270" s="301"/>
      <c r="G270" s="302"/>
      <c r="H270" s="303"/>
      <c r="I270" s="287" t="s">
        <v>38</v>
      </c>
      <c r="J270" s="304"/>
      <c r="K270" s="300"/>
      <c r="L270" s="301"/>
      <c r="M270" s="302"/>
      <c r="N270" s="303"/>
      <c r="O270" s="280" t="s">
        <v>157</v>
      </c>
    </row>
    <row r="271" spans="2:15" s="292" customFormat="1" ht="18" customHeight="1" x14ac:dyDescent="0.2">
      <c r="B271" s="275"/>
      <c r="C271" s="644"/>
      <c r="D271" s="644"/>
      <c r="E271" s="300"/>
      <c r="F271" s="301"/>
      <c r="G271" s="302"/>
      <c r="H271" s="303"/>
      <c r="I271" s="287" t="s">
        <v>157</v>
      </c>
      <c r="J271" s="304"/>
      <c r="K271" s="300"/>
      <c r="L271" s="301"/>
      <c r="M271" s="302"/>
      <c r="N271" s="303"/>
      <c r="O271" s="280" t="s">
        <v>158</v>
      </c>
    </row>
    <row r="272" spans="2:15" s="292" customFormat="1" ht="18" customHeight="1" x14ac:dyDescent="0.2">
      <c r="B272" s="275"/>
      <c r="C272" s="644"/>
      <c r="D272" s="644"/>
      <c r="E272" s="300"/>
      <c r="F272" s="301"/>
      <c r="G272" s="302"/>
      <c r="H272" s="303"/>
      <c r="I272" s="287" t="s">
        <v>158</v>
      </c>
      <c r="J272" s="304"/>
      <c r="K272" s="300"/>
      <c r="L272" s="301"/>
      <c r="M272" s="302"/>
      <c r="N272" s="303"/>
      <c r="O272" s="280" t="s">
        <v>37</v>
      </c>
    </row>
    <row r="273" spans="2:15" s="292" customFormat="1" ht="18" customHeight="1" x14ac:dyDescent="0.2">
      <c r="B273" s="274"/>
      <c r="C273" s="643"/>
      <c r="D273" s="643"/>
      <c r="E273" s="293"/>
      <c r="F273" s="294"/>
      <c r="G273" s="295"/>
      <c r="H273" s="298"/>
      <c r="I273" s="286" t="s">
        <v>37</v>
      </c>
      <c r="J273" s="297"/>
      <c r="K273" s="293"/>
      <c r="L273" s="294"/>
      <c r="M273" s="295"/>
      <c r="N273" s="298"/>
      <c r="O273" s="279" t="s">
        <v>38</v>
      </c>
    </row>
    <row r="274" spans="2:15" s="292" customFormat="1" ht="18" customHeight="1" x14ac:dyDescent="0.2">
      <c r="B274" s="274"/>
      <c r="C274" s="643"/>
      <c r="D274" s="643"/>
      <c r="E274" s="293"/>
      <c r="F274" s="294"/>
      <c r="G274" s="295"/>
      <c r="H274" s="298"/>
      <c r="I274" s="286" t="s">
        <v>38</v>
      </c>
      <c r="J274" s="297"/>
      <c r="K274" s="293"/>
      <c r="L274" s="294"/>
      <c r="M274" s="295"/>
      <c r="N274" s="298"/>
      <c r="O274" s="279" t="s">
        <v>157</v>
      </c>
    </row>
    <row r="275" spans="2:15" s="292" customFormat="1" ht="18" customHeight="1" x14ac:dyDescent="0.2">
      <c r="B275" s="274"/>
      <c r="C275" s="643"/>
      <c r="D275" s="643"/>
      <c r="E275" s="293"/>
      <c r="F275" s="294"/>
      <c r="G275" s="295"/>
      <c r="H275" s="298"/>
      <c r="I275" s="286" t="s">
        <v>157</v>
      </c>
      <c r="J275" s="297"/>
      <c r="K275" s="293"/>
      <c r="L275" s="294"/>
      <c r="M275" s="295"/>
      <c r="N275" s="298"/>
      <c r="O275" s="279" t="s">
        <v>158</v>
      </c>
    </row>
    <row r="276" spans="2:15" s="292" customFormat="1" ht="18" customHeight="1" x14ac:dyDescent="0.2">
      <c r="B276" s="274"/>
      <c r="C276" s="643"/>
      <c r="D276" s="643"/>
      <c r="E276" s="293"/>
      <c r="F276" s="294"/>
      <c r="G276" s="295"/>
      <c r="H276" s="298"/>
      <c r="I276" s="286" t="s">
        <v>158</v>
      </c>
      <c r="J276" s="297"/>
      <c r="K276" s="293"/>
      <c r="L276" s="294"/>
      <c r="M276" s="295"/>
      <c r="N276" s="298"/>
      <c r="O276" s="279" t="s">
        <v>37</v>
      </c>
    </row>
    <row r="277" spans="2:15" s="292" customFormat="1" ht="18" customHeight="1" x14ac:dyDescent="0.2">
      <c r="B277" s="275"/>
      <c r="C277" s="644"/>
      <c r="D277" s="644"/>
      <c r="E277" s="300"/>
      <c r="F277" s="301"/>
      <c r="G277" s="302"/>
      <c r="H277" s="303"/>
      <c r="I277" s="287" t="s">
        <v>37</v>
      </c>
      <c r="J277" s="304"/>
      <c r="K277" s="300"/>
      <c r="L277" s="301"/>
      <c r="M277" s="302"/>
      <c r="N277" s="303"/>
      <c r="O277" s="280" t="s">
        <v>38</v>
      </c>
    </row>
    <row r="278" spans="2:15" s="292" customFormat="1" ht="18" customHeight="1" x14ac:dyDescent="0.2">
      <c r="B278" s="275"/>
      <c r="C278" s="644"/>
      <c r="D278" s="644"/>
      <c r="E278" s="300"/>
      <c r="F278" s="301"/>
      <c r="G278" s="302"/>
      <c r="H278" s="303"/>
      <c r="I278" s="287" t="s">
        <v>38</v>
      </c>
      <c r="J278" s="304"/>
      <c r="K278" s="300"/>
      <c r="L278" s="301"/>
      <c r="M278" s="302"/>
      <c r="N278" s="303"/>
      <c r="O278" s="280" t="s">
        <v>157</v>
      </c>
    </row>
    <row r="279" spans="2:15" s="292" customFormat="1" ht="18" customHeight="1" x14ac:dyDescent="0.2">
      <c r="B279" s="275"/>
      <c r="C279" s="644"/>
      <c r="D279" s="644"/>
      <c r="E279" s="300"/>
      <c r="F279" s="301"/>
      <c r="G279" s="302"/>
      <c r="H279" s="303"/>
      <c r="I279" s="287" t="s">
        <v>157</v>
      </c>
      <c r="J279" s="304"/>
      <c r="K279" s="300"/>
      <c r="L279" s="301"/>
      <c r="M279" s="302"/>
      <c r="N279" s="303"/>
      <c r="O279" s="280" t="s">
        <v>158</v>
      </c>
    </row>
    <row r="280" spans="2:15" s="292" customFormat="1" ht="18" customHeight="1" x14ac:dyDescent="0.2">
      <c r="B280" s="275"/>
      <c r="C280" s="644"/>
      <c r="D280" s="644"/>
      <c r="E280" s="300"/>
      <c r="F280" s="301"/>
      <c r="G280" s="302"/>
      <c r="H280" s="303"/>
      <c r="I280" s="287" t="s">
        <v>158</v>
      </c>
      <c r="J280" s="304"/>
      <c r="K280" s="300"/>
      <c r="L280" s="301"/>
      <c r="M280" s="302"/>
      <c r="N280" s="303"/>
      <c r="O280" s="280" t="s">
        <v>37</v>
      </c>
    </row>
    <row r="281" spans="2:15" s="292" customFormat="1" ht="18" customHeight="1" x14ac:dyDescent="0.2">
      <c r="B281" s="274"/>
      <c r="C281" s="643"/>
      <c r="D281" s="643"/>
      <c r="E281" s="293"/>
      <c r="F281" s="294"/>
      <c r="G281" s="295"/>
      <c r="H281" s="298"/>
      <c r="I281" s="286" t="s">
        <v>37</v>
      </c>
      <c r="J281" s="297"/>
      <c r="K281" s="293"/>
      <c r="L281" s="294"/>
      <c r="M281" s="295"/>
      <c r="N281" s="298"/>
      <c r="O281" s="279" t="s">
        <v>38</v>
      </c>
    </row>
    <row r="282" spans="2:15" s="292" customFormat="1" ht="18" customHeight="1" x14ac:dyDescent="0.2">
      <c r="B282" s="274"/>
      <c r="C282" s="643"/>
      <c r="D282" s="643"/>
      <c r="E282" s="293"/>
      <c r="F282" s="294"/>
      <c r="G282" s="295"/>
      <c r="H282" s="298"/>
      <c r="I282" s="286" t="s">
        <v>38</v>
      </c>
      <c r="J282" s="297"/>
      <c r="K282" s="293"/>
      <c r="L282" s="294"/>
      <c r="M282" s="295"/>
      <c r="N282" s="298"/>
      <c r="O282" s="279" t="s">
        <v>157</v>
      </c>
    </row>
    <row r="283" spans="2:15" s="292" customFormat="1" ht="18" customHeight="1" x14ac:dyDescent="0.2">
      <c r="B283" s="274"/>
      <c r="C283" s="643"/>
      <c r="D283" s="643"/>
      <c r="E283" s="293"/>
      <c r="F283" s="294"/>
      <c r="G283" s="295"/>
      <c r="H283" s="298"/>
      <c r="I283" s="286" t="s">
        <v>157</v>
      </c>
      <c r="J283" s="297"/>
      <c r="K283" s="293"/>
      <c r="L283" s="294"/>
      <c r="M283" s="295"/>
      <c r="N283" s="298"/>
      <c r="O283" s="279" t="s">
        <v>158</v>
      </c>
    </row>
    <row r="284" spans="2:15" s="292" customFormat="1" ht="18" customHeight="1" x14ac:dyDescent="0.2">
      <c r="B284" s="274"/>
      <c r="C284" s="643"/>
      <c r="D284" s="643"/>
      <c r="E284" s="293"/>
      <c r="F284" s="294"/>
      <c r="G284" s="295"/>
      <c r="H284" s="298"/>
      <c r="I284" s="286" t="s">
        <v>158</v>
      </c>
      <c r="J284" s="297"/>
      <c r="K284" s="293"/>
      <c r="L284" s="294"/>
      <c r="M284" s="295"/>
      <c r="N284" s="298"/>
      <c r="O284" s="279" t="s">
        <v>37</v>
      </c>
    </row>
    <row r="285" spans="2:15" s="292" customFormat="1" ht="18" customHeight="1" x14ac:dyDescent="0.2">
      <c r="B285" s="275"/>
      <c r="C285" s="644"/>
      <c r="D285" s="644"/>
      <c r="E285" s="300"/>
      <c r="F285" s="301"/>
      <c r="G285" s="302"/>
      <c r="H285" s="303"/>
      <c r="I285" s="287" t="s">
        <v>37</v>
      </c>
      <c r="J285" s="304"/>
      <c r="K285" s="300"/>
      <c r="L285" s="301"/>
      <c r="M285" s="302"/>
      <c r="N285" s="303"/>
      <c r="O285" s="280" t="s">
        <v>38</v>
      </c>
    </row>
    <row r="286" spans="2:15" s="292" customFormat="1" ht="18" customHeight="1" x14ac:dyDescent="0.2">
      <c r="B286" s="275"/>
      <c r="C286" s="644"/>
      <c r="D286" s="644"/>
      <c r="E286" s="300"/>
      <c r="F286" s="301"/>
      <c r="G286" s="302"/>
      <c r="H286" s="303"/>
      <c r="I286" s="287" t="s">
        <v>38</v>
      </c>
      <c r="J286" s="304"/>
      <c r="K286" s="300"/>
      <c r="L286" s="301"/>
      <c r="M286" s="302"/>
      <c r="N286" s="303"/>
      <c r="O286" s="280" t="s">
        <v>157</v>
      </c>
    </row>
    <row r="287" spans="2:15" s="292" customFormat="1" ht="18" customHeight="1" x14ac:dyDescent="0.2">
      <c r="B287" s="275"/>
      <c r="C287" s="644"/>
      <c r="D287" s="644"/>
      <c r="E287" s="300"/>
      <c r="F287" s="301"/>
      <c r="G287" s="302"/>
      <c r="H287" s="303"/>
      <c r="I287" s="287" t="s">
        <v>157</v>
      </c>
      <c r="J287" s="304"/>
      <c r="K287" s="300"/>
      <c r="L287" s="301"/>
      <c r="M287" s="302"/>
      <c r="N287" s="303"/>
      <c r="O287" s="280" t="s">
        <v>158</v>
      </c>
    </row>
    <row r="288" spans="2:15" s="292" customFormat="1" ht="18" customHeight="1" x14ac:dyDescent="0.2">
      <c r="B288" s="275"/>
      <c r="C288" s="644"/>
      <c r="D288" s="644"/>
      <c r="E288" s="300"/>
      <c r="F288" s="301"/>
      <c r="G288" s="302"/>
      <c r="H288" s="303"/>
      <c r="I288" s="287" t="s">
        <v>158</v>
      </c>
      <c r="J288" s="304"/>
      <c r="K288" s="300"/>
      <c r="L288" s="301"/>
      <c r="M288" s="302"/>
      <c r="N288" s="303"/>
      <c r="O288" s="280" t="s">
        <v>37</v>
      </c>
    </row>
    <row r="289" spans="2:15" s="292" customFormat="1" ht="18" customHeight="1" x14ac:dyDescent="0.2">
      <c r="B289" s="274"/>
      <c r="C289" s="643"/>
      <c r="D289" s="643"/>
      <c r="E289" s="293"/>
      <c r="F289" s="294"/>
      <c r="G289" s="295"/>
      <c r="H289" s="298"/>
      <c r="I289" s="286" t="s">
        <v>37</v>
      </c>
      <c r="J289" s="297"/>
      <c r="K289" s="293"/>
      <c r="L289" s="294"/>
      <c r="M289" s="295"/>
      <c r="N289" s="298"/>
      <c r="O289" s="279" t="s">
        <v>38</v>
      </c>
    </row>
    <row r="290" spans="2:15" s="292" customFormat="1" ht="18" customHeight="1" x14ac:dyDescent="0.2">
      <c r="B290" s="274"/>
      <c r="C290" s="643"/>
      <c r="D290" s="643"/>
      <c r="E290" s="293"/>
      <c r="F290" s="294"/>
      <c r="G290" s="295"/>
      <c r="H290" s="298"/>
      <c r="I290" s="286" t="s">
        <v>38</v>
      </c>
      <c r="J290" s="297"/>
      <c r="K290" s="293"/>
      <c r="L290" s="294"/>
      <c r="M290" s="295"/>
      <c r="N290" s="298"/>
      <c r="O290" s="279" t="s">
        <v>157</v>
      </c>
    </row>
    <row r="291" spans="2:15" s="292" customFormat="1" ht="18" customHeight="1" x14ac:dyDescent="0.2">
      <c r="B291" s="274"/>
      <c r="C291" s="643"/>
      <c r="D291" s="643"/>
      <c r="E291" s="293"/>
      <c r="F291" s="294"/>
      <c r="G291" s="295"/>
      <c r="H291" s="298"/>
      <c r="I291" s="286" t="s">
        <v>157</v>
      </c>
      <c r="J291" s="297"/>
      <c r="K291" s="293"/>
      <c r="L291" s="294"/>
      <c r="M291" s="295"/>
      <c r="N291" s="298"/>
      <c r="O291" s="279" t="s">
        <v>158</v>
      </c>
    </row>
    <row r="292" spans="2:15" s="292" customFormat="1" ht="18" customHeight="1" x14ac:dyDescent="0.2">
      <c r="B292" s="274"/>
      <c r="C292" s="643"/>
      <c r="D292" s="643"/>
      <c r="E292" s="293"/>
      <c r="F292" s="294"/>
      <c r="G292" s="295"/>
      <c r="H292" s="298"/>
      <c r="I292" s="286" t="s">
        <v>158</v>
      </c>
      <c r="J292" s="297"/>
      <c r="K292" s="293"/>
      <c r="L292" s="294"/>
      <c r="M292" s="295"/>
      <c r="N292" s="298"/>
      <c r="O292" s="279" t="s">
        <v>37</v>
      </c>
    </row>
    <row r="293" spans="2:15" s="292" customFormat="1" ht="18" customHeight="1" x14ac:dyDescent="0.2">
      <c r="B293" s="275"/>
      <c r="C293" s="644"/>
      <c r="D293" s="644"/>
      <c r="E293" s="300"/>
      <c r="F293" s="301"/>
      <c r="G293" s="302"/>
      <c r="H293" s="303"/>
      <c r="I293" s="287" t="s">
        <v>37</v>
      </c>
      <c r="J293" s="304"/>
      <c r="K293" s="300"/>
      <c r="L293" s="301"/>
      <c r="M293" s="302"/>
      <c r="N293" s="303"/>
      <c r="O293" s="280" t="s">
        <v>38</v>
      </c>
    </row>
    <row r="294" spans="2:15" s="292" customFormat="1" ht="18" customHeight="1" x14ac:dyDescent="0.2">
      <c r="B294" s="275"/>
      <c r="C294" s="644"/>
      <c r="D294" s="644"/>
      <c r="E294" s="300"/>
      <c r="F294" s="301"/>
      <c r="G294" s="302"/>
      <c r="H294" s="303"/>
      <c r="I294" s="287" t="s">
        <v>38</v>
      </c>
      <c r="J294" s="304"/>
      <c r="K294" s="300"/>
      <c r="L294" s="301"/>
      <c r="M294" s="302"/>
      <c r="N294" s="303"/>
      <c r="O294" s="280" t="s">
        <v>157</v>
      </c>
    </row>
    <row r="295" spans="2:15" s="292" customFormat="1" ht="18" customHeight="1" x14ac:dyDescent="0.2">
      <c r="B295" s="275"/>
      <c r="C295" s="644"/>
      <c r="D295" s="644"/>
      <c r="E295" s="300"/>
      <c r="F295" s="301"/>
      <c r="G295" s="302"/>
      <c r="H295" s="303"/>
      <c r="I295" s="287" t="s">
        <v>157</v>
      </c>
      <c r="J295" s="304"/>
      <c r="K295" s="300"/>
      <c r="L295" s="301"/>
      <c r="M295" s="302"/>
      <c r="N295" s="303"/>
      <c r="O295" s="280" t="s">
        <v>158</v>
      </c>
    </row>
    <row r="296" spans="2:15" s="292" customFormat="1" ht="18" customHeight="1" x14ac:dyDescent="0.2">
      <c r="B296" s="275"/>
      <c r="C296" s="644"/>
      <c r="D296" s="644"/>
      <c r="E296" s="300"/>
      <c r="F296" s="301"/>
      <c r="G296" s="302"/>
      <c r="H296" s="303"/>
      <c r="I296" s="287" t="s">
        <v>158</v>
      </c>
      <c r="J296" s="304"/>
      <c r="K296" s="300"/>
      <c r="L296" s="301"/>
      <c r="M296" s="302"/>
      <c r="N296" s="303"/>
      <c r="O296" s="280" t="s">
        <v>37</v>
      </c>
    </row>
    <row r="297" spans="2:15" s="292" customFormat="1" ht="18" customHeight="1" x14ac:dyDescent="0.2">
      <c r="B297" s="274"/>
      <c r="C297" s="643"/>
      <c r="D297" s="643"/>
      <c r="E297" s="293"/>
      <c r="F297" s="294"/>
      <c r="G297" s="295"/>
      <c r="H297" s="298"/>
      <c r="I297" s="286" t="s">
        <v>37</v>
      </c>
      <c r="J297" s="297"/>
      <c r="K297" s="293"/>
      <c r="L297" s="294"/>
      <c r="M297" s="295"/>
      <c r="N297" s="298"/>
      <c r="O297" s="279" t="s">
        <v>38</v>
      </c>
    </row>
    <row r="298" spans="2:15" s="292" customFormat="1" ht="18" customHeight="1" x14ac:dyDescent="0.2">
      <c r="B298" s="274"/>
      <c r="C298" s="643"/>
      <c r="D298" s="643"/>
      <c r="E298" s="293"/>
      <c r="F298" s="294"/>
      <c r="G298" s="295"/>
      <c r="H298" s="298"/>
      <c r="I298" s="286" t="s">
        <v>38</v>
      </c>
      <c r="J298" s="297"/>
      <c r="K298" s="293"/>
      <c r="L298" s="294"/>
      <c r="M298" s="295"/>
      <c r="N298" s="298"/>
      <c r="O298" s="279" t="s">
        <v>157</v>
      </c>
    </row>
    <row r="299" spans="2:15" s="292" customFormat="1" ht="18" customHeight="1" x14ac:dyDescent="0.2">
      <c r="B299" s="274"/>
      <c r="C299" s="643"/>
      <c r="D299" s="643"/>
      <c r="E299" s="293"/>
      <c r="F299" s="294"/>
      <c r="G299" s="295"/>
      <c r="H299" s="298"/>
      <c r="I299" s="286" t="s">
        <v>157</v>
      </c>
      <c r="J299" s="297"/>
      <c r="K299" s="293"/>
      <c r="L299" s="294"/>
      <c r="M299" s="295"/>
      <c r="N299" s="298"/>
      <c r="O299" s="279" t="s">
        <v>158</v>
      </c>
    </row>
    <row r="300" spans="2:15" s="292" customFormat="1" ht="18" customHeight="1" x14ac:dyDescent="0.2">
      <c r="B300" s="274"/>
      <c r="C300" s="643"/>
      <c r="D300" s="643"/>
      <c r="E300" s="293"/>
      <c r="F300" s="294"/>
      <c r="G300" s="295"/>
      <c r="H300" s="298"/>
      <c r="I300" s="286" t="s">
        <v>158</v>
      </c>
      <c r="J300" s="297"/>
      <c r="K300" s="293"/>
      <c r="L300" s="294"/>
      <c r="M300" s="295"/>
      <c r="N300" s="298"/>
      <c r="O300" s="279" t="s">
        <v>37</v>
      </c>
    </row>
    <row r="301" spans="2:15" s="292" customFormat="1" ht="18" customHeight="1" x14ac:dyDescent="0.2">
      <c r="B301" s="275"/>
      <c r="C301" s="644"/>
      <c r="D301" s="644"/>
      <c r="E301" s="300"/>
      <c r="F301" s="301"/>
      <c r="G301" s="302"/>
      <c r="H301" s="303"/>
      <c r="I301" s="287" t="s">
        <v>37</v>
      </c>
      <c r="J301" s="304"/>
      <c r="K301" s="300"/>
      <c r="L301" s="301"/>
      <c r="M301" s="302"/>
      <c r="N301" s="303"/>
      <c r="O301" s="280" t="s">
        <v>38</v>
      </c>
    </row>
    <row r="302" spans="2:15" s="292" customFormat="1" ht="18" customHeight="1" x14ac:dyDescent="0.2">
      <c r="B302" s="275"/>
      <c r="C302" s="644"/>
      <c r="D302" s="644"/>
      <c r="E302" s="300"/>
      <c r="F302" s="301"/>
      <c r="G302" s="302"/>
      <c r="H302" s="303"/>
      <c r="I302" s="287" t="s">
        <v>38</v>
      </c>
      <c r="J302" s="304"/>
      <c r="K302" s="300"/>
      <c r="L302" s="301"/>
      <c r="M302" s="302"/>
      <c r="N302" s="303"/>
      <c r="O302" s="280" t="s">
        <v>157</v>
      </c>
    </row>
    <row r="303" spans="2:15" s="292" customFormat="1" ht="18" customHeight="1" x14ac:dyDescent="0.2">
      <c r="B303" s="275"/>
      <c r="C303" s="644"/>
      <c r="D303" s="644"/>
      <c r="E303" s="300"/>
      <c r="F303" s="301"/>
      <c r="G303" s="302"/>
      <c r="H303" s="303"/>
      <c r="I303" s="287" t="s">
        <v>157</v>
      </c>
      <c r="J303" s="304"/>
      <c r="K303" s="300"/>
      <c r="L303" s="301"/>
      <c r="M303" s="302"/>
      <c r="N303" s="303"/>
      <c r="O303" s="280" t="s">
        <v>158</v>
      </c>
    </row>
    <row r="304" spans="2:15" s="292" customFormat="1" ht="18" customHeight="1" x14ac:dyDescent="0.2">
      <c r="B304" s="275"/>
      <c r="C304" s="644"/>
      <c r="D304" s="644"/>
      <c r="E304" s="300"/>
      <c r="F304" s="301"/>
      <c r="G304" s="302"/>
      <c r="H304" s="303"/>
      <c r="I304" s="287" t="s">
        <v>158</v>
      </c>
      <c r="J304" s="304"/>
      <c r="K304" s="300"/>
      <c r="L304" s="301"/>
      <c r="M304" s="302"/>
      <c r="N304" s="303"/>
      <c r="O304" s="280" t="s">
        <v>37</v>
      </c>
    </row>
    <row r="305" spans="2:15" s="292" customFormat="1" ht="18" customHeight="1" x14ac:dyDescent="0.2">
      <c r="B305" s="274"/>
      <c r="C305" s="643"/>
      <c r="D305" s="643"/>
      <c r="E305" s="293"/>
      <c r="F305" s="294"/>
      <c r="G305" s="295"/>
      <c r="H305" s="298"/>
      <c r="I305" s="286" t="s">
        <v>37</v>
      </c>
      <c r="J305" s="297"/>
      <c r="K305" s="293"/>
      <c r="L305" s="294"/>
      <c r="M305" s="295"/>
      <c r="N305" s="298"/>
      <c r="O305" s="279" t="s">
        <v>38</v>
      </c>
    </row>
    <row r="306" spans="2:15" s="292" customFormat="1" ht="18" customHeight="1" x14ac:dyDescent="0.2">
      <c r="B306" s="274"/>
      <c r="C306" s="643"/>
      <c r="D306" s="643"/>
      <c r="E306" s="293"/>
      <c r="F306" s="294"/>
      <c r="G306" s="295"/>
      <c r="H306" s="298"/>
      <c r="I306" s="286" t="s">
        <v>38</v>
      </c>
      <c r="J306" s="297"/>
      <c r="K306" s="293"/>
      <c r="L306" s="294"/>
      <c r="M306" s="295"/>
      <c r="N306" s="298"/>
      <c r="O306" s="279" t="s">
        <v>157</v>
      </c>
    </row>
    <row r="307" spans="2:15" s="292" customFormat="1" ht="18" customHeight="1" x14ac:dyDescent="0.2">
      <c r="B307" s="274"/>
      <c r="C307" s="643"/>
      <c r="D307" s="643"/>
      <c r="E307" s="293"/>
      <c r="F307" s="294"/>
      <c r="G307" s="295"/>
      <c r="H307" s="298"/>
      <c r="I307" s="286" t="s">
        <v>157</v>
      </c>
      <c r="J307" s="297"/>
      <c r="K307" s="293"/>
      <c r="L307" s="294"/>
      <c r="M307" s="295"/>
      <c r="N307" s="298"/>
      <c r="O307" s="279" t="s">
        <v>158</v>
      </c>
    </row>
    <row r="308" spans="2:15" s="292" customFormat="1" ht="18" customHeight="1" x14ac:dyDescent="0.2">
      <c r="B308" s="274"/>
      <c r="C308" s="643"/>
      <c r="D308" s="643"/>
      <c r="E308" s="293"/>
      <c r="F308" s="294"/>
      <c r="G308" s="295"/>
      <c r="H308" s="298"/>
      <c r="I308" s="286" t="s">
        <v>158</v>
      </c>
      <c r="J308" s="297"/>
      <c r="K308" s="293"/>
      <c r="L308" s="294"/>
      <c r="M308" s="295"/>
      <c r="N308" s="298"/>
      <c r="O308" s="279" t="s">
        <v>37</v>
      </c>
    </row>
    <row r="309" spans="2:15" s="292" customFormat="1" ht="18" customHeight="1" x14ac:dyDescent="0.2">
      <c r="B309" s="275"/>
      <c r="C309" s="644"/>
      <c r="D309" s="644"/>
      <c r="E309" s="300"/>
      <c r="F309" s="301"/>
      <c r="G309" s="302"/>
      <c r="H309" s="303"/>
      <c r="I309" s="287" t="s">
        <v>37</v>
      </c>
      <c r="J309" s="304"/>
      <c r="K309" s="300"/>
      <c r="L309" s="301"/>
      <c r="M309" s="302"/>
      <c r="N309" s="303"/>
      <c r="O309" s="280" t="s">
        <v>38</v>
      </c>
    </row>
    <row r="310" spans="2:15" s="292" customFormat="1" ht="18" customHeight="1" x14ac:dyDescent="0.2">
      <c r="B310" s="275"/>
      <c r="C310" s="644"/>
      <c r="D310" s="644"/>
      <c r="E310" s="300"/>
      <c r="F310" s="301"/>
      <c r="G310" s="302"/>
      <c r="H310" s="303"/>
      <c r="I310" s="287" t="s">
        <v>38</v>
      </c>
      <c r="J310" s="304"/>
      <c r="K310" s="300"/>
      <c r="L310" s="301"/>
      <c r="M310" s="302"/>
      <c r="N310" s="303"/>
      <c r="O310" s="280" t="s">
        <v>157</v>
      </c>
    </row>
    <row r="311" spans="2:15" s="292" customFormat="1" ht="18" customHeight="1" x14ac:dyDescent="0.2">
      <c r="B311" s="275"/>
      <c r="C311" s="644"/>
      <c r="D311" s="644"/>
      <c r="E311" s="300"/>
      <c r="F311" s="301"/>
      <c r="G311" s="302"/>
      <c r="H311" s="303"/>
      <c r="I311" s="287" t="s">
        <v>157</v>
      </c>
      <c r="J311" s="304"/>
      <c r="K311" s="300"/>
      <c r="L311" s="301"/>
      <c r="M311" s="302"/>
      <c r="N311" s="303"/>
      <c r="O311" s="280" t="s">
        <v>158</v>
      </c>
    </row>
    <row r="312" spans="2:15" s="292" customFormat="1" ht="18" customHeight="1" x14ac:dyDescent="0.2">
      <c r="B312" s="275"/>
      <c r="C312" s="644"/>
      <c r="D312" s="644"/>
      <c r="E312" s="300"/>
      <c r="F312" s="301"/>
      <c r="G312" s="302"/>
      <c r="H312" s="303"/>
      <c r="I312" s="287" t="s">
        <v>158</v>
      </c>
      <c r="J312" s="304"/>
      <c r="K312" s="300"/>
      <c r="L312" s="301"/>
      <c r="M312" s="302"/>
      <c r="N312" s="303"/>
      <c r="O312" s="280" t="s">
        <v>37</v>
      </c>
    </row>
    <row r="313" spans="2:15" s="292" customFormat="1" ht="18" customHeight="1" x14ac:dyDescent="0.2">
      <c r="B313" s="274"/>
      <c r="C313" s="643"/>
      <c r="D313" s="643"/>
      <c r="E313" s="293"/>
      <c r="F313" s="294"/>
      <c r="G313" s="295"/>
      <c r="H313" s="298"/>
      <c r="I313" s="286" t="s">
        <v>37</v>
      </c>
      <c r="J313" s="297"/>
      <c r="K313" s="293"/>
      <c r="L313" s="294"/>
      <c r="M313" s="295"/>
      <c r="N313" s="298"/>
      <c r="O313" s="279" t="s">
        <v>38</v>
      </c>
    </row>
    <row r="314" spans="2:15" s="292" customFormat="1" ht="18" customHeight="1" x14ac:dyDescent="0.2">
      <c r="B314" s="274"/>
      <c r="C314" s="643"/>
      <c r="D314" s="643"/>
      <c r="E314" s="293"/>
      <c r="F314" s="294"/>
      <c r="G314" s="295"/>
      <c r="H314" s="298"/>
      <c r="I314" s="286" t="s">
        <v>38</v>
      </c>
      <c r="J314" s="297"/>
      <c r="K314" s="293"/>
      <c r="L314" s="294"/>
      <c r="M314" s="295"/>
      <c r="N314" s="298"/>
      <c r="O314" s="279" t="s">
        <v>157</v>
      </c>
    </row>
    <row r="315" spans="2:15" s="292" customFormat="1" ht="18" customHeight="1" x14ac:dyDescent="0.2">
      <c r="B315" s="274"/>
      <c r="C315" s="643"/>
      <c r="D315" s="643"/>
      <c r="E315" s="293"/>
      <c r="F315" s="294"/>
      <c r="G315" s="295"/>
      <c r="H315" s="298"/>
      <c r="I315" s="286" t="s">
        <v>157</v>
      </c>
      <c r="J315" s="297"/>
      <c r="K315" s="293"/>
      <c r="L315" s="294"/>
      <c r="M315" s="295"/>
      <c r="N315" s="298"/>
      <c r="O315" s="279" t="s">
        <v>158</v>
      </c>
    </row>
    <row r="316" spans="2:15" s="292" customFormat="1" ht="18" customHeight="1" x14ac:dyDescent="0.2">
      <c r="B316" s="274"/>
      <c r="C316" s="643"/>
      <c r="D316" s="643"/>
      <c r="E316" s="293"/>
      <c r="F316" s="294"/>
      <c r="G316" s="295"/>
      <c r="H316" s="298"/>
      <c r="I316" s="286" t="s">
        <v>158</v>
      </c>
      <c r="J316" s="297"/>
      <c r="K316" s="293"/>
      <c r="L316" s="294"/>
      <c r="M316" s="295"/>
      <c r="N316" s="298"/>
      <c r="O316" s="279" t="s">
        <v>37</v>
      </c>
    </row>
    <row r="317" spans="2:15" s="292" customFormat="1" ht="18" customHeight="1" x14ac:dyDescent="0.2">
      <c r="B317" s="275"/>
      <c r="C317" s="644"/>
      <c r="D317" s="644"/>
      <c r="E317" s="300"/>
      <c r="F317" s="301"/>
      <c r="G317" s="302"/>
      <c r="H317" s="303"/>
      <c r="I317" s="287" t="s">
        <v>37</v>
      </c>
      <c r="J317" s="304"/>
      <c r="K317" s="300"/>
      <c r="L317" s="301"/>
      <c r="M317" s="302"/>
      <c r="N317" s="303"/>
      <c r="O317" s="280" t="s">
        <v>38</v>
      </c>
    </row>
    <row r="318" spans="2:15" s="292" customFormat="1" ht="18" customHeight="1" x14ac:dyDescent="0.2">
      <c r="B318" s="275"/>
      <c r="C318" s="644"/>
      <c r="D318" s="644"/>
      <c r="E318" s="300"/>
      <c r="F318" s="301"/>
      <c r="G318" s="302"/>
      <c r="H318" s="303"/>
      <c r="I318" s="287" t="s">
        <v>38</v>
      </c>
      <c r="J318" s="304"/>
      <c r="K318" s="300"/>
      <c r="L318" s="301"/>
      <c r="M318" s="302"/>
      <c r="N318" s="303"/>
      <c r="O318" s="280" t="s">
        <v>157</v>
      </c>
    </row>
    <row r="319" spans="2:15" s="292" customFormat="1" ht="18" customHeight="1" x14ac:dyDescent="0.2">
      <c r="B319" s="275"/>
      <c r="C319" s="644"/>
      <c r="D319" s="644"/>
      <c r="E319" s="300"/>
      <c r="F319" s="301"/>
      <c r="G319" s="302"/>
      <c r="H319" s="303"/>
      <c r="I319" s="287" t="s">
        <v>157</v>
      </c>
      <c r="J319" s="304"/>
      <c r="K319" s="300"/>
      <c r="L319" s="301"/>
      <c r="M319" s="302"/>
      <c r="N319" s="303"/>
      <c r="O319" s="280" t="s">
        <v>158</v>
      </c>
    </row>
    <row r="320" spans="2:15" s="292" customFormat="1" ht="18" customHeight="1" x14ac:dyDescent="0.2">
      <c r="B320" s="275"/>
      <c r="C320" s="644"/>
      <c r="D320" s="644"/>
      <c r="E320" s="300"/>
      <c r="F320" s="301"/>
      <c r="G320" s="302"/>
      <c r="H320" s="303"/>
      <c r="I320" s="287" t="s">
        <v>158</v>
      </c>
      <c r="J320" s="304"/>
      <c r="K320" s="300"/>
      <c r="L320" s="301"/>
      <c r="M320" s="302"/>
      <c r="N320" s="303"/>
      <c r="O320" s="280" t="s">
        <v>37</v>
      </c>
    </row>
    <row r="321" spans="2:15" s="292" customFormat="1" ht="18" customHeight="1" x14ac:dyDescent="0.2">
      <c r="B321" s="274"/>
      <c r="C321" s="643"/>
      <c r="D321" s="643"/>
      <c r="E321" s="293"/>
      <c r="F321" s="294"/>
      <c r="G321" s="295"/>
      <c r="H321" s="298"/>
      <c r="I321" s="286" t="s">
        <v>37</v>
      </c>
      <c r="J321" s="297"/>
      <c r="K321" s="293"/>
      <c r="L321" s="294"/>
      <c r="M321" s="295"/>
      <c r="N321" s="298"/>
      <c r="O321" s="279" t="s">
        <v>38</v>
      </c>
    </row>
    <row r="322" spans="2:15" s="292" customFormat="1" ht="18" customHeight="1" x14ac:dyDescent="0.2">
      <c r="B322" s="274"/>
      <c r="C322" s="643"/>
      <c r="D322" s="643"/>
      <c r="E322" s="293"/>
      <c r="F322" s="294"/>
      <c r="G322" s="295"/>
      <c r="H322" s="298"/>
      <c r="I322" s="286" t="s">
        <v>38</v>
      </c>
      <c r="J322" s="297"/>
      <c r="K322" s="293"/>
      <c r="L322" s="294"/>
      <c r="M322" s="295"/>
      <c r="N322" s="298"/>
      <c r="O322" s="279" t="s">
        <v>157</v>
      </c>
    </row>
    <row r="323" spans="2:15" s="292" customFormat="1" ht="18" customHeight="1" x14ac:dyDescent="0.2">
      <c r="B323" s="274"/>
      <c r="C323" s="643"/>
      <c r="D323" s="643"/>
      <c r="E323" s="293"/>
      <c r="F323" s="294"/>
      <c r="G323" s="295"/>
      <c r="H323" s="298"/>
      <c r="I323" s="286" t="s">
        <v>157</v>
      </c>
      <c r="J323" s="297"/>
      <c r="K323" s="293"/>
      <c r="L323" s="294"/>
      <c r="M323" s="295"/>
      <c r="N323" s="298"/>
      <c r="O323" s="279" t="s">
        <v>158</v>
      </c>
    </row>
    <row r="324" spans="2:15" s="292" customFormat="1" ht="18" customHeight="1" x14ac:dyDescent="0.2">
      <c r="B324" s="274"/>
      <c r="C324" s="643"/>
      <c r="D324" s="643"/>
      <c r="E324" s="293"/>
      <c r="F324" s="294"/>
      <c r="G324" s="295"/>
      <c r="H324" s="298"/>
      <c r="I324" s="286" t="s">
        <v>158</v>
      </c>
      <c r="J324" s="297"/>
      <c r="K324" s="293"/>
      <c r="L324" s="294"/>
      <c r="M324" s="295"/>
      <c r="N324" s="298"/>
      <c r="O324" s="279" t="s">
        <v>37</v>
      </c>
    </row>
    <row r="325" spans="2:15" s="292" customFormat="1" ht="18" customHeight="1" x14ac:dyDescent="0.2">
      <c r="B325" s="275"/>
      <c r="C325" s="644"/>
      <c r="D325" s="644"/>
      <c r="E325" s="300"/>
      <c r="F325" s="301"/>
      <c r="G325" s="302"/>
      <c r="H325" s="303"/>
      <c r="I325" s="287" t="s">
        <v>37</v>
      </c>
      <c r="J325" s="304"/>
      <c r="K325" s="300"/>
      <c r="L325" s="301"/>
      <c r="M325" s="302"/>
      <c r="N325" s="303"/>
      <c r="O325" s="280" t="s">
        <v>38</v>
      </c>
    </row>
    <row r="326" spans="2:15" s="292" customFormat="1" ht="18" customHeight="1" x14ac:dyDescent="0.2">
      <c r="B326" s="275"/>
      <c r="C326" s="644"/>
      <c r="D326" s="644"/>
      <c r="E326" s="300"/>
      <c r="F326" s="301"/>
      <c r="G326" s="302"/>
      <c r="H326" s="303"/>
      <c r="I326" s="287" t="s">
        <v>38</v>
      </c>
      <c r="J326" s="304"/>
      <c r="K326" s="300"/>
      <c r="L326" s="301"/>
      <c r="M326" s="302"/>
      <c r="N326" s="303"/>
      <c r="O326" s="280" t="s">
        <v>157</v>
      </c>
    </row>
    <row r="327" spans="2:15" s="292" customFormat="1" ht="18" customHeight="1" x14ac:dyDescent="0.2">
      <c r="B327" s="275"/>
      <c r="C327" s="644"/>
      <c r="D327" s="644"/>
      <c r="E327" s="300"/>
      <c r="F327" s="301"/>
      <c r="G327" s="302"/>
      <c r="H327" s="303"/>
      <c r="I327" s="287" t="s">
        <v>157</v>
      </c>
      <c r="J327" s="304"/>
      <c r="K327" s="300"/>
      <c r="L327" s="301"/>
      <c r="M327" s="302"/>
      <c r="N327" s="303"/>
      <c r="O327" s="280" t="s">
        <v>158</v>
      </c>
    </row>
    <row r="328" spans="2:15" s="292" customFormat="1" ht="18" customHeight="1" x14ac:dyDescent="0.2">
      <c r="B328" s="275"/>
      <c r="C328" s="644"/>
      <c r="D328" s="644"/>
      <c r="E328" s="300"/>
      <c r="F328" s="301"/>
      <c r="G328" s="302"/>
      <c r="H328" s="303"/>
      <c r="I328" s="287" t="s">
        <v>158</v>
      </c>
      <c r="J328" s="304"/>
      <c r="K328" s="300"/>
      <c r="L328" s="301"/>
      <c r="M328" s="302"/>
      <c r="N328" s="303"/>
      <c r="O328" s="280" t="s">
        <v>37</v>
      </c>
    </row>
    <row r="329" spans="2:15" s="292" customFormat="1" ht="18" customHeight="1" x14ac:dyDescent="0.2">
      <c r="B329" s="274"/>
      <c r="C329" s="643"/>
      <c r="D329" s="643"/>
      <c r="E329" s="293"/>
      <c r="F329" s="294"/>
      <c r="G329" s="295"/>
      <c r="H329" s="298"/>
      <c r="I329" s="286" t="s">
        <v>37</v>
      </c>
      <c r="J329" s="297"/>
      <c r="K329" s="293"/>
      <c r="L329" s="294"/>
      <c r="M329" s="295"/>
      <c r="N329" s="298"/>
      <c r="O329" s="279" t="s">
        <v>38</v>
      </c>
    </row>
    <row r="330" spans="2:15" s="292" customFormat="1" ht="18" customHeight="1" x14ac:dyDescent="0.2">
      <c r="B330" s="274"/>
      <c r="C330" s="643"/>
      <c r="D330" s="643"/>
      <c r="E330" s="293"/>
      <c r="F330" s="294"/>
      <c r="G330" s="295"/>
      <c r="H330" s="298"/>
      <c r="I330" s="286" t="s">
        <v>38</v>
      </c>
      <c r="J330" s="297"/>
      <c r="K330" s="293"/>
      <c r="L330" s="294"/>
      <c r="M330" s="295"/>
      <c r="N330" s="298"/>
      <c r="O330" s="279" t="s">
        <v>157</v>
      </c>
    </row>
    <row r="331" spans="2:15" s="292" customFormat="1" ht="18" customHeight="1" x14ac:dyDescent="0.2">
      <c r="B331" s="274"/>
      <c r="C331" s="643"/>
      <c r="D331" s="643"/>
      <c r="E331" s="293"/>
      <c r="F331" s="294"/>
      <c r="G331" s="295"/>
      <c r="H331" s="298"/>
      <c r="I331" s="286" t="s">
        <v>157</v>
      </c>
      <c r="J331" s="297"/>
      <c r="K331" s="293"/>
      <c r="L331" s="294"/>
      <c r="M331" s="295"/>
      <c r="N331" s="298"/>
      <c r="O331" s="279" t="s">
        <v>158</v>
      </c>
    </row>
    <row r="332" spans="2:15" s="292" customFormat="1" ht="18" customHeight="1" x14ac:dyDescent="0.2">
      <c r="B332" s="274"/>
      <c r="C332" s="643"/>
      <c r="D332" s="643"/>
      <c r="E332" s="293"/>
      <c r="F332" s="294"/>
      <c r="G332" s="295"/>
      <c r="H332" s="298"/>
      <c r="I332" s="286" t="s">
        <v>158</v>
      </c>
      <c r="J332" s="297"/>
      <c r="K332" s="293"/>
      <c r="L332" s="294"/>
      <c r="M332" s="295"/>
      <c r="N332" s="298"/>
      <c r="O332" s="279" t="s">
        <v>37</v>
      </c>
    </row>
    <row r="333" spans="2:15" s="292" customFormat="1" ht="18" customHeight="1" x14ac:dyDescent="0.2">
      <c r="B333" s="275"/>
      <c r="C333" s="644"/>
      <c r="D333" s="644"/>
      <c r="E333" s="300"/>
      <c r="F333" s="301"/>
      <c r="G333" s="302"/>
      <c r="H333" s="303"/>
      <c r="I333" s="287" t="s">
        <v>37</v>
      </c>
      <c r="J333" s="304"/>
      <c r="K333" s="300"/>
      <c r="L333" s="301"/>
      <c r="M333" s="302"/>
      <c r="N333" s="303"/>
      <c r="O333" s="280" t="s">
        <v>38</v>
      </c>
    </row>
    <row r="334" spans="2:15" s="292" customFormat="1" ht="18" customHeight="1" x14ac:dyDescent="0.2">
      <c r="B334" s="275"/>
      <c r="C334" s="644"/>
      <c r="D334" s="644"/>
      <c r="E334" s="300"/>
      <c r="F334" s="301"/>
      <c r="G334" s="302"/>
      <c r="H334" s="303"/>
      <c r="I334" s="287" t="s">
        <v>38</v>
      </c>
      <c r="J334" s="304"/>
      <c r="K334" s="300"/>
      <c r="L334" s="301"/>
      <c r="M334" s="302"/>
      <c r="N334" s="303"/>
      <c r="O334" s="280" t="s">
        <v>157</v>
      </c>
    </row>
    <row r="335" spans="2:15" s="292" customFormat="1" ht="18" customHeight="1" x14ac:dyDescent="0.2">
      <c r="B335" s="275"/>
      <c r="C335" s="644"/>
      <c r="D335" s="644"/>
      <c r="E335" s="300"/>
      <c r="F335" s="301"/>
      <c r="G335" s="302"/>
      <c r="H335" s="303"/>
      <c r="I335" s="287" t="s">
        <v>157</v>
      </c>
      <c r="J335" s="304"/>
      <c r="K335" s="300"/>
      <c r="L335" s="301"/>
      <c r="M335" s="302"/>
      <c r="N335" s="303"/>
      <c r="O335" s="280" t="s">
        <v>158</v>
      </c>
    </row>
    <row r="336" spans="2:15" s="292" customFormat="1" ht="18" customHeight="1" x14ac:dyDescent="0.2">
      <c r="B336" s="275"/>
      <c r="C336" s="644"/>
      <c r="D336" s="644"/>
      <c r="E336" s="300"/>
      <c r="F336" s="301"/>
      <c r="G336" s="302"/>
      <c r="H336" s="303"/>
      <c r="I336" s="287" t="s">
        <v>158</v>
      </c>
      <c r="J336" s="304"/>
      <c r="K336" s="300"/>
      <c r="L336" s="301"/>
      <c r="M336" s="302"/>
      <c r="N336" s="303"/>
      <c r="O336" s="280" t="s">
        <v>37</v>
      </c>
    </row>
    <row r="337" spans="2:15" s="292" customFormat="1" ht="18" customHeight="1" x14ac:dyDescent="0.2">
      <c r="B337" s="274"/>
      <c r="C337" s="643"/>
      <c r="D337" s="643"/>
      <c r="E337" s="293"/>
      <c r="F337" s="294"/>
      <c r="G337" s="295"/>
      <c r="H337" s="298"/>
      <c r="I337" s="286" t="s">
        <v>37</v>
      </c>
      <c r="J337" s="297"/>
      <c r="K337" s="293"/>
      <c r="L337" s="294"/>
      <c r="M337" s="295"/>
      <c r="N337" s="298"/>
      <c r="O337" s="279" t="s">
        <v>38</v>
      </c>
    </row>
    <row r="338" spans="2:15" s="292" customFormat="1" ht="18" customHeight="1" x14ac:dyDescent="0.2">
      <c r="B338" s="274"/>
      <c r="C338" s="643"/>
      <c r="D338" s="643"/>
      <c r="E338" s="293"/>
      <c r="F338" s="294"/>
      <c r="G338" s="295"/>
      <c r="H338" s="298"/>
      <c r="I338" s="286" t="s">
        <v>38</v>
      </c>
      <c r="J338" s="297"/>
      <c r="K338" s="293"/>
      <c r="L338" s="294"/>
      <c r="M338" s="295"/>
      <c r="N338" s="298"/>
      <c r="O338" s="279" t="s">
        <v>157</v>
      </c>
    </row>
    <row r="339" spans="2:15" s="292" customFormat="1" ht="18" customHeight="1" x14ac:dyDescent="0.2">
      <c r="B339" s="274"/>
      <c r="C339" s="643"/>
      <c r="D339" s="643"/>
      <c r="E339" s="293"/>
      <c r="F339" s="294"/>
      <c r="G339" s="295"/>
      <c r="H339" s="298"/>
      <c r="I339" s="286" t="s">
        <v>157</v>
      </c>
      <c r="J339" s="297"/>
      <c r="K339" s="293"/>
      <c r="L339" s="294"/>
      <c r="M339" s="295"/>
      <c r="N339" s="298"/>
      <c r="O339" s="279" t="s">
        <v>158</v>
      </c>
    </row>
    <row r="340" spans="2:15" s="292" customFormat="1" ht="18" customHeight="1" x14ac:dyDescent="0.2">
      <c r="B340" s="274"/>
      <c r="C340" s="643"/>
      <c r="D340" s="643"/>
      <c r="E340" s="293"/>
      <c r="F340" s="294"/>
      <c r="G340" s="295"/>
      <c r="H340" s="298"/>
      <c r="I340" s="286" t="s">
        <v>158</v>
      </c>
      <c r="J340" s="297"/>
      <c r="K340" s="293"/>
      <c r="L340" s="294"/>
      <c r="M340" s="295"/>
      <c r="N340" s="298"/>
      <c r="O340" s="279" t="s">
        <v>37</v>
      </c>
    </row>
    <row r="341" spans="2:15" s="292" customFormat="1" ht="18" customHeight="1" x14ac:dyDescent="0.2">
      <c r="B341" s="275"/>
      <c r="C341" s="644"/>
      <c r="D341" s="644"/>
      <c r="E341" s="300"/>
      <c r="F341" s="301"/>
      <c r="G341" s="302"/>
      <c r="H341" s="303"/>
      <c r="I341" s="287" t="s">
        <v>37</v>
      </c>
      <c r="J341" s="304"/>
      <c r="K341" s="300"/>
      <c r="L341" s="301"/>
      <c r="M341" s="302"/>
      <c r="N341" s="303"/>
      <c r="O341" s="280" t="s">
        <v>38</v>
      </c>
    </row>
    <row r="342" spans="2:15" s="292" customFormat="1" ht="18" customHeight="1" x14ac:dyDescent="0.2">
      <c r="B342" s="275"/>
      <c r="C342" s="644"/>
      <c r="D342" s="644"/>
      <c r="E342" s="300"/>
      <c r="F342" s="301"/>
      <c r="G342" s="302"/>
      <c r="H342" s="303"/>
      <c r="I342" s="287" t="s">
        <v>38</v>
      </c>
      <c r="J342" s="304"/>
      <c r="K342" s="300"/>
      <c r="L342" s="301"/>
      <c r="M342" s="302"/>
      <c r="N342" s="303"/>
      <c r="O342" s="280" t="s">
        <v>157</v>
      </c>
    </row>
    <row r="343" spans="2:15" s="292" customFormat="1" ht="18" customHeight="1" x14ac:dyDescent="0.2">
      <c r="B343" s="275"/>
      <c r="C343" s="644"/>
      <c r="D343" s="644"/>
      <c r="E343" s="300"/>
      <c r="F343" s="301"/>
      <c r="G343" s="302"/>
      <c r="H343" s="303"/>
      <c r="I343" s="287" t="s">
        <v>157</v>
      </c>
      <c r="J343" s="304"/>
      <c r="K343" s="300"/>
      <c r="L343" s="301"/>
      <c r="M343" s="302"/>
      <c r="N343" s="303"/>
      <c r="O343" s="280" t="s">
        <v>158</v>
      </c>
    </row>
    <row r="344" spans="2:15" s="292" customFormat="1" ht="18" customHeight="1" x14ac:dyDescent="0.2">
      <c r="B344" s="275"/>
      <c r="C344" s="644"/>
      <c r="D344" s="644"/>
      <c r="E344" s="300"/>
      <c r="F344" s="301"/>
      <c r="G344" s="302"/>
      <c r="H344" s="303"/>
      <c r="I344" s="287" t="s">
        <v>158</v>
      </c>
      <c r="J344" s="304"/>
      <c r="K344" s="300"/>
      <c r="L344" s="301"/>
      <c r="M344" s="302"/>
      <c r="N344" s="303"/>
      <c r="O344" s="280" t="s">
        <v>37</v>
      </c>
    </row>
    <row r="345" spans="2:15" s="292" customFormat="1" ht="18" customHeight="1" x14ac:dyDescent="0.2">
      <c r="B345" s="274"/>
      <c r="C345" s="643"/>
      <c r="D345" s="643"/>
      <c r="E345" s="293"/>
      <c r="F345" s="294"/>
      <c r="G345" s="295"/>
      <c r="H345" s="298"/>
      <c r="I345" s="286" t="s">
        <v>37</v>
      </c>
      <c r="J345" s="297"/>
      <c r="K345" s="293"/>
      <c r="L345" s="294"/>
      <c r="M345" s="295"/>
      <c r="N345" s="298"/>
      <c r="O345" s="279" t="s">
        <v>38</v>
      </c>
    </row>
    <row r="346" spans="2:15" s="292" customFormat="1" ht="18" customHeight="1" x14ac:dyDescent="0.2">
      <c r="B346" s="274"/>
      <c r="C346" s="643"/>
      <c r="D346" s="643"/>
      <c r="E346" s="293"/>
      <c r="F346" s="294"/>
      <c r="G346" s="295"/>
      <c r="H346" s="298"/>
      <c r="I346" s="286" t="s">
        <v>38</v>
      </c>
      <c r="J346" s="297"/>
      <c r="K346" s="293"/>
      <c r="L346" s="294"/>
      <c r="M346" s="295"/>
      <c r="N346" s="298"/>
      <c r="O346" s="279" t="s">
        <v>157</v>
      </c>
    </row>
    <row r="347" spans="2:15" s="292" customFormat="1" ht="18" customHeight="1" x14ac:dyDescent="0.2">
      <c r="B347" s="274"/>
      <c r="C347" s="643"/>
      <c r="D347" s="643"/>
      <c r="E347" s="293"/>
      <c r="F347" s="294"/>
      <c r="G347" s="295"/>
      <c r="H347" s="298"/>
      <c r="I347" s="286" t="s">
        <v>157</v>
      </c>
      <c r="J347" s="297"/>
      <c r="K347" s="293"/>
      <c r="L347" s="294"/>
      <c r="M347" s="295"/>
      <c r="N347" s="298"/>
      <c r="O347" s="279" t="s">
        <v>158</v>
      </c>
    </row>
    <row r="348" spans="2:15" s="292" customFormat="1" ht="18" customHeight="1" x14ac:dyDescent="0.2">
      <c r="B348" s="274"/>
      <c r="C348" s="643"/>
      <c r="D348" s="643"/>
      <c r="E348" s="293"/>
      <c r="F348" s="294"/>
      <c r="G348" s="295"/>
      <c r="H348" s="298"/>
      <c r="I348" s="286" t="s">
        <v>158</v>
      </c>
      <c r="J348" s="297"/>
      <c r="K348" s="293"/>
      <c r="L348" s="294"/>
      <c r="M348" s="295"/>
      <c r="N348" s="298"/>
      <c r="O348" s="279" t="s">
        <v>37</v>
      </c>
    </row>
    <row r="349" spans="2:15" s="292" customFormat="1" ht="18" customHeight="1" x14ac:dyDescent="0.2">
      <c r="B349" s="275"/>
      <c r="C349" s="644"/>
      <c r="D349" s="644"/>
      <c r="E349" s="300"/>
      <c r="F349" s="301"/>
      <c r="G349" s="302"/>
      <c r="H349" s="303"/>
      <c r="I349" s="287" t="s">
        <v>37</v>
      </c>
      <c r="J349" s="304"/>
      <c r="K349" s="300"/>
      <c r="L349" s="301"/>
      <c r="M349" s="302"/>
      <c r="N349" s="303"/>
      <c r="O349" s="280" t="s">
        <v>38</v>
      </c>
    </row>
    <row r="350" spans="2:15" s="292" customFormat="1" ht="18" customHeight="1" x14ac:dyDescent="0.2">
      <c r="B350" s="275"/>
      <c r="C350" s="644"/>
      <c r="D350" s="644"/>
      <c r="E350" s="300"/>
      <c r="F350" s="301"/>
      <c r="G350" s="302"/>
      <c r="H350" s="303"/>
      <c r="I350" s="287" t="s">
        <v>38</v>
      </c>
      <c r="J350" s="304"/>
      <c r="K350" s="300"/>
      <c r="L350" s="301"/>
      <c r="M350" s="302"/>
      <c r="N350" s="303"/>
      <c r="O350" s="280" t="s">
        <v>157</v>
      </c>
    </row>
    <row r="351" spans="2:15" s="292" customFormat="1" ht="18" customHeight="1" x14ac:dyDescent="0.2">
      <c r="B351" s="275"/>
      <c r="C351" s="644"/>
      <c r="D351" s="644"/>
      <c r="E351" s="300"/>
      <c r="F351" s="301"/>
      <c r="G351" s="302"/>
      <c r="H351" s="303"/>
      <c r="I351" s="287" t="s">
        <v>157</v>
      </c>
      <c r="J351" s="304"/>
      <c r="K351" s="300"/>
      <c r="L351" s="301"/>
      <c r="M351" s="302"/>
      <c r="N351" s="303"/>
      <c r="O351" s="280" t="s">
        <v>158</v>
      </c>
    </row>
    <row r="352" spans="2:15" s="292" customFormat="1" ht="18" customHeight="1" x14ac:dyDescent="0.2">
      <c r="B352" s="275"/>
      <c r="C352" s="644"/>
      <c r="D352" s="644"/>
      <c r="E352" s="300"/>
      <c r="F352" s="301"/>
      <c r="G352" s="302"/>
      <c r="H352" s="303"/>
      <c r="I352" s="287" t="s">
        <v>158</v>
      </c>
      <c r="J352" s="304"/>
      <c r="K352" s="300"/>
      <c r="L352" s="301"/>
      <c r="M352" s="302"/>
      <c r="N352" s="303"/>
      <c r="O352" s="280" t="s">
        <v>37</v>
      </c>
    </row>
    <row r="353" spans="2:15" s="292" customFormat="1" ht="18" customHeight="1" x14ac:dyDescent="0.2">
      <c r="B353" s="274"/>
      <c r="C353" s="643"/>
      <c r="D353" s="643"/>
      <c r="E353" s="293"/>
      <c r="F353" s="294"/>
      <c r="G353" s="295"/>
      <c r="H353" s="298"/>
      <c r="I353" s="286" t="s">
        <v>37</v>
      </c>
      <c r="J353" s="297"/>
      <c r="K353" s="293"/>
      <c r="L353" s="294"/>
      <c r="M353" s="295"/>
      <c r="N353" s="298"/>
      <c r="O353" s="279" t="s">
        <v>38</v>
      </c>
    </row>
    <row r="354" spans="2:15" s="292" customFormat="1" ht="18" customHeight="1" x14ac:dyDescent="0.2">
      <c r="B354" s="274"/>
      <c r="C354" s="643"/>
      <c r="D354" s="643"/>
      <c r="E354" s="293"/>
      <c r="F354" s="294"/>
      <c r="G354" s="295"/>
      <c r="H354" s="298"/>
      <c r="I354" s="286" t="s">
        <v>38</v>
      </c>
      <c r="J354" s="297"/>
      <c r="K354" s="293"/>
      <c r="L354" s="294"/>
      <c r="M354" s="295"/>
      <c r="N354" s="298"/>
      <c r="O354" s="279" t="s">
        <v>157</v>
      </c>
    </row>
    <row r="355" spans="2:15" s="292" customFormat="1" ht="18" customHeight="1" x14ac:dyDescent="0.2">
      <c r="B355" s="274"/>
      <c r="C355" s="643"/>
      <c r="D355" s="643"/>
      <c r="E355" s="293"/>
      <c r="F355" s="294"/>
      <c r="G355" s="295"/>
      <c r="H355" s="298"/>
      <c r="I355" s="286" t="s">
        <v>157</v>
      </c>
      <c r="J355" s="297"/>
      <c r="K355" s="293"/>
      <c r="L355" s="294"/>
      <c r="M355" s="295"/>
      <c r="N355" s="298"/>
      <c r="O355" s="279" t="s">
        <v>158</v>
      </c>
    </row>
    <row r="356" spans="2:15" s="292" customFormat="1" ht="18" customHeight="1" x14ac:dyDescent="0.2">
      <c r="B356" s="274"/>
      <c r="C356" s="643"/>
      <c r="D356" s="643"/>
      <c r="E356" s="293"/>
      <c r="F356" s="294"/>
      <c r="G356" s="295"/>
      <c r="H356" s="298"/>
      <c r="I356" s="286" t="s">
        <v>158</v>
      </c>
      <c r="J356" s="297"/>
      <c r="K356" s="293"/>
      <c r="L356" s="294"/>
      <c r="M356" s="295"/>
      <c r="N356" s="298"/>
      <c r="O356" s="279" t="s">
        <v>37</v>
      </c>
    </row>
    <row r="357" spans="2:15" s="292" customFormat="1" ht="18" customHeight="1" x14ac:dyDescent="0.2">
      <c r="B357" s="275"/>
      <c r="C357" s="644"/>
      <c r="D357" s="644"/>
      <c r="E357" s="300"/>
      <c r="F357" s="301"/>
      <c r="G357" s="302"/>
      <c r="H357" s="303"/>
      <c r="I357" s="287" t="s">
        <v>37</v>
      </c>
      <c r="J357" s="304"/>
      <c r="K357" s="300"/>
      <c r="L357" s="301"/>
      <c r="M357" s="302"/>
      <c r="N357" s="303"/>
      <c r="O357" s="280" t="s">
        <v>38</v>
      </c>
    </row>
    <row r="358" spans="2:15" s="292" customFormat="1" ht="18" customHeight="1" x14ac:dyDescent="0.2">
      <c r="B358" s="275"/>
      <c r="C358" s="644"/>
      <c r="D358" s="644"/>
      <c r="E358" s="300"/>
      <c r="F358" s="301"/>
      <c r="G358" s="302"/>
      <c r="H358" s="303"/>
      <c r="I358" s="287" t="s">
        <v>38</v>
      </c>
      <c r="J358" s="304"/>
      <c r="K358" s="300"/>
      <c r="L358" s="301"/>
      <c r="M358" s="302"/>
      <c r="N358" s="303"/>
      <c r="O358" s="280" t="s">
        <v>157</v>
      </c>
    </row>
    <row r="359" spans="2:15" s="292" customFormat="1" ht="18" customHeight="1" x14ac:dyDescent="0.2">
      <c r="B359" s="275"/>
      <c r="C359" s="644"/>
      <c r="D359" s="644"/>
      <c r="E359" s="300"/>
      <c r="F359" s="301"/>
      <c r="G359" s="302"/>
      <c r="H359" s="303"/>
      <c r="I359" s="287" t="s">
        <v>157</v>
      </c>
      <c r="J359" s="304"/>
      <c r="K359" s="300"/>
      <c r="L359" s="301"/>
      <c r="M359" s="302"/>
      <c r="N359" s="303"/>
      <c r="O359" s="280" t="s">
        <v>158</v>
      </c>
    </row>
    <row r="360" spans="2:15" s="292" customFormat="1" ht="18" customHeight="1" x14ac:dyDescent="0.2">
      <c r="B360" s="275"/>
      <c r="C360" s="644"/>
      <c r="D360" s="644"/>
      <c r="E360" s="300"/>
      <c r="F360" s="301"/>
      <c r="G360" s="302"/>
      <c r="H360" s="303"/>
      <c r="I360" s="287" t="s">
        <v>158</v>
      </c>
      <c r="J360" s="304"/>
      <c r="K360" s="300"/>
      <c r="L360" s="301"/>
      <c r="M360" s="302"/>
      <c r="N360" s="303"/>
      <c r="O360" s="280" t="s">
        <v>37</v>
      </c>
    </row>
    <row r="361" spans="2:15" s="292" customFormat="1" ht="18" customHeight="1" x14ac:dyDescent="0.2">
      <c r="B361" s="274"/>
      <c r="C361" s="643"/>
      <c r="D361" s="643"/>
      <c r="E361" s="293"/>
      <c r="F361" s="294"/>
      <c r="G361" s="295"/>
      <c r="H361" s="298"/>
      <c r="I361" s="286" t="s">
        <v>37</v>
      </c>
      <c r="J361" s="297"/>
      <c r="K361" s="293"/>
      <c r="L361" s="294"/>
      <c r="M361" s="295"/>
      <c r="N361" s="298"/>
      <c r="O361" s="279" t="s">
        <v>38</v>
      </c>
    </row>
    <row r="362" spans="2:15" s="292" customFormat="1" ht="18" customHeight="1" x14ac:dyDescent="0.2">
      <c r="B362" s="274"/>
      <c r="C362" s="643"/>
      <c r="D362" s="643"/>
      <c r="E362" s="293"/>
      <c r="F362" s="294"/>
      <c r="G362" s="295"/>
      <c r="H362" s="298"/>
      <c r="I362" s="286" t="s">
        <v>38</v>
      </c>
      <c r="J362" s="297"/>
      <c r="K362" s="293"/>
      <c r="L362" s="294"/>
      <c r="M362" s="295"/>
      <c r="N362" s="298"/>
      <c r="O362" s="279" t="s">
        <v>157</v>
      </c>
    </row>
    <row r="363" spans="2:15" s="292" customFormat="1" ht="18" customHeight="1" x14ac:dyDescent="0.2">
      <c r="B363" s="274"/>
      <c r="C363" s="643"/>
      <c r="D363" s="643"/>
      <c r="E363" s="293"/>
      <c r="F363" s="294"/>
      <c r="G363" s="295"/>
      <c r="H363" s="298"/>
      <c r="I363" s="286" t="s">
        <v>157</v>
      </c>
      <c r="J363" s="297"/>
      <c r="K363" s="293"/>
      <c r="L363" s="294"/>
      <c r="M363" s="295"/>
      <c r="N363" s="298"/>
      <c r="O363" s="279" t="s">
        <v>158</v>
      </c>
    </row>
    <row r="364" spans="2:15" s="292" customFormat="1" ht="18" customHeight="1" x14ac:dyDescent="0.2">
      <c r="B364" s="274"/>
      <c r="C364" s="643"/>
      <c r="D364" s="643"/>
      <c r="E364" s="293"/>
      <c r="F364" s="294"/>
      <c r="G364" s="295"/>
      <c r="H364" s="298"/>
      <c r="I364" s="286" t="s">
        <v>158</v>
      </c>
      <c r="J364" s="297"/>
      <c r="K364" s="293"/>
      <c r="L364" s="294"/>
      <c r="M364" s="295"/>
      <c r="N364" s="298"/>
      <c r="O364" s="279" t="s">
        <v>37</v>
      </c>
    </row>
    <row r="365" spans="2:15" s="292" customFormat="1" ht="18" customHeight="1" x14ac:dyDescent="0.2">
      <c r="B365" s="275"/>
      <c r="C365" s="644"/>
      <c r="D365" s="644"/>
      <c r="E365" s="300"/>
      <c r="F365" s="301"/>
      <c r="G365" s="302"/>
      <c r="H365" s="303"/>
      <c r="I365" s="287" t="s">
        <v>37</v>
      </c>
      <c r="J365" s="304"/>
      <c r="K365" s="300"/>
      <c r="L365" s="301"/>
      <c r="M365" s="302"/>
      <c r="N365" s="303"/>
      <c r="O365" s="280" t="s">
        <v>38</v>
      </c>
    </row>
    <row r="366" spans="2:15" s="292" customFormat="1" ht="18" customHeight="1" x14ac:dyDescent="0.2">
      <c r="B366" s="275"/>
      <c r="C366" s="644"/>
      <c r="D366" s="644"/>
      <c r="E366" s="300"/>
      <c r="F366" s="301"/>
      <c r="G366" s="302"/>
      <c r="H366" s="303"/>
      <c r="I366" s="287" t="s">
        <v>38</v>
      </c>
      <c r="J366" s="304"/>
      <c r="K366" s="300"/>
      <c r="L366" s="301"/>
      <c r="M366" s="302"/>
      <c r="N366" s="303"/>
      <c r="O366" s="280" t="s">
        <v>157</v>
      </c>
    </row>
    <row r="367" spans="2:15" s="292" customFormat="1" ht="18" customHeight="1" x14ac:dyDescent="0.2">
      <c r="B367" s="275"/>
      <c r="C367" s="644"/>
      <c r="D367" s="644"/>
      <c r="E367" s="300"/>
      <c r="F367" s="301"/>
      <c r="G367" s="302"/>
      <c r="H367" s="303"/>
      <c r="I367" s="287" t="s">
        <v>157</v>
      </c>
      <c r="J367" s="304"/>
      <c r="K367" s="300"/>
      <c r="L367" s="301"/>
      <c r="M367" s="302"/>
      <c r="N367" s="303"/>
      <c r="O367" s="280" t="s">
        <v>158</v>
      </c>
    </row>
    <row r="368" spans="2:15" s="292" customFormat="1" ht="18" customHeight="1" x14ac:dyDescent="0.2">
      <c r="B368" s="275"/>
      <c r="C368" s="644"/>
      <c r="D368" s="644"/>
      <c r="E368" s="300"/>
      <c r="F368" s="301"/>
      <c r="G368" s="302"/>
      <c r="H368" s="303"/>
      <c r="I368" s="287" t="s">
        <v>158</v>
      </c>
      <c r="J368" s="304"/>
      <c r="K368" s="300"/>
      <c r="L368" s="301"/>
      <c r="M368" s="302"/>
      <c r="N368" s="303"/>
      <c r="O368" s="280" t="s">
        <v>37</v>
      </c>
    </row>
    <row r="369" spans="2:15" s="292" customFormat="1" ht="18" customHeight="1" x14ac:dyDescent="0.2">
      <c r="B369" s="274"/>
      <c r="C369" s="643"/>
      <c r="D369" s="643"/>
      <c r="E369" s="293"/>
      <c r="F369" s="294"/>
      <c r="G369" s="295"/>
      <c r="H369" s="298"/>
      <c r="I369" s="286" t="s">
        <v>37</v>
      </c>
      <c r="J369" s="297"/>
      <c r="K369" s="293"/>
      <c r="L369" s="294"/>
      <c r="M369" s="295"/>
      <c r="N369" s="298"/>
      <c r="O369" s="279" t="s">
        <v>38</v>
      </c>
    </row>
    <row r="370" spans="2:15" s="292" customFormat="1" ht="18" customHeight="1" x14ac:dyDescent="0.2">
      <c r="B370" s="274"/>
      <c r="C370" s="643"/>
      <c r="D370" s="643"/>
      <c r="E370" s="293"/>
      <c r="F370" s="294"/>
      <c r="G370" s="295"/>
      <c r="H370" s="298"/>
      <c r="I370" s="286" t="s">
        <v>38</v>
      </c>
      <c r="J370" s="297"/>
      <c r="K370" s="293"/>
      <c r="L370" s="294"/>
      <c r="M370" s="295"/>
      <c r="N370" s="298"/>
      <c r="O370" s="279" t="s">
        <v>157</v>
      </c>
    </row>
    <row r="371" spans="2:15" s="292" customFormat="1" ht="18" customHeight="1" x14ac:dyDescent="0.2">
      <c r="B371" s="274"/>
      <c r="C371" s="643"/>
      <c r="D371" s="643"/>
      <c r="E371" s="293"/>
      <c r="F371" s="294"/>
      <c r="G371" s="295"/>
      <c r="H371" s="298"/>
      <c r="I371" s="286" t="s">
        <v>157</v>
      </c>
      <c r="J371" s="297"/>
      <c r="K371" s="293"/>
      <c r="L371" s="294"/>
      <c r="M371" s="295"/>
      <c r="N371" s="298"/>
      <c r="O371" s="279" t="s">
        <v>158</v>
      </c>
    </row>
    <row r="372" spans="2:15" s="292" customFormat="1" ht="18" customHeight="1" x14ac:dyDescent="0.2">
      <c r="B372" s="274"/>
      <c r="C372" s="643"/>
      <c r="D372" s="643"/>
      <c r="E372" s="293"/>
      <c r="F372" s="294"/>
      <c r="G372" s="295"/>
      <c r="H372" s="298"/>
      <c r="I372" s="286" t="s">
        <v>158</v>
      </c>
      <c r="J372" s="297"/>
      <c r="K372" s="293"/>
      <c r="L372" s="294"/>
      <c r="M372" s="295"/>
      <c r="N372" s="298"/>
      <c r="O372" s="279" t="s">
        <v>37</v>
      </c>
    </row>
    <row r="373" spans="2:15" s="292" customFormat="1" ht="18" customHeight="1" x14ac:dyDescent="0.2">
      <c r="B373" s="275"/>
      <c r="C373" s="644"/>
      <c r="D373" s="644"/>
      <c r="E373" s="300"/>
      <c r="F373" s="301"/>
      <c r="G373" s="302"/>
      <c r="H373" s="303"/>
      <c r="I373" s="287" t="s">
        <v>37</v>
      </c>
      <c r="J373" s="304"/>
      <c r="K373" s="300"/>
      <c r="L373" s="301"/>
      <c r="M373" s="302"/>
      <c r="N373" s="303"/>
      <c r="O373" s="280" t="s">
        <v>38</v>
      </c>
    </row>
    <row r="374" spans="2:15" s="292" customFormat="1" ht="18" customHeight="1" x14ac:dyDescent="0.2">
      <c r="B374" s="275"/>
      <c r="C374" s="644"/>
      <c r="D374" s="644"/>
      <c r="E374" s="300"/>
      <c r="F374" s="301"/>
      <c r="G374" s="302"/>
      <c r="H374" s="303"/>
      <c r="I374" s="287" t="s">
        <v>38</v>
      </c>
      <c r="J374" s="304"/>
      <c r="K374" s="300"/>
      <c r="L374" s="301"/>
      <c r="M374" s="302"/>
      <c r="N374" s="303"/>
      <c r="O374" s="280" t="s">
        <v>157</v>
      </c>
    </row>
    <row r="375" spans="2:15" s="292" customFormat="1" ht="18" customHeight="1" x14ac:dyDescent="0.2">
      <c r="B375" s="275"/>
      <c r="C375" s="644"/>
      <c r="D375" s="644"/>
      <c r="E375" s="300"/>
      <c r="F375" s="301"/>
      <c r="G375" s="302"/>
      <c r="H375" s="303"/>
      <c r="I375" s="287" t="s">
        <v>157</v>
      </c>
      <c r="J375" s="304"/>
      <c r="K375" s="300"/>
      <c r="L375" s="301"/>
      <c r="M375" s="302"/>
      <c r="N375" s="303"/>
      <c r="O375" s="280" t="s">
        <v>158</v>
      </c>
    </row>
    <row r="376" spans="2:15" s="292" customFormat="1" ht="18" customHeight="1" x14ac:dyDescent="0.2">
      <c r="B376" s="275"/>
      <c r="C376" s="644"/>
      <c r="D376" s="644"/>
      <c r="E376" s="300"/>
      <c r="F376" s="301"/>
      <c r="G376" s="302"/>
      <c r="H376" s="303"/>
      <c r="I376" s="287" t="s">
        <v>158</v>
      </c>
      <c r="J376" s="304"/>
      <c r="K376" s="300"/>
      <c r="L376" s="301"/>
      <c r="M376" s="302"/>
      <c r="N376" s="303"/>
      <c r="O376" s="280" t="s">
        <v>37</v>
      </c>
    </row>
    <row r="377" spans="2:15" s="292" customFormat="1" ht="18" customHeight="1" x14ac:dyDescent="0.2">
      <c r="B377" s="274"/>
      <c r="C377" s="643"/>
      <c r="D377" s="643"/>
      <c r="E377" s="293"/>
      <c r="F377" s="294"/>
      <c r="G377" s="295"/>
      <c r="H377" s="298"/>
      <c r="I377" s="286" t="s">
        <v>37</v>
      </c>
      <c r="J377" s="297"/>
      <c r="K377" s="293"/>
      <c r="L377" s="294"/>
      <c r="M377" s="295"/>
      <c r="N377" s="298"/>
      <c r="O377" s="279" t="s">
        <v>38</v>
      </c>
    </row>
    <row r="378" spans="2:15" s="292" customFormat="1" ht="18" customHeight="1" x14ac:dyDescent="0.2">
      <c r="B378" s="274"/>
      <c r="C378" s="643"/>
      <c r="D378" s="643"/>
      <c r="E378" s="293"/>
      <c r="F378" s="294"/>
      <c r="G378" s="295"/>
      <c r="H378" s="298"/>
      <c r="I378" s="286" t="s">
        <v>38</v>
      </c>
      <c r="J378" s="297"/>
      <c r="K378" s="293"/>
      <c r="L378" s="294"/>
      <c r="M378" s="295"/>
      <c r="N378" s="298"/>
      <c r="O378" s="279" t="s">
        <v>157</v>
      </c>
    </row>
    <row r="379" spans="2:15" s="292" customFormat="1" ht="18" customHeight="1" x14ac:dyDescent="0.2">
      <c r="B379" s="274"/>
      <c r="C379" s="643"/>
      <c r="D379" s="643"/>
      <c r="E379" s="293"/>
      <c r="F379" s="294"/>
      <c r="G379" s="295"/>
      <c r="H379" s="298"/>
      <c r="I379" s="286" t="s">
        <v>157</v>
      </c>
      <c r="J379" s="297"/>
      <c r="K379" s="293"/>
      <c r="L379" s="294"/>
      <c r="M379" s="295"/>
      <c r="N379" s="298"/>
      <c r="O379" s="279" t="s">
        <v>158</v>
      </c>
    </row>
    <row r="380" spans="2:15" s="292" customFormat="1" ht="18" customHeight="1" x14ac:dyDescent="0.2">
      <c r="B380" s="274"/>
      <c r="C380" s="643"/>
      <c r="D380" s="643"/>
      <c r="E380" s="293"/>
      <c r="F380" s="294"/>
      <c r="G380" s="295"/>
      <c r="H380" s="298"/>
      <c r="I380" s="286" t="s">
        <v>158</v>
      </c>
      <c r="J380" s="297"/>
      <c r="K380" s="293"/>
      <c r="L380" s="294"/>
      <c r="M380" s="295"/>
      <c r="N380" s="298"/>
      <c r="O380" s="279" t="s">
        <v>37</v>
      </c>
    </row>
    <row r="381" spans="2:15" s="292" customFormat="1" ht="18" customHeight="1" x14ac:dyDescent="0.2">
      <c r="B381" s="275"/>
      <c r="C381" s="644"/>
      <c r="D381" s="644"/>
      <c r="E381" s="300"/>
      <c r="F381" s="301"/>
      <c r="G381" s="302"/>
      <c r="H381" s="303"/>
      <c r="I381" s="287" t="s">
        <v>37</v>
      </c>
      <c r="J381" s="304"/>
      <c r="K381" s="300"/>
      <c r="L381" s="301"/>
      <c r="M381" s="302"/>
      <c r="N381" s="303"/>
      <c r="O381" s="280" t="s">
        <v>38</v>
      </c>
    </row>
    <row r="382" spans="2:15" s="292" customFormat="1" ht="18" customHeight="1" x14ac:dyDescent="0.2">
      <c r="B382" s="275"/>
      <c r="C382" s="644"/>
      <c r="D382" s="644"/>
      <c r="E382" s="300"/>
      <c r="F382" s="301"/>
      <c r="G382" s="302"/>
      <c r="H382" s="303"/>
      <c r="I382" s="287" t="s">
        <v>38</v>
      </c>
      <c r="J382" s="304"/>
      <c r="K382" s="300"/>
      <c r="L382" s="301"/>
      <c r="M382" s="302"/>
      <c r="N382" s="303"/>
      <c r="O382" s="280" t="s">
        <v>157</v>
      </c>
    </row>
    <row r="383" spans="2:15" s="292" customFormat="1" ht="18" customHeight="1" x14ac:dyDescent="0.2">
      <c r="B383" s="275"/>
      <c r="C383" s="644"/>
      <c r="D383" s="644"/>
      <c r="E383" s="300"/>
      <c r="F383" s="301"/>
      <c r="G383" s="302"/>
      <c r="H383" s="303"/>
      <c r="I383" s="287" t="s">
        <v>157</v>
      </c>
      <c r="J383" s="304"/>
      <c r="K383" s="300"/>
      <c r="L383" s="301"/>
      <c r="M383" s="302"/>
      <c r="N383" s="303"/>
      <c r="O383" s="280" t="s">
        <v>158</v>
      </c>
    </row>
    <row r="384" spans="2:15" s="292" customFormat="1" ht="18" customHeight="1" x14ac:dyDescent="0.2">
      <c r="B384" s="275"/>
      <c r="C384" s="644"/>
      <c r="D384" s="644"/>
      <c r="E384" s="300"/>
      <c r="F384" s="301"/>
      <c r="G384" s="302"/>
      <c r="H384" s="303"/>
      <c r="I384" s="287" t="s">
        <v>158</v>
      </c>
      <c r="J384" s="304"/>
      <c r="K384" s="300"/>
      <c r="L384" s="301"/>
      <c r="M384" s="302"/>
      <c r="N384" s="303"/>
      <c r="O384" s="280" t="s">
        <v>37</v>
      </c>
    </row>
    <row r="385" spans="2:15" s="292" customFormat="1" ht="18" customHeight="1" x14ac:dyDescent="0.2">
      <c r="B385" s="274"/>
      <c r="C385" s="643"/>
      <c r="D385" s="643"/>
      <c r="E385" s="293"/>
      <c r="F385" s="294"/>
      <c r="G385" s="295"/>
      <c r="H385" s="298"/>
      <c r="I385" s="286" t="s">
        <v>37</v>
      </c>
      <c r="J385" s="297"/>
      <c r="K385" s="293"/>
      <c r="L385" s="294"/>
      <c r="M385" s="295"/>
      <c r="N385" s="298"/>
      <c r="O385" s="279" t="s">
        <v>38</v>
      </c>
    </row>
    <row r="386" spans="2:15" s="292" customFormat="1" ht="18" customHeight="1" x14ac:dyDescent="0.2">
      <c r="B386" s="274"/>
      <c r="C386" s="643"/>
      <c r="D386" s="643"/>
      <c r="E386" s="293"/>
      <c r="F386" s="294"/>
      <c r="G386" s="295"/>
      <c r="H386" s="298"/>
      <c r="I386" s="286" t="s">
        <v>38</v>
      </c>
      <c r="J386" s="297"/>
      <c r="K386" s="293"/>
      <c r="L386" s="294"/>
      <c r="M386" s="295"/>
      <c r="N386" s="298"/>
      <c r="O386" s="279" t="s">
        <v>157</v>
      </c>
    </row>
    <row r="387" spans="2:15" s="292" customFormat="1" ht="18" customHeight="1" x14ac:dyDescent="0.2">
      <c r="B387" s="274"/>
      <c r="C387" s="643"/>
      <c r="D387" s="643"/>
      <c r="E387" s="293"/>
      <c r="F387" s="294"/>
      <c r="G387" s="295"/>
      <c r="H387" s="298"/>
      <c r="I387" s="286" t="s">
        <v>157</v>
      </c>
      <c r="J387" s="297"/>
      <c r="K387" s="293"/>
      <c r="L387" s="294"/>
      <c r="M387" s="295"/>
      <c r="N387" s="298"/>
      <c r="O387" s="279" t="s">
        <v>158</v>
      </c>
    </row>
    <row r="388" spans="2:15" s="292" customFormat="1" ht="18" customHeight="1" x14ac:dyDescent="0.2">
      <c r="B388" s="274"/>
      <c r="C388" s="643"/>
      <c r="D388" s="643"/>
      <c r="E388" s="293"/>
      <c r="F388" s="294"/>
      <c r="G388" s="295"/>
      <c r="H388" s="298"/>
      <c r="I388" s="286" t="s">
        <v>158</v>
      </c>
      <c r="J388" s="297"/>
      <c r="K388" s="293"/>
      <c r="L388" s="294"/>
      <c r="M388" s="295"/>
      <c r="N388" s="298"/>
      <c r="O388" s="279" t="s">
        <v>37</v>
      </c>
    </row>
    <row r="389" spans="2:15" s="292" customFormat="1" ht="18" customHeight="1" x14ac:dyDescent="0.2">
      <c r="B389" s="275"/>
      <c r="C389" s="644"/>
      <c r="D389" s="644"/>
      <c r="E389" s="300"/>
      <c r="F389" s="301"/>
      <c r="G389" s="302"/>
      <c r="H389" s="303"/>
      <c r="I389" s="287" t="s">
        <v>37</v>
      </c>
      <c r="J389" s="304"/>
      <c r="K389" s="300"/>
      <c r="L389" s="301"/>
      <c r="M389" s="302"/>
      <c r="N389" s="303"/>
      <c r="O389" s="280" t="s">
        <v>38</v>
      </c>
    </row>
    <row r="390" spans="2:15" s="292" customFormat="1" ht="18" customHeight="1" x14ac:dyDescent="0.2">
      <c r="B390" s="275"/>
      <c r="C390" s="644"/>
      <c r="D390" s="644"/>
      <c r="E390" s="300"/>
      <c r="F390" s="301"/>
      <c r="G390" s="302"/>
      <c r="H390" s="303"/>
      <c r="I390" s="287" t="s">
        <v>38</v>
      </c>
      <c r="J390" s="304"/>
      <c r="K390" s="300"/>
      <c r="L390" s="301"/>
      <c r="M390" s="302"/>
      <c r="N390" s="303"/>
      <c r="O390" s="280" t="s">
        <v>157</v>
      </c>
    </row>
    <row r="391" spans="2:15" s="292" customFormat="1" ht="18" customHeight="1" x14ac:dyDescent="0.2">
      <c r="B391" s="275"/>
      <c r="C391" s="644"/>
      <c r="D391" s="644"/>
      <c r="E391" s="300"/>
      <c r="F391" s="301"/>
      <c r="G391" s="302"/>
      <c r="H391" s="303"/>
      <c r="I391" s="287" t="s">
        <v>157</v>
      </c>
      <c r="J391" s="304"/>
      <c r="K391" s="300"/>
      <c r="L391" s="301"/>
      <c r="M391" s="302"/>
      <c r="N391" s="303"/>
      <c r="O391" s="280" t="s">
        <v>158</v>
      </c>
    </row>
    <row r="392" spans="2:15" s="292" customFormat="1" ht="18" customHeight="1" x14ac:dyDescent="0.2">
      <c r="B392" s="275"/>
      <c r="C392" s="644"/>
      <c r="D392" s="644"/>
      <c r="E392" s="300"/>
      <c r="F392" s="301"/>
      <c r="G392" s="302"/>
      <c r="H392" s="303"/>
      <c r="I392" s="287" t="s">
        <v>158</v>
      </c>
      <c r="J392" s="304"/>
      <c r="K392" s="300"/>
      <c r="L392" s="301"/>
      <c r="M392" s="302"/>
      <c r="N392" s="303"/>
      <c r="O392" s="280" t="s">
        <v>37</v>
      </c>
    </row>
    <row r="393" spans="2:15" s="292" customFormat="1" ht="18" customHeight="1" x14ac:dyDescent="0.2">
      <c r="B393" s="274"/>
      <c r="C393" s="643"/>
      <c r="D393" s="643"/>
      <c r="E393" s="293"/>
      <c r="F393" s="294"/>
      <c r="G393" s="295"/>
      <c r="H393" s="298"/>
      <c r="I393" s="286" t="s">
        <v>37</v>
      </c>
      <c r="J393" s="297"/>
      <c r="K393" s="293"/>
      <c r="L393" s="294"/>
      <c r="M393" s="295"/>
      <c r="N393" s="298"/>
      <c r="O393" s="279" t="s">
        <v>38</v>
      </c>
    </row>
    <row r="394" spans="2:15" s="292" customFormat="1" ht="18" customHeight="1" x14ac:dyDescent="0.2">
      <c r="B394" s="274"/>
      <c r="C394" s="643"/>
      <c r="D394" s="643"/>
      <c r="E394" s="293"/>
      <c r="F394" s="294"/>
      <c r="G394" s="295"/>
      <c r="H394" s="298"/>
      <c r="I394" s="286" t="s">
        <v>38</v>
      </c>
      <c r="J394" s="297"/>
      <c r="K394" s="293"/>
      <c r="L394" s="294"/>
      <c r="M394" s="295"/>
      <c r="N394" s="298"/>
      <c r="O394" s="279" t="s">
        <v>157</v>
      </c>
    </row>
    <row r="395" spans="2:15" s="292" customFormat="1" ht="18" customHeight="1" x14ac:dyDescent="0.2">
      <c r="B395" s="274"/>
      <c r="C395" s="643"/>
      <c r="D395" s="643"/>
      <c r="E395" s="293"/>
      <c r="F395" s="294"/>
      <c r="G395" s="295"/>
      <c r="H395" s="298"/>
      <c r="I395" s="286" t="s">
        <v>157</v>
      </c>
      <c r="J395" s="297"/>
      <c r="K395" s="293"/>
      <c r="L395" s="294"/>
      <c r="M395" s="295"/>
      <c r="N395" s="298"/>
      <c r="O395" s="279" t="s">
        <v>158</v>
      </c>
    </row>
    <row r="396" spans="2:15" s="292" customFormat="1" ht="18" customHeight="1" x14ac:dyDescent="0.2">
      <c r="B396" s="274"/>
      <c r="C396" s="643"/>
      <c r="D396" s="643"/>
      <c r="E396" s="293"/>
      <c r="F396" s="294"/>
      <c r="G396" s="295"/>
      <c r="H396" s="298"/>
      <c r="I396" s="286" t="s">
        <v>158</v>
      </c>
      <c r="J396" s="297"/>
      <c r="K396" s="293"/>
      <c r="L396" s="294"/>
      <c r="M396" s="295"/>
      <c r="N396" s="298"/>
      <c r="O396" s="279" t="s">
        <v>37</v>
      </c>
    </row>
    <row r="397" spans="2:15" s="292" customFormat="1" ht="18" customHeight="1" x14ac:dyDescent="0.2">
      <c r="B397" s="275"/>
      <c r="C397" s="644"/>
      <c r="D397" s="644"/>
      <c r="E397" s="300"/>
      <c r="F397" s="301"/>
      <c r="G397" s="302"/>
      <c r="H397" s="303"/>
      <c r="I397" s="287" t="s">
        <v>37</v>
      </c>
      <c r="J397" s="304"/>
      <c r="K397" s="300"/>
      <c r="L397" s="301"/>
      <c r="M397" s="302"/>
      <c r="N397" s="303"/>
      <c r="O397" s="280" t="s">
        <v>38</v>
      </c>
    </row>
    <row r="398" spans="2:15" s="292" customFormat="1" ht="18" customHeight="1" x14ac:dyDescent="0.2">
      <c r="B398" s="275"/>
      <c r="C398" s="644"/>
      <c r="D398" s="644"/>
      <c r="E398" s="300"/>
      <c r="F398" s="301"/>
      <c r="G398" s="302"/>
      <c r="H398" s="303"/>
      <c r="I398" s="287" t="s">
        <v>38</v>
      </c>
      <c r="J398" s="304"/>
      <c r="K398" s="300"/>
      <c r="L398" s="301"/>
      <c r="M398" s="302"/>
      <c r="N398" s="303"/>
      <c r="O398" s="280" t="s">
        <v>157</v>
      </c>
    </row>
    <row r="399" spans="2:15" s="292" customFormat="1" ht="18" customHeight="1" x14ac:dyDescent="0.2">
      <c r="B399" s="275"/>
      <c r="C399" s="644"/>
      <c r="D399" s="644"/>
      <c r="E399" s="300"/>
      <c r="F399" s="301"/>
      <c r="G399" s="302"/>
      <c r="H399" s="303"/>
      <c r="I399" s="287" t="s">
        <v>157</v>
      </c>
      <c r="J399" s="304"/>
      <c r="K399" s="300"/>
      <c r="L399" s="301"/>
      <c r="M399" s="302"/>
      <c r="N399" s="303"/>
      <c r="O399" s="280" t="s">
        <v>158</v>
      </c>
    </row>
    <row r="400" spans="2:15" s="292" customFormat="1" ht="18" customHeight="1" x14ac:dyDescent="0.2">
      <c r="B400" s="275"/>
      <c r="C400" s="644"/>
      <c r="D400" s="644"/>
      <c r="E400" s="300"/>
      <c r="F400" s="301"/>
      <c r="G400" s="302"/>
      <c r="H400" s="303"/>
      <c r="I400" s="287" t="s">
        <v>158</v>
      </c>
      <c r="J400" s="304"/>
      <c r="K400" s="300"/>
      <c r="L400" s="301"/>
      <c r="M400" s="302"/>
      <c r="N400" s="303"/>
      <c r="O400" s="280" t="s">
        <v>37</v>
      </c>
    </row>
    <row r="401" spans="2:15" s="292" customFormat="1" ht="18" customHeight="1" x14ac:dyDescent="0.2">
      <c r="B401" s="274"/>
      <c r="C401" s="643"/>
      <c r="D401" s="643"/>
      <c r="E401" s="293"/>
      <c r="F401" s="294"/>
      <c r="G401" s="295"/>
      <c r="H401" s="298"/>
      <c r="I401" s="286" t="s">
        <v>37</v>
      </c>
      <c r="J401" s="297"/>
      <c r="K401" s="293"/>
      <c r="L401" s="294"/>
      <c r="M401" s="295"/>
      <c r="N401" s="298"/>
      <c r="O401" s="279" t="s">
        <v>38</v>
      </c>
    </row>
    <row r="402" spans="2:15" s="292" customFormat="1" ht="18" customHeight="1" x14ac:dyDescent="0.2">
      <c r="B402" s="274"/>
      <c r="C402" s="643"/>
      <c r="D402" s="643"/>
      <c r="E402" s="293"/>
      <c r="F402" s="294"/>
      <c r="G402" s="295"/>
      <c r="H402" s="298"/>
      <c r="I402" s="286" t="s">
        <v>38</v>
      </c>
      <c r="J402" s="297"/>
      <c r="K402" s="293"/>
      <c r="L402" s="294"/>
      <c r="M402" s="295"/>
      <c r="N402" s="298"/>
      <c r="O402" s="279" t="s">
        <v>157</v>
      </c>
    </row>
    <row r="403" spans="2:15" s="292" customFormat="1" ht="18" customHeight="1" x14ac:dyDescent="0.2">
      <c r="B403" s="274"/>
      <c r="C403" s="643"/>
      <c r="D403" s="643"/>
      <c r="E403" s="293"/>
      <c r="F403" s="294"/>
      <c r="G403" s="295"/>
      <c r="H403" s="298"/>
      <c r="I403" s="286" t="s">
        <v>157</v>
      </c>
      <c r="J403" s="297"/>
      <c r="K403" s="293"/>
      <c r="L403" s="294"/>
      <c r="M403" s="295"/>
      <c r="N403" s="298"/>
      <c r="O403" s="279" t="s">
        <v>158</v>
      </c>
    </row>
    <row r="404" spans="2:15" s="292" customFormat="1" ht="18" customHeight="1" x14ac:dyDescent="0.2">
      <c r="B404" s="274"/>
      <c r="C404" s="643"/>
      <c r="D404" s="643"/>
      <c r="E404" s="293"/>
      <c r="F404" s="294"/>
      <c r="G404" s="295"/>
      <c r="H404" s="298"/>
      <c r="I404" s="286" t="s">
        <v>158</v>
      </c>
      <c r="J404" s="297"/>
      <c r="K404" s="293"/>
      <c r="L404" s="294"/>
      <c r="M404" s="295"/>
      <c r="N404" s="298"/>
      <c r="O404" s="279" t="s">
        <v>37</v>
      </c>
    </row>
    <row r="405" spans="2:15" s="292" customFormat="1" ht="18" customHeight="1" x14ac:dyDescent="0.2">
      <c r="B405" s="275"/>
      <c r="C405" s="644"/>
      <c r="D405" s="644"/>
      <c r="E405" s="300"/>
      <c r="F405" s="301"/>
      <c r="G405" s="302"/>
      <c r="H405" s="303"/>
      <c r="I405" s="287" t="s">
        <v>37</v>
      </c>
      <c r="J405" s="304"/>
      <c r="K405" s="300"/>
      <c r="L405" s="301"/>
      <c r="M405" s="302"/>
      <c r="N405" s="303"/>
      <c r="O405" s="280" t="s">
        <v>38</v>
      </c>
    </row>
    <row r="406" spans="2:15" s="292" customFormat="1" ht="18" customHeight="1" x14ac:dyDescent="0.2">
      <c r="B406" s="275"/>
      <c r="C406" s="644"/>
      <c r="D406" s="644"/>
      <c r="E406" s="300"/>
      <c r="F406" s="301"/>
      <c r="G406" s="302"/>
      <c r="H406" s="303"/>
      <c r="I406" s="287" t="s">
        <v>38</v>
      </c>
      <c r="J406" s="304"/>
      <c r="K406" s="300"/>
      <c r="L406" s="301"/>
      <c r="M406" s="302"/>
      <c r="N406" s="303"/>
      <c r="O406" s="280" t="s">
        <v>157</v>
      </c>
    </row>
    <row r="407" spans="2:15" s="292" customFormat="1" ht="18" customHeight="1" x14ac:dyDescent="0.2">
      <c r="B407" s="275"/>
      <c r="C407" s="644"/>
      <c r="D407" s="644"/>
      <c r="E407" s="300"/>
      <c r="F407" s="301"/>
      <c r="G407" s="302"/>
      <c r="H407" s="303"/>
      <c r="I407" s="287" t="s">
        <v>157</v>
      </c>
      <c r="J407" s="304"/>
      <c r="K407" s="300"/>
      <c r="L407" s="301"/>
      <c r="M407" s="302"/>
      <c r="N407" s="303"/>
      <c r="O407" s="280" t="s">
        <v>158</v>
      </c>
    </row>
    <row r="408" spans="2:15" s="292" customFormat="1" ht="18" customHeight="1" x14ac:dyDescent="0.2">
      <c r="B408" s="275"/>
      <c r="C408" s="644"/>
      <c r="D408" s="644"/>
      <c r="E408" s="300"/>
      <c r="F408" s="301"/>
      <c r="G408" s="302"/>
      <c r="H408" s="303"/>
      <c r="I408" s="287" t="s">
        <v>158</v>
      </c>
      <c r="J408" s="304"/>
      <c r="K408" s="300"/>
      <c r="L408" s="301"/>
      <c r="M408" s="302"/>
      <c r="N408" s="303"/>
      <c r="O408" s="280" t="s">
        <v>37</v>
      </c>
    </row>
    <row r="409" spans="2:15" s="292" customFormat="1" ht="18" customHeight="1" x14ac:dyDescent="0.2">
      <c r="B409" s="274"/>
      <c r="C409" s="643"/>
      <c r="D409" s="643"/>
      <c r="E409" s="293"/>
      <c r="F409" s="294"/>
      <c r="G409" s="295"/>
      <c r="H409" s="298"/>
      <c r="I409" s="286" t="s">
        <v>37</v>
      </c>
      <c r="J409" s="297"/>
      <c r="K409" s="293"/>
      <c r="L409" s="294"/>
      <c r="M409" s="295"/>
      <c r="N409" s="298"/>
      <c r="O409" s="279" t="s">
        <v>38</v>
      </c>
    </row>
    <row r="410" spans="2:15" s="292" customFormat="1" ht="18" customHeight="1" x14ac:dyDescent="0.2">
      <c r="B410" s="274"/>
      <c r="C410" s="643"/>
      <c r="D410" s="643"/>
      <c r="E410" s="293"/>
      <c r="F410" s="294"/>
      <c r="G410" s="295"/>
      <c r="H410" s="298"/>
      <c r="I410" s="286" t="s">
        <v>38</v>
      </c>
      <c r="J410" s="297"/>
      <c r="K410" s="293"/>
      <c r="L410" s="294"/>
      <c r="M410" s="295"/>
      <c r="N410" s="298"/>
      <c r="O410" s="279" t="s">
        <v>157</v>
      </c>
    </row>
    <row r="411" spans="2:15" s="292" customFormat="1" ht="18" customHeight="1" x14ac:dyDescent="0.2">
      <c r="B411" s="274"/>
      <c r="C411" s="643"/>
      <c r="D411" s="643"/>
      <c r="E411" s="293"/>
      <c r="F411" s="294"/>
      <c r="G411" s="295"/>
      <c r="H411" s="298"/>
      <c r="I411" s="286" t="s">
        <v>157</v>
      </c>
      <c r="J411" s="297"/>
      <c r="K411" s="293"/>
      <c r="L411" s="294"/>
      <c r="M411" s="295"/>
      <c r="N411" s="298"/>
      <c r="O411" s="279" t="s">
        <v>158</v>
      </c>
    </row>
    <row r="412" spans="2:15" s="292" customFormat="1" ht="18" customHeight="1" x14ac:dyDescent="0.2">
      <c r="B412" s="274"/>
      <c r="C412" s="643"/>
      <c r="D412" s="643"/>
      <c r="E412" s="293"/>
      <c r="F412" s="294"/>
      <c r="G412" s="295"/>
      <c r="H412" s="298"/>
      <c r="I412" s="286" t="s">
        <v>158</v>
      </c>
      <c r="J412" s="297"/>
      <c r="K412" s="293"/>
      <c r="L412" s="294"/>
      <c r="M412" s="295"/>
      <c r="N412" s="298"/>
      <c r="O412" s="279" t="s">
        <v>37</v>
      </c>
    </row>
    <row r="413" spans="2:15" s="292" customFormat="1" ht="18" customHeight="1" x14ac:dyDescent="0.2">
      <c r="B413" s="275"/>
      <c r="C413" s="644"/>
      <c r="D413" s="644"/>
      <c r="E413" s="300"/>
      <c r="F413" s="301"/>
      <c r="G413" s="302"/>
      <c r="H413" s="303"/>
      <c r="I413" s="287" t="s">
        <v>37</v>
      </c>
      <c r="J413" s="304"/>
      <c r="K413" s="300"/>
      <c r="L413" s="301"/>
      <c r="M413" s="302"/>
      <c r="N413" s="303"/>
      <c r="O413" s="280" t="s">
        <v>38</v>
      </c>
    </row>
    <row r="414" spans="2:15" s="292" customFormat="1" ht="18" customHeight="1" x14ac:dyDescent="0.2">
      <c r="B414" s="275"/>
      <c r="C414" s="644"/>
      <c r="D414" s="644"/>
      <c r="E414" s="300"/>
      <c r="F414" s="301"/>
      <c r="G414" s="302"/>
      <c r="H414" s="303"/>
      <c r="I414" s="287" t="s">
        <v>38</v>
      </c>
      <c r="J414" s="304"/>
      <c r="K414" s="300"/>
      <c r="L414" s="301"/>
      <c r="M414" s="302"/>
      <c r="N414" s="303"/>
      <c r="O414" s="280" t="s">
        <v>157</v>
      </c>
    </row>
    <row r="415" spans="2:15" s="292" customFormat="1" ht="18" customHeight="1" x14ac:dyDescent="0.2">
      <c r="B415" s="275"/>
      <c r="C415" s="644"/>
      <c r="D415" s="644"/>
      <c r="E415" s="300"/>
      <c r="F415" s="301"/>
      <c r="G415" s="302"/>
      <c r="H415" s="303"/>
      <c r="I415" s="287" t="s">
        <v>157</v>
      </c>
      <c r="J415" s="304"/>
      <c r="K415" s="300"/>
      <c r="L415" s="301"/>
      <c r="M415" s="302"/>
      <c r="N415" s="303"/>
      <c r="O415" s="280" t="s">
        <v>158</v>
      </c>
    </row>
    <row r="416" spans="2:15" s="292" customFormat="1" ht="18" customHeight="1" x14ac:dyDescent="0.2">
      <c r="B416" s="275"/>
      <c r="C416" s="644"/>
      <c r="D416" s="644"/>
      <c r="E416" s="300"/>
      <c r="F416" s="301"/>
      <c r="G416" s="302"/>
      <c r="H416" s="303"/>
      <c r="I416" s="287" t="s">
        <v>158</v>
      </c>
      <c r="J416" s="304"/>
      <c r="K416" s="300"/>
      <c r="L416" s="301"/>
      <c r="M416" s="302"/>
      <c r="N416" s="303"/>
      <c r="O416" s="280" t="s">
        <v>37</v>
      </c>
    </row>
    <row r="417" spans="2:15" s="292" customFormat="1" ht="18" customHeight="1" x14ac:dyDescent="0.2">
      <c r="B417" s="274"/>
      <c r="C417" s="643"/>
      <c r="D417" s="643"/>
      <c r="E417" s="293"/>
      <c r="F417" s="294"/>
      <c r="G417" s="295"/>
      <c r="H417" s="298"/>
      <c r="I417" s="286" t="s">
        <v>37</v>
      </c>
      <c r="J417" s="297"/>
      <c r="K417" s="293"/>
      <c r="L417" s="294"/>
      <c r="M417" s="295"/>
      <c r="N417" s="298"/>
      <c r="O417" s="279" t="s">
        <v>38</v>
      </c>
    </row>
    <row r="418" spans="2:15" s="292" customFormat="1" ht="18" customHeight="1" x14ac:dyDescent="0.2">
      <c r="B418" s="274"/>
      <c r="C418" s="643"/>
      <c r="D418" s="643"/>
      <c r="E418" s="293"/>
      <c r="F418" s="294"/>
      <c r="G418" s="295"/>
      <c r="H418" s="298"/>
      <c r="I418" s="286" t="s">
        <v>38</v>
      </c>
      <c r="J418" s="297"/>
      <c r="K418" s="293"/>
      <c r="L418" s="294"/>
      <c r="M418" s="295"/>
      <c r="N418" s="298"/>
      <c r="O418" s="279" t="s">
        <v>157</v>
      </c>
    </row>
    <row r="419" spans="2:15" s="292" customFormat="1" ht="18" customHeight="1" x14ac:dyDescent="0.2">
      <c r="B419" s="274"/>
      <c r="C419" s="643"/>
      <c r="D419" s="643"/>
      <c r="E419" s="293"/>
      <c r="F419" s="294"/>
      <c r="G419" s="295"/>
      <c r="H419" s="298"/>
      <c r="I419" s="286" t="s">
        <v>157</v>
      </c>
      <c r="J419" s="297"/>
      <c r="K419" s="293"/>
      <c r="L419" s="294"/>
      <c r="M419" s="295"/>
      <c r="N419" s="298"/>
      <c r="O419" s="279" t="s">
        <v>158</v>
      </c>
    </row>
    <row r="420" spans="2:15" s="292" customFormat="1" ht="18" customHeight="1" x14ac:dyDescent="0.2">
      <c r="B420" s="274"/>
      <c r="C420" s="643"/>
      <c r="D420" s="643"/>
      <c r="E420" s="293"/>
      <c r="F420" s="294"/>
      <c r="G420" s="295"/>
      <c r="H420" s="298"/>
      <c r="I420" s="286" t="s">
        <v>158</v>
      </c>
      <c r="J420" s="297"/>
      <c r="K420" s="293"/>
      <c r="L420" s="294"/>
      <c r="M420" s="295"/>
      <c r="N420" s="298"/>
      <c r="O420" s="279" t="s">
        <v>37</v>
      </c>
    </row>
    <row r="421" spans="2:15" s="292" customFormat="1" ht="18" customHeight="1" x14ac:dyDescent="0.2">
      <c r="B421" s="275"/>
      <c r="C421" s="644"/>
      <c r="D421" s="644"/>
      <c r="E421" s="300"/>
      <c r="F421" s="301"/>
      <c r="G421" s="302"/>
      <c r="H421" s="303"/>
      <c r="I421" s="287" t="s">
        <v>37</v>
      </c>
      <c r="J421" s="304"/>
      <c r="K421" s="300"/>
      <c r="L421" s="301"/>
      <c r="M421" s="302"/>
      <c r="N421" s="303"/>
      <c r="O421" s="280" t="s">
        <v>38</v>
      </c>
    </row>
    <row r="422" spans="2:15" s="292" customFormat="1" ht="18" customHeight="1" x14ac:dyDescent="0.2">
      <c r="B422" s="275"/>
      <c r="C422" s="644"/>
      <c r="D422" s="644"/>
      <c r="E422" s="300"/>
      <c r="F422" s="301"/>
      <c r="G422" s="302"/>
      <c r="H422" s="303"/>
      <c r="I422" s="287" t="s">
        <v>38</v>
      </c>
      <c r="J422" s="304"/>
      <c r="K422" s="300"/>
      <c r="L422" s="301"/>
      <c r="M422" s="302"/>
      <c r="N422" s="303"/>
      <c r="O422" s="280" t="s">
        <v>157</v>
      </c>
    </row>
    <row r="423" spans="2:15" s="292" customFormat="1" ht="18" customHeight="1" x14ac:dyDescent="0.2">
      <c r="B423" s="275"/>
      <c r="C423" s="644"/>
      <c r="D423" s="644"/>
      <c r="E423" s="300"/>
      <c r="F423" s="301"/>
      <c r="G423" s="302"/>
      <c r="H423" s="303"/>
      <c r="I423" s="287" t="s">
        <v>157</v>
      </c>
      <c r="J423" s="304"/>
      <c r="K423" s="300"/>
      <c r="L423" s="301"/>
      <c r="M423" s="302"/>
      <c r="N423" s="303"/>
      <c r="O423" s="280" t="s">
        <v>158</v>
      </c>
    </row>
    <row r="424" spans="2:15" s="292" customFormat="1" ht="18" customHeight="1" x14ac:dyDescent="0.2">
      <c r="B424" s="275"/>
      <c r="C424" s="644"/>
      <c r="D424" s="644"/>
      <c r="E424" s="300"/>
      <c r="F424" s="301"/>
      <c r="G424" s="302"/>
      <c r="H424" s="303"/>
      <c r="I424" s="287" t="s">
        <v>158</v>
      </c>
      <c r="J424" s="304"/>
      <c r="K424" s="300"/>
      <c r="L424" s="301"/>
      <c r="M424" s="302"/>
      <c r="N424" s="303"/>
      <c r="O424" s="280" t="s">
        <v>37</v>
      </c>
    </row>
    <row r="425" spans="2:15" s="292" customFormat="1" ht="18" customHeight="1" x14ac:dyDescent="0.2">
      <c r="B425" s="274"/>
      <c r="C425" s="643"/>
      <c r="D425" s="643"/>
      <c r="E425" s="293"/>
      <c r="F425" s="294"/>
      <c r="G425" s="295"/>
      <c r="H425" s="298"/>
      <c r="I425" s="286" t="s">
        <v>37</v>
      </c>
      <c r="J425" s="297"/>
      <c r="K425" s="293"/>
      <c r="L425" s="294"/>
      <c r="M425" s="295"/>
      <c r="N425" s="298"/>
      <c r="O425" s="279" t="s">
        <v>38</v>
      </c>
    </row>
    <row r="426" spans="2:15" s="292" customFormat="1" ht="18" customHeight="1" x14ac:dyDescent="0.2">
      <c r="B426" s="274"/>
      <c r="C426" s="643"/>
      <c r="D426" s="643"/>
      <c r="E426" s="293"/>
      <c r="F426" s="294"/>
      <c r="G426" s="295"/>
      <c r="H426" s="298"/>
      <c r="I426" s="286" t="s">
        <v>38</v>
      </c>
      <c r="J426" s="297"/>
      <c r="K426" s="293"/>
      <c r="L426" s="294"/>
      <c r="M426" s="295"/>
      <c r="N426" s="298"/>
      <c r="O426" s="279" t="s">
        <v>157</v>
      </c>
    </row>
    <row r="427" spans="2:15" s="292" customFormat="1" ht="18" customHeight="1" x14ac:dyDescent="0.2">
      <c r="B427" s="274"/>
      <c r="C427" s="643"/>
      <c r="D427" s="643"/>
      <c r="E427" s="293"/>
      <c r="F427" s="294"/>
      <c r="G427" s="295"/>
      <c r="H427" s="298"/>
      <c r="I427" s="286" t="s">
        <v>157</v>
      </c>
      <c r="J427" s="297"/>
      <c r="K427" s="293"/>
      <c r="L427" s="294"/>
      <c r="M427" s="295"/>
      <c r="N427" s="298"/>
      <c r="O427" s="279" t="s">
        <v>158</v>
      </c>
    </row>
    <row r="428" spans="2:15" s="292" customFormat="1" ht="18" customHeight="1" x14ac:dyDescent="0.2">
      <c r="B428" s="274"/>
      <c r="C428" s="643"/>
      <c r="D428" s="643"/>
      <c r="E428" s="293"/>
      <c r="F428" s="294"/>
      <c r="G428" s="295"/>
      <c r="H428" s="298"/>
      <c r="I428" s="286" t="s">
        <v>158</v>
      </c>
      <c r="J428" s="297"/>
      <c r="K428" s="293"/>
      <c r="L428" s="294"/>
      <c r="M428" s="295"/>
      <c r="N428" s="298"/>
      <c r="O428" s="279" t="s">
        <v>37</v>
      </c>
    </row>
    <row r="429" spans="2:15" s="292" customFormat="1" ht="18" customHeight="1" x14ac:dyDescent="0.2">
      <c r="B429" s="275"/>
      <c r="C429" s="644"/>
      <c r="D429" s="644"/>
      <c r="E429" s="300"/>
      <c r="F429" s="301"/>
      <c r="G429" s="302"/>
      <c r="H429" s="303"/>
      <c r="I429" s="287" t="s">
        <v>37</v>
      </c>
      <c r="J429" s="304"/>
      <c r="K429" s="300"/>
      <c r="L429" s="301"/>
      <c r="M429" s="302"/>
      <c r="N429" s="303"/>
      <c r="O429" s="280" t="s">
        <v>38</v>
      </c>
    </row>
    <row r="430" spans="2:15" s="292" customFormat="1" ht="18" customHeight="1" x14ac:dyDescent="0.2">
      <c r="B430" s="275"/>
      <c r="C430" s="644"/>
      <c r="D430" s="644"/>
      <c r="E430" s="300"/>
      <c r="F430" s="301"/>
      <c r="G430" s="302"/>
      <c r="H430" s="303"/>
      <c r="I430" s="287" t="s">
        <v>38</v>
      </c>
      <c r="J430" s="304"/>
      <c r="K430" s="300"/>
      <c r="L430" s="301"/>
      <c r="M430" s="302"/>
      <c r="N430" s="303"/>
      <c r="O430" s="280" t="s">
        <v>157</v>
      </c>
    </row>
    <row r="431" spans="2:15" s="292" customFormat="1" ht="18" customHeight="1" x14ac:dyDescent="0.2">
      <c r="B431" s="275"/>
      <c r="C431" s="644"/>
      <c r="D431" s="644"/>
      <c r="E431" s="300"/>
      <c r="F431" s="301"/>
      <c r="G431" s="302"/>
      <c r="H431" s="303"/>
      <c r="I431" s="287" t="s">
        <v>157</v>
      </c>
      <c r="J431" s="304"/>
      <c r="K431" s="300"/>
      <c r="L431" s="301"/>
      <c r="M431" s="302"/>
      <c r="N431" s="303"/>
      <c r="O431" s="280" t="s">
        <v>158</v>
      </c>
    </row>
    <row r="432" spans="2:15" s="292" customFormat="1" ht="18" customHeight="1" x14ac:dyDescent="0.2">
      <c r="B432" s="275"/>
      <c r="C432" s="644"/>
      <c r="D432" s="644"/>
      <c r="E432" s="300"/>
      <c r="F432" s="301"/>
      <c r="G432" s="302"/>
      <c r="H432" s="303"/>
      <c r="I432" s="287" t="s">
        <v>158</v>
      </c>
      <c r="J432" s="304"/>
      <c r="K432" s="300"/>
      <c r="L432" s="301"/>
      <c r="M432" s="302"/>
      <c r="N432" s="303"/>
      <c r="O432" s="280" t="s">
        <v>37</v>
      </c>
    </row>
    <row r="433" spans="2:15" s="292" customFormat="1" ht="18" customHeight="1" x14ac:dyDescent="0.2">
      <c r="B433" s="274"/>
      <c r="C433" s="643"/>
      <c r="D433" s="643"/>
      <c r="E433" s="293"/>
      <c r="F433" s="294"/>
      <c r="G433" s="295"/>
      <c r="H433" s="298"/>
      <c r="I433" s="286" t="s">
        <v>37</v>
      </c>
      <c r="J433" s="297"/>
      <c r="K433" s="293"/>
      <c r="L433" s="294"/>
      <c r="M433" s="295"/>
      <c r="N433" s="298"/>
      <c r="O433" s="279" t="s">
        <v>38</v>
      </c>
    </row>
    <row r="434" spans="2:15" s="292" customFormat="1" ht="18" customHeight="1" x14ac:dyDescent="0.2">
      <c r="B434" s="274"/>
      <c r="C434" s="643"/>
      <c r="D434" s="643"/>
      <c r="E434" s="293"/>
      <c r="F434" s="294"/>
      <c r="G434" s="295"/>
      <c r="H434" s="298"/>
      <c r="I434" s="286" t="s">
        <v>38</v>
      </c>
      <c r="J434" s="297"/>
      <c r="K434" s="293"/>
      <c r="L434" s="294"/>
      <c r="M434" s="295"/>
      <c r="N434" s="298"/>
      <c r="O434" s="279" t="s">
        <v>157</v>
      </c>
    </row>
    <row r="435" spans="2:15" s="292" customFormat="1" ht="18" customHeight="1" x14ac:dyDescent="0.2">
      <c r="B435" s="274"/>
      <c r="C435" s="643"/>
      <c r="D435" s="643"/>
      <c r="E435" s="293"/>
      <c r="F435" s="294"/>
      <c r="G435" s="295"/>
      <c r="H435" s="298"/>
      <c r="I435" s="286" t="s">
        <v>157</v>
      </c>
      <c r="J435" s="297"/>
      <c r="K435" s="293"/>
      <c r="L435" s="294"/>
      <c r="M435" s="295"/>
      <c r="N435" s="298"/>
      <c r="O435" s="279" t="s">
        <v>158</v>
      </c>
    </row>
    <row r="436" spans="2:15" s="292" customFormat="1" ht="18" customHeight="1" x14ac:dyDescent="0.2">
      <c r="B436" s="274"/>
      <c r="C436" s="643"/>
      <c r="D436" s="643"/>
      <c r="E436" s="293"/>
      <c r="F436" s="294"/>
      <c r="G436" s="295"/>
      <c r="H436" s="298"/>
      <c r="I436" s="286" t="s">
        <v>158</v>
      </c>
      <c r="J436" s="297"/>
      <c r="K436" s="293"/>
      <c r="L436" s="294"/>
      <c r="M436" s="295"/>
      <c r="N436" s="298"/>
      <c r="O436" s="279" t="s">
        <v>37</v>
      </c>
    </row>
    <row r="437" spans="2:15" s="292" customFormat="1" ht="18" customHeight="1" x14ac:dyDescent="0.2">
      <c r="B437" s="275"/>
      <c r="C437" s="644"/>
      <c r="D437" s="644"/>
      <c r="E437" s="300"/>
      <c r="F437" s="301"/>
      <c r="G437" s="302"/>
      <c r="H437" s="303"/>
      <c r="I437" s="287" t="s">
        <v>37</v>
      </c>
      <c r="J437" s="304"/>
      <c r="K437" s="300"/>
      <c r="L437" s="301"/>
      <c r="M437" s="302"/>
      <c r="N437" s="303"/>
      <c r="O437" s="280" t="s">
        <v>38</v>
      </c>
    </row>
    <row r="438" spans="2:15" s="292" customFormat="1" ht="18" customHeight="1" x14ac:dyDescent="0.2">
      <c r="B438" s="275"/>
      <c r="C438" s="644"/>
      <c r="D438" s="644"/>
      <c r="E438" s="300"/>
      <c r="F438" s="301"/>
      <c r="G438" s="302"/>
      <c r="H438" s="303"/>
      <c r="I438" s="287" t="s">
        <v>38</v>
      </c>
      <c r="J438" s="304"/>
      <c r="K438" s="300"/>
      <c r="L438" s="301"/>
      <c r="M438" s="302"/>
      <c r="N438" s="303"/>
      <c r="O438" s="280" t="s">
        <v>157</v>
      </c>
    </row>
    <row r="439" spans="2:15" s="292" customFormat="1" ht="18" customHeight="1" x14ac:dyDescent="0.2">
      <c r="B439" s="275"/>
      <c r="C439" s="644"/>
      <c r="D439" s="644"/>
      <c r="E439" s="300"/>
      <c r="F439" s="301"/>
      <c r="G439" s="302"/>
      <c r="H439" s="303"/>
      <c r="I439" s="287" t="s">
        <v>157</v>
      </c>
      <c r="J439" s="304"/>
      <c r="K439" s="300"/>
      <c r="L439" s="301"/>
      <c r="M439" s="302"/>
      <c r="N439" s="303"/>
      <c r="O439" s="280" t="s">
        <v>158</v>
      </c>
    </row>
    <row r="440" spans="2:15" s="292" customFormat="1" ht="18" customHeight="1" x14ac:dyDescent="0.2">
      <c r="B440" s="275"/>
      <c r="C440" s="644"/>
      <c r="D440" s="644"/>
      <c r="E440" s="300"/>
      <c r="F440" s="301"/>
      <c r="G440" s="302"/>
      <c r="H440" s="303"/>
      <c r="I440" s="287" t="s">
        <v>158</v>
      </c>
      <c r="J440" s="304"/>
      <c r="K440" s="300"/>
      <c r="L440" s="301"/>
      <c r="M440" s="302"/>
      <c r="N440" s="303"/>
      <c r="O440" s="280" t="s">
        <v>37</v>
      </c>
    </row>
    <row r="441" spans="2:15" s="292" customFormat="1" ht="18" customHeight="1" x14ac:dyDescent="0.2">
      <c r="B441" s="274"/>
      <c r="C441" s="643"/>
      <c r="D441" s="643"/>
      <c r="E441" s="293"/>
      <c r="F441" s="294"/>
      <c r="G441" s="295"/>
      <c r="H441" s="298"/>
      <c r="I441" s="286" t="s">
        <v>37</v>
      </c>
      <c r="J441" s="297"/>
      <c r="K441" s="293"/>
      <c r="L441" s="294"/>
      <c r="M441" s="295"/>
      <c r="N441" s="298"/>
      <c r="O441" s="279" t="s">
        <v>38</v>
      </c>
    </row>
    <row r="442" spans="2:15" s="292" customFormat="1" ht="18" customHeight="1" x14ac:dyDescent="0.2">
      <c r="B442" s="274"/>
      <c r="C442" s="643"/>
      <c r="D442" s="643"/>
      <c r="E442" s="293"/>
      <c r="F442" s="294"/>
      <c r="G442" s="295"/>
      <c r="H442" s="298"/>
      <c r="I442" s="286" t="s">
        <v>38</v>
      </c>
      <c r="J442" s="297"/>
      <c r="K442" s="293"/>
      <c r="L442" s="294"/>
      <c r="M442" s="295"/>
      <c r="N442" s="298"/>
      <c r="O442" s="279" t="s">
        <v>157</v>
      </c>
    </row>
    <row r="443" spans="2:15" s="292" customFormat="1" ht="18" customHeight="1" x14ac:dyDescent="0.2">
      <c r="B443" s="274"/>
      <c r="C443" s="643"/>
      <c r="D443" s="643"/>
      <c r="E443" s="293"/>
      <c r="F443" s="294"/>
      <c r="G443" s="295"/>
      <c r="H443" s="298"/>
      <c r="I443" s="286" t="s">
        <v>157</v>
      </c>
      <c r="J443" s="297"/>
      <c r="K443" s="293"/>
      <c r="L443" s="294"/>
      <c r="M443" s="295"/>
      <c r="N443" s="298"/>
      <c r="O443" s="279" t="s">
        <v>158</v>
      </c>
    </row>
    <row r="444" spans="2:15" s="292" customFormat="1" ht="18" customHeight="1" x14ac:dyDescent="0.2">
      <c r="B444" s="274"/>
      <c r="C444" s="643"/>
      <c r="D444" s="643"/>
      <c r="E444" s="293"/>
      <c r="F444" s="294"/>
      <c r="G444" s="295"/>
      <c r="H444" s="298"/>
      <c r="I444" s="286" t="s">
        <v>158</v>
      </c>
      <c r="J444" s="297"/>
      <c r="K444" s="293"/>
      <c r="L444" s="294"/>
      <c r="M444" s="295"/>
      <c r="N444" s="298"/>
      <c r="O444" s="279" t="s">
        <v>37</v>
      </c>
    </row>
    <row r="445" spans="2:15" s="292" customFormat="1" ht="18" customHeight="1" x14ac:dyDescent="0.2">
      <c r="B445" s="275"/>
      <c r="C445" s="644"/>
      <c r="D445" s="644"/>
      <c r="E445" s="300"/>
      <c r="F445" s="301"/>
      <c r="G445" s="302"/>
      <c r="H445" s="303"/>
      <c r="I445" s="287" t="s">
        <v>37</v>
      </c>
      <c r="J445" s="304"/>
      <c r="K445" s="300"/>
      <c r="L445" s="301"/>
      <c r="M445" s="302"/>
      <c r="N445" s="303"/>
      <c r="O445" s="280" t="s">
        <v>38</v>
      </c>
    </row>
    <row r="446" spans="2:15" s="292" customFormat="1" ht="18" customHeight="1" x14ac:dyDescent="0.2">
      <c r="B446" s="275"/>
      <c r="C446" s="644"/>
      <c r="D446" s="644"/>
      <c r="E446" s="300"/>
      <c r="F446" s="301"/>
      <c r="G446" s="302"/>
      <c r="H446" s="303"/>
      <c r="I446" s="287" t="s">
        <v>38</v>
      </c>
      <c r="J446" s="304"/>
      <c r="K446" s="300"/>
      <c r="L446" s="301"/>
      <c r="M446" s="302"/>
      <c r="N446" s="303"/>
      <c r="O446" s="280" t="s">
        <v>157</v>
      </c>
    </row>
    <row r="447" spans="2:15" s="292" customFormat="1" ht="18" customHeight="1" x14ac:dyDescent="0.2">
      <c r="B447" s="275"/>
      <c r="C447" s="644"/>
      <c r="D447" s="644"/>
      <c r="E447" s="300"/>
      <c r="F447" s="301"/>
      <c r="G447" s="302"/>
      <c r="H447" s="303"/>
      <c r="I447" s="287" t="s">
        <v>157</v>
      </c>
      <c r="J447" s="304"/>
      <c r="K447" s="300"/>
      <c r="L447" s="301"/>
      <c r="M447" s="302"/>
      <c r="N447" s="303"/>
      <c r="O447" s="280" t="s">
        <v>158</v>
      </c>
    </row>
    <row r="448" spans="2:15" s="292" customFormat="1" ht="18" customHeight="1" x14ac:dyDescent="0.2">
      <c r="B448" s="275"/>
      <c r="C448" s="644"/>
      <c r="D448" s="644"/>
      <c r="E448" s="300"/>
      <c r="F448" s="301"/>
      <c r="G448" s="302"/>
      <c r="H448" s="303"/>
      <c r="I448" s="287" t="s">
        <v>158</v>
      </c>
      <c r="J448" s="304"/>
      <c r="K448" s="300"/>
      <c r="L448" s="301"/>
      <c r="M448" s="302"/>
      <c r="N448" s="303"/>
      <c r="O448" s="280" t="s">
        <v>37</v>
      </c>
    </row>
    <row r="449" spans="2:15" s="292" customFormat="1" ht="18" customHeight="1" x14ac:dyDescent="0.2">
      <c r="B449" s="274"/>
      <c r="C449" s="643"/>
      <c r="D449" s="643"/>
      <c r="E449" s="293"/>
      <c r="F449" s="294"/>
      <c r="G449" s="295"/>
      <c r="H449" s="298"/>
      <c r="I449" s="286" t="s">
        <v>37</v>
      </c>
      <c r="J449" s="297"/>
      <c r="K449" s="293"/>
      <c r="L449" s="294"/>
      <c r="M449" s="295"/>
      <c r="N449" s="298"/>
      <c r="O449" s="279" t="s">
        <v>38</v>
      </c>
    </row>
    <row r="450" spans="2:15" s="292" customFormat="1" ht="18" customHeight="1" x14ac:dyDescent="0.2">
      <c r="B450" s="274"/>
      <c r="C450" s="643"/>
      <c r="D450" s="643"/>
      <c r="E450" s="293"/>
      <c r="F450" s="294"/>
      <c r="G450" s="295"/>
      <c r="H450" s="298"/>
      <c r="I450" s="286" t="s">
        <v>38</v>
      </c>
      <c r="J450" s="297"/>
      <c r="K450" s="293"/>
      <c r="L450" s="294"/>
      <c r="M450" s="295"/>
      <c r="N450" s="298"/>
      <c r="O450" s="279" t="s">
        <v>157</v>
      </c>
    </row>
    <row r="451" spans="2:15" s="292" customFormat="1" ht="18" customHeight="1" x14ac:dyDescent="0.2">
      <c r="B451" s="274"/>
      <c r="C451" s="643"/>
      <c r="D451" s="643"/>
      <c r="E451" s="293"/>
      <c r="F451" s="294"/>
      <c r="G451" s="295"/>
      <c r="H451" s="298"/>
      <c r="I451" s="286" t="s">
        <v>157</v>
      </c>
      <c r="J451" s="297"/>
      <c r="K451" s="293"/>
      <c r="L451" s="294"/>
      <c r="M451" s="295"/>
      <c r="N451" s="298"/>
      <c r="O451" s="279" t="s">
        <v>158</v>
      </c>
    </row>
    <row r="452" spans="2:15" s="292" customFormat="1" ht="18" customHeight="1" x14ac:dyDescent="0.2">
      <c r="B452" s="274"/>
      <c r="C452" s="643"/>
      <c r="D452" s="643"/>
      <c r="E452" s="293"/>
      <c r="F452" s="294"/>
      <c r="G452" s="295"/>
      <c r="H452" s="298"/>
      <c r="I452" s="286" t="s">
        <v>158</v>
      </c>
      <c r="J452" s="297"/>
      <c r="K452" s="293"/>
      <c r="L452" s="294"/>
      <c r="M452" s="295"/>
      <c r="N452" s="298"/>
      <c r="O452" s="279" t="s">
        <v>37</v>
      </c>
    </row>
    <row r="453" spans="2:15" s="292" customFormat="1" ht="18" customHeight="1" x14ac:dyDescent="0.2">
      <c r="B453" s="275"/>
      <c r="C453" s="644"/>
      <c r="D453" s="644"/>
      <c r="E453" s="300"/>
      <c r="F453" s="301"/>
      <c r="G453" s="302"/>
      <c r="H453" s="303"/>
      <c r="I453" s="287" t="s">
        <v>37</v>
      </c>
      <c r="J453" s="304"/>
      <c r="K453" s="300"/>
      <c r="L453" s="301"/>
      <c r="M453" s="302"/>
      <c r="N453" s="303"/>
      <c r="O453" s="280" t="s">
        <v>38</v>
      </c>
    </row>
    <row r="454" spans="2:15" s="292" customFormat="1" ht="18" customHeight="1" thickBot="1" x14ac:dyDescent="0.25">
      <c r="B454" s="635"/>
      <c r="C454" s="645"/>
      <c r="D454" s="645"/>
      <c r="E454" s="637"/>
      <c r="F454" s="638"/>
      <c r="G454" s="639"/>
      <c r="H454" s="636"/>
      <c r="I454" s="640" t="s">
        <v>38</v>
      </c>
      <c r="J454" s="641"/>
      <c r="K454" s="637"/>
      <c r="L454" s="638"/>
      <c r="M454" s="639"/>
      <c r="N454" s="636"/>
      <c r="O454" s="642" t="s">
        <v>157</v>
      </c>
    </row>
    <row r="455" spans="2:15" x14ac:dyDescent="0.2">
      <c r="B455" s="621"/>
      <c r="C455" s="622"/>
      <c r="D455" s="623"/>
      <c r="E455" s="623"/>
      <c r="F455" s="623"/>
      <c r="G455" s="623"/>
      <c r="H455" s="623"/>
      <c r="I455" s="624" t="s">
        <v>63</v>
      </c>
      <c r="J455" s="139"/>
      <c r="K455" s="623"/>
      <c r="L455" s="623"/>
      <c r="M455" s="623"/>
      <c r="N455" s="623"/>
      <c r="O455" s="624" t="s">
        <v>63</v>
      </c>
    </row>
    <row r="456" spans="2:15" x14ac:dyDescent="0.2">
      <c r="B456" s="621"/>
      <c r="C456" s="622"/>
      <c r="D456" s="623"/>
      <c r="E456" s="623"/>
      <c r="F456" s="623"/>
      <c r="G456" s="623"/>
      <c r="H456" s="623"/>
      <c r="I456" s="624" t="s">
        <v>63</v>
      </c>
      <c r="J456" s="139"/>
      <c r="K456" s="623"/>
      <c r="L456" s="623"/>
      <c r="M456" s="623"/>
      <c r="N456" s="623"/>
      <c r="O456" s="624" t="s">
        <v>63</v>
      </c>
    </row>
    <row r="506" spans="9:15" x14ac:dyDescent="0.2">
      <c r="I506" s="291" t="s">
        <v>63</v>
      </c>
      <c r="O506" s="291" t="s">
        <v>63</v>
      </c>
    </row>
    <row r="507" spans="9:15" x14ac:dyDescent="0.2">
      <c r="I507" s="291" t="s">
        <v>63</v>
      </c>
      <c r="O507" s="291" t="s">
        <v>63</v>
      </c>
    </row>
  </sheetData>
  <sheetProtection sheet="1" objects="1" scenarios="1"/>
  <customSheetViews>
    <customSheetView guid="{B63A9C9F-CFE4-40C9-8381-5421B247D702}" showGridLines="0" showRowCol="0" outlineSymbols="0" showRuler="0">
      <rowBreaks count="5" manualBreakCount="5">
        <brk id="49" max="16383" man="1"/>
        <brk id="94" max="16383" man="1"/>
        <brk id="140" max="16383" man="1"/>
        <brk id="189" max="16383" man="1"/>
        <brk id="234" max="16383" man="1"/>
      </rowBreaks>
      <pageMargins left="0.39370078740157483" right="0.39370078740157483" top="0.78740157480314965" bottom="0.78740157480314965" header="0" footer="0"/>
      <printOptions horizontalCentered="1"/>
      <pageSetup paperSize="9" scale="83" orientation="portrait" horizontalDpi="4294967292" r:id="rId1"/>
      <headerFooter alignWithMargins="0"/>
    </customSheetView>
  </customSheetViews>
  <mergeCells count="3">
    <mergeCell ref="B1:O1"/>
    <mergeCell ref="E3:H3"/>
    <mergeCell ref="K3:N3"/>
  </mergeCells>
  <phoneticPr fontId="0" type="noConversion"/>
  <printOptions horizontalCentered="1"/>
  <pageMargins left="0" right="0" top="0.78740157480314965" bottom="0.78740157480314965" header="0.19685039370078741" footer="0.19685039370078741"/>
  <pageSetup paperSize="9" fitToHeight="6" orientation="portrait" horizontalDpi="4294967292" r:id="rId2"/>
  <headerFooter alignWithMargins="0">
    <oddHeader>&amp;CProgram pro zpracování výsledků: POŽÁRNÍ SPORT</oddHeader>
    <oddFooter>&amp;LAutor: Ing. Milan Hoffmann&amp;C&amp;P&amp;ROprávněný uživatel: SH ČMS</oddFooter>
  </headerFooter>
  <rowBreaks count="9" manualBreakCount="9">
    <brk id="40" max="16383" man="1"/>
    <brk id="76" max="16383" man="1"/>
    <brk id="116" max="16383" man="1"/>
    <brk id="154" max="16383" man="1"/>
    <brk id="192" max="16383" man="1"/>
    <brk id="230" max="16383" man="1"/>
    <brk id="268" max="16383" man="1"/>
    <brk id="306" max="16383" man="1"/>
    <brk id="344"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1:O546"/>
  <sheetViews>
    <sheetView showGridLines="0" showRowColHeaders="0" showOutlineSymbols="0" zoomScaleNormal="100" workbookViewId="0"/>
  </sheetViews>
  <sheetFormatPr defaultColWidth="5.5703125" defaultRowHeight="12.75" x14ac:dyDescent="0.2"/>
  <cols>
    <col min="1" max="1" width="1.140625" style="292" customWidth="1"/>
    <col min="2" max="2" width="4.7109375" style="492" customWidth="1"/>
    <col min="3" max="3" width="17.7109375" style="491" customWidth="1"/>
    <col min="4" max="4" width="17.7109375" style="492" customWidth="1"/>
    <col min="5" max="7" width="5.7109375" style="492" customWidth="1"/>
    <col min="8" max="8" width="6.7109375" style="492" customWidth="1"/>
    <col min="9" max="9" width="3.7109375" style="492" customWidth="1"/>
    <col min="10" max="10" width="0.85546875" style="292" customWidth="1"/>
    <col min="11" max="13" width="5.7109375" style="492" customWidth="1"/>
    <col min="14" max="14" width="6.7109375" style="492" customWidth="1"/>
    <col min="15" max="15" width="3.7109375" style="492" customWidth="1"/>
    <col min="16" max="16" width="1.140625" style="292" customWidth="1"/>
    <col min="17" max="16384" width="5.5703125" style="292"/>
  </cols>
  <sheetData>
    <row r="1" spans="2:15" ht="26.25" x14ac:dyDescent="0.2">
      <c r="B1" s="740" t="s">
        <v>58</v>
      </c>
      <c r="C1" s="740"/>
      <c r="D1" s="740"/>
      <c r="E1" s="740"/>
      <c r="F1" s="740"/>
      <c r="G1" s="740"/>
      <c r="H1" s="740"/>
      <c r="I1" s="740"/>
      <c r="J1" s="740"/>
      <c r="K1" s="740"/>
      <c r="L1" s="740"/>
      <c r="M1" s="740"/>
      <c r="N1" s="740"/>
      <c r="O1" s="740"/>
    </row>
    <row r="2" spans="2:15" ht="15" customHeight="1" x14ac:dyDescent="0.2">
      <c r="B2" s="481"/>
      <c r="C2" s="482"/>
      <c r="D2" s="481"/>
      <c r="E2" s="481"/>
      <c r="F2" s="481"/>
      <c r="G2" s="481"/>
      <c r="H2" s="481"/>
      <c r="I2" s="481"/>
      <c r="K2" s="481"/>
      <c r="L2" s="481"/>
      <c r="M2" s="481"/>
      <c r="N2" s="481"/>
      <c r="O2" s="481"/>
    </row>
    <row r="3" spans="2:15" s="483" customFormat="1" ht="18" x14ac:dyDescent="0.2">
      <c r="B3" s="484"/>
      <c r="C3" s="745" t="str">
        <f>Start!B2</f>
        <v>Krajské kolo v PS</v>
      </c>
      <c r="D3" s="745"/>
      <c r="E3" s="745"/>
      <c r="F3" s="745"/>
      <c r="G3" s="745" t="str">
        <f>Start!B3</f>
        <v>30.7. 2016 Pardubice - Polabiny</v>
      </c>
      <c r="H3" s="745"/>
      <c r="I3" s="745"/>
      <c r="J3" s="745"/>
      <c r="K3" s="745"/>
      <c r="L3" s="745"/>
      <c r="M3" s="745"/>
      <c r="N3" s="745"/>
      <c r="O3" s="484"/>
    </row>
    <row r="4" spans="2:15" ht="15" customHeight="1" thickBot="1" x14ac:dyDescent="0.25">
      <c r="B4" s="481"/>
      <c r="C4" s="482"/>
      <c r="D4" s="481"/>
      <c r="E4" s="481"/>
      <c r="F4" s="481"/>
      <c r="G4" s="481"/>
      <c r="H4" s="481"/>
      <c r="I4" s="481"/>
      <c r="K4" s="481"/>
      <c r="L4" s="481"/>
      <c r="M4" s="481"/>
      <c r="N4" s="481"/>
      <c r="O4" s="481"/>
    </row>
    <row r="5" spans="2:15" s="25" customFormat="1" ht="18" customHeight="1" thickBot="1" x14ac:dyDescent="0.25">
      <c r="C5" s="35" t="str">
        <f>Start!$C$5</f>
        <v>MUŽI</v>
      </c>
      <c r="E5" s="742" t="s">
        <v>25</v>
      </c>
      <c r="F5" s="743"/>
      <c r="G5" s="743"/>
      <c r="H5" s="744"/>
      <c r="K5" s="742" t="s">
        <v>26</v>
      </c>
      <c r="L5" s="743"/>
      <c r="M5" s="743"/>
      <c r="N5" s="744"/>
    </row>
    <row r="6" spans="2:15" s="485" customFormat="1" ht="18" customHeight="1" thickBot="1" x14ac:dyDescent="0.25">
      <c r="B6" s="26" t="s">
        <v>1</v>
      </c>
      <c r="C6" s="137" t="s">
        <v>22</v>
      </c>
      <c r="D6" s="26" t="s">
        <v>36</v>
      </c>
      <c r="E6" s="486">
        <v>1</v>
      </c>
      <c r="F6" s="487">
        <v>2</v>
      </c>
      <c r="G6" s="488">
        <v>3</v>
      </c>
      <c r="H6" s="26" t="s">
        <v>24</v>
      </c>
      <c r="I6" s="26" t="s">
        <v>51</v>
      </c>
      <c r="J6" s="489"/>
      <c r="K6" s="486">
        <v>1</v>
      </c>
      <c r="L6" s="487">
        <v>2</v>
      </c>
      <c r="M6" s="488">
        <v>3</v>
      </c>
      <c r="N6" s="342" t="s">
        <v>24</v>
      </c>
      <c r="O6" s="26" t="s">
        <v>51</v>
      </c>
    </row>
    <row r="7" spans="2:15" ht="18" customHeight="1" x14ac:dyDescent="0.2">
      <c r="B7" s="626">
        <v>1</v>
      </c>
      <c r="C7" s="627" t="s">
        <v>116</v>
      </c>
      <c r="D7" s="627" t="s">
        <v>107</v>
      </c>
      <c r="E7" s="628"/>
      <c r="F7" s="629"/>
      <c r="G7" s="630"/>
      <c r="H7" s="631"/>
      <c r="I7" s="632" t="s">
        <v>37</v>
      </c>
      <c r="J7" s="633"/>
      <c r="K7" s="628"/>
      <c r="L7" s="629"/>
      <c r="M7" s="630"/>
      <c r="N7" s="631"/>
      <c r="O7" s="634" t="s">
        <v>38</v>
      </c>
    </row>
    <row r="8" spans="2:15" s="299" customFormat="1" ht="18" customHeight="1" x14ac:dyDescent="0.2">
      <c r="B8" s="275">
        <v>2</v>
      </c>
      <c r="C8" s="225" t="s">
        <v>121</v>
      </c>
      <c r="D8" s="225" t="s">
        <v>109</v>
      </c>
      <c r="E8" s="300"/>
      <c r="F8" s="301"/>
      <c r="G8" s="302"/>
      <c r="H8" s="312"/>
      <c r="I8" s="288" t="s">
        <v>38</v>
      </c>
      <c r="J8" s="304"/>
      <c r="K8" s="300"/>
      <c r="L8" s="301"/>
      <c r="M8" s="302"/>
      <c r="N8" s="303"/>
      <c r="O8" s="280" t="s">
        <v>157</v>
      </c>
    </row>
    <row r="9" spans="2:15" s="299" customFormat="1" ht="18" customHeight="1" x14ac:dyDescent="0.2">
      <c r="B9" s="275">
        <v>3</v>
      </c>
      <c r="C9" s="225" t="s">
        <v>127</v>
      </c>
      <c r="D9" s="225" t="s">
        <v>111</v>
      </c>
      <c r="E9" s="300"/>
      <c r="F9" s="301"/>
      <c r="G9" s="302"/>
      <c r="H9" s="303"/>
      <c r="I9" s="287" t="s">
        <v>157</v>
      </c>
      <c r="J9" s="304"/>
      <c r="K9" s="300"/>
      <c r="L9" s="301"/>
      <c r="M9" s="302"/>
      <c r="N9" s="303"/>
      <c r="O9" s="280" t="s">
        <v>158</v>
      </c>
    </row>
    <row r="10" spans="2:15" ht="18" customHeight="1" x14ac:dyDescent="0.2">
      <c r="B10" s="275">
        <v>4</v>
      </c>
      <c r="C10" s="225" t="s">
        <v>135</v>
      </c>
      <c r="D10" s="225" t="s">
        <v>112</v>
      </c>
      <c r="E10" s="300"/>
      <c r="F10" s="301"/>
      <c r="G10" s="302"/>
      <c r="H10" s="303"/>
      <c r="I10" s="287" t="s">
        <v>158</v>
      </c>
      <c r="J10" s="304"/>
      <c r="K10" s="300"/>
      <c r="L10" s="301"/>
      <c r="M10" s="302"/>
      <c r="N10" s="303"/>
      <c r="O10" s="280" t="s">
        <v>37</v>
      </c>
    </row>
    <row r="11" spans="2:15" s="299" customFormat="1" ht="18" customHeight="1" x14ac:dyDescent="0.2">
      <c r="B11" s="274">
        <v>5</v>
      </c>
      <c r="C11" s="224" t="s">
        <v>142</v>
      </c>
      <c r="D11" s="224" t="s">
        <v>113</v>
      </c>
      <c r="E11" s="293"/>
      <c r="F11" s="294"/>
      <c r="G11" s="295"/>
      <c r="H11" s="298"/>
      <c r="I11" s="285" t="s">
        <v>37</v>
      </c>
      <c r="J11" s="297"/>
      <c r="K11" s="293"/>
      <c r="L11" s="294"/>
      <c r="M11" s="295"/>
      <c r="N11" s="298"/>
      <c r="O11" s="279" t="s">
        <v>38</v>
      </c>
    </row>
    <row r="12" spans="2:15" s="299" customFormat="1" ht="18" customHeight="1" x14ac:dyDescent="0.2">
      <c r="B12" s="274">
        <v>6</v>
      </c>
      <c r="C12" s="224" t="s">
        <v>150</v>
      </c>
      <c r="D12" s="224" t="s">
        <v>101</v>
      </c>
      <c r="E12" s="293"/>
      <c r="F12" s="294"/>
      <c r="G12" s="295"/>
      <c r="H12" s="298"/>
      <c r="I12" s="285" t="s">
        <v>38</v>
      </c>
      <c r="J12" s="297"/>
      <c r="K12" s="293"/>
      <c r="L12" s="294"/>
      <c r="M12" s="295"/>
      <c r="N12" s="298"/>
      <c r="O12" s="279" t="s">
        <v>157</v>
      </c>
    </row>
    <row r="13" spans="2:15" ht="18" customHeight="1" x14ac:dyDescent="0.2">
      <c r="B13" s="274">
        <v>7</v>
      </c>
      <c r="C13" s="224" t="s">
        <v>117</v>
      </c>
      <c r="D13" s="224" t="s">
        <v>107</v>
      </c>
      <c r="E13" s="293"/>
      <c r="F13" s="294"/>
      <c r="G13" s="295"/>
      <c r="H13" s="298"/>
      <c r="I13" s="286" t="s">
        <v>157</v>
      </c>
      <c r="J13" s="297"/>
      <c r="K13" s="293"/>
      <c r="L13" s="294"/>
      <c r="M13" s="295"/>
      <c r="N13" s="298"/>
      <c r="O13" s="279" t="s">
        <v>158</v>
      </c>
    </row>
    <row r="14" spans="2:15" s="299" customFormat="1" ht="18" customHeight="1" x14ac:dyDescent="0.2">
      <c r="B14" s="274">
        <v>8</v>
      </c>
      <c r="C14" s="224" t="s">
        <v>122</v>
      </c>
      <c r="D14" s="224" t="s">
        <v>109</v>
      </c>
      <c r="E14" s="293"/>
      <c r="F14" s="294"/>
      <c r="G14" s="295"/>
      <c r="H14" s="298"/>
      <c r="I14" s="286" t="s">
        <v>158</v>
      </c>
      <c r="J14" s="297"/>
      <c r="K14" s="293"/>
      <c r="L14" s="294"/>
      <c r="M14" s="295"/>
      <c r="N14" s="298"/>
      <c r="O14" s="279" t="s">
        <v>37</v>
      </c>
    </row>
    <row r="15" spans="2:15" s="299" customFormat="1" ht="18" customHeight="1" x14ac:dyDescent="0.2">
      <c r="B15" s="275">
        <v>9</v>
      </c>
      <c r="C15" s="225" t="s">
        <v>128</v>
      </c>
      <c r="D15" s="225" t="s">
        <v>111</v>
      </c>
      <c r="E15" s="300"/>
      <c r="F15" s="301"/>
      <c r="G15" s="302"/>
      <c r="H15" s="303"/>
      <c r="I15" s="287" t="s">
        <v>37</v>
      </c>
      <c r="J15" s="304"/>
      <c r="K15" s="300"/>
      <c r="L15" s="301"/>
      <c r="M15" s="302"/>
      <c r="N15" s="303"/>
      <c r="O15" s="280" t="s">
        <v>38</v>
      </c>
    </row>
    <row r="16" spans="2:15" ht="18" customHeight="1" x14ac:dyDescent="0.2">
      <c r="B16" s="275">
        <v>10</v>
      </c>
      <c r="C16" s="225" t="s">
        <v>136</v>
      </c>
      <c r="D16" s="225" t="s">
        <v>112</v>
      </c>
      <c r="E16" s="300"/>
      <c r="F16" s="301"/>
      <c r="G16" s="302"/>
      <c r="H16" s="303"/>
      <c r="I16" s="287" t="s">
        <v>38</v>
      </c>
      <c r="J16" s="304"/>
      <c r="K16" s="300"/>
      <c r="L16" s="301"/>
      <c r="M16" s="302"/>
      <c r="N16" s="303"/>
      <c r="O16" s="280" t="s">
        <v>157</v>
      </c>
    </row>
    <row r="17" spans="2:15" s="299" customFormat="1" ht="18" customHeight="1" x14ac:dyDescent="0.2">
      <c r="B17" s="275">
        <v>11</v>
      </c>
      <c r="C17" s="225" t="s">
        <v>143</v>
      </c>
      <c r="D17" s="225" t="s">
        <v>113</v>
      </c>
      <c r="E17" s="300"/>
      <c r="F17" s="301"/>
      <c r="G17" s="302"/>
      <c r="H17" s="303"/>
      <c r="I17" s="287" t="s">
        <v>157</v>
      </c>
      <c r="J17" s="304"/>
      <c r="K17" s="300"/>
      <c r="L17" s="301"/>
      <c r="M17" s="302"/>
      <c r="N17" s="303"/>
      <c r="O17" s="280" t="s">
        <v>158</v>
      </c>
    </row>
    <row r="18" spans="2:15" s="299" customFormat="1" ht="18" customHeight="1" x14ac:dyDescent="0.2">
      <c r="B18" s="275">
        <v>12</v>
      </c>
      <c r="C18" s="225" t="s">
        <v>151</v>
      </c>
      <c r="D18" s="225" t="s">
        <v>101</v>
      </c>
      <c r="E18" s="300"/>
      <c r="F18" s="301"/>
      <c r="G18" s="302"/>
      <c r="H18" s="303"/>
      <c r="I18" s="287" t="s">
        <v>158</v>
      </c>
      <c r="J18" s="304"/>
      <c r="K18" s="300"/>
      <c r="L18" s="301"/>
      <c r="M18" s="302"/>
      <c r="N18" s="303"/>
      <c r="O18" s="280" t="s">
        <v>37</v>
      </c>
    </row>
    <row r="19" spans="2:15" ht="18" customHeight="1" x14ac:dyDescent="0.2">
      <c r="B19" s="274">
        <v>13</v>
      </c>
      <c r="C19" s="224" t="s">
        <v>165</v>
      </c>
      <c r="D19" s="224" t="s">
        <v>107</v>
      </c>
      <c r="E19" s="293"/>
      <c r="F19" s="294"/>
      <c r="G19" s="295"/>
      <c r="H19" s="298"/>
      <c r="I19" s="286" t="s">
        <v>37</v>
      </c>
      <c r="J19" s="297"/>
      <c r="K19" s="293"/>
      <c r="L19" s="294"/>
      <c r="M19" s="295"/>
      <c r="N19" s="298"/>
      <c r="O19" s="279" t="s">
        <v>38</v>
      </c>
    </row>
    <row r="20" spans="2:15" s="299" customFormat="1" ht="18" customHeight="1" x14ac:dyDescent="0.2">
      <c r="B20" s="274">
        <v>14</v>
      </c>
      <c r="C20" s="224" t="s">
        <v>159</v>
      </c>
      <c r="D20" s="224" t="s">
        <v>109</v>
      </c>
      <c r="E20" s="293"/>
      <c r="F20" s="294"/>
      <c r="G20" s="295"/>
      <c r="H20" s="298"/>
      <c r="I20" s="286" t="s">
        <v>38</v>
      </c>
      <c r="J20" s="297"/>
      <c r="K20" s="293"/>
      <c r="L20" s="294"/>
      <c r="M20" s="295"/>
      <c r="N20" s="298"/>
      <c r="O20" s="279" t="s">
        <v>157</v>
      </c>
    </row>
    <row r="21" spans="2:15" s="299" customFormat="1" ht="18" customHeight="1" x14ac:dyDescent="0.2">
      <c r="B21" s="274">
        <v>15</v>
      </c>
      <c r="C21" s="224" t="s">
        <v>129</v>
      </c>
      <c r="D21" s="224" t="s">
        <v>111</v>
      </c>
      <c r="E21" s="293"/>
      <c r="F21" s="294"/>
      <c r="G21" s="295"/>
      <c r="H21" s="298"/>
      <c r="I21" s="286" t="s">
        <v>157</v>
      </c>
      <c r="J21" s="297"/>
      <c r="K21" s="293"/>
      <c r="L21" s="294"/>
      <c r="M21" s="295"/>
      <c r="N21" s="298"/>
      <c r="O21" s="279" t="s">
        <v>158</v>
      </c>
    </row>
    <row r="22" spans="2:15" ht="18" customHeight="1" x14ac:dyDescent="0.2">
      <c r="B22" s="274">
        <v>16</v>
      </c>
      <c r="C22" s="224" t="s">
        <v>137</v>
      </c>
      <c r="D22" s="224" t="s">
        <v>112</v>
      </c>
      <c r="E22" s="293"/>
      <c r="F22" s="294"/>
      <c r="G22" s="295"/>
      <c r="H22" s="298"/>
      <c r="I22" s="286" t="s">
        <v>158</v>
      </c>
      <c r="J22" s="297"/>
      <c r="K22" s="293"/>
      <c r="L22" s="294"/>
      <c r="M22" s="295"/>
      <c r="N22" s="298"/>
      <c r="O22" s="279" t="s">
        <v>37</v>
      </c>
    </row>
    <row r="23" spans="2:15" ht="18" customHeight="1" x14ac:dyDescent="0.2">
      <c r="B23" s="275">
        <v>17</v>
      </c>
      <c r="C23" s="225" t="s">
        <v>144</v>
      </c>
      <c r="D23" s="225" t="s">
        <v>113</v>
      </c>
      <c r="E23" s="300"/>
      <c r="F23" s="301"/>
      <c r="G23" s="302"/>
      <c r="H23" s="303"/>
      <c r="I23" s="287" t="s">
        <v>37</v>
      </c>
      <c r="J23" s="304"/>
      <c r="K23" s="300"/>
      <c r="L23" s="301"/>
      <c r="M23" s="302"/>
      <c r="N23" s="303"/>
      <c r="O23" s="280" t="s">
        <v>38</v>
      </c>
    </row>
    <row r="24" spans="2:15" ht="18" customHeight="1" x14ac:dyDescent="0.2">
      <c r="B24" s="275">
        <v>18</v>
      </c>
      <c r="C24" s="225" t="s">
        <v>152</v>
      </c>
      <c r="D24" s="225" t="s">
        <v>101</v>
      </c>
      <c r="E24" s="300"/>
      <c r="F24" s="301"/>
      <c r="G24" s="302"/>
      <c r="H24" s="303"/>
      <c r="I24" s="287" t="s">
        <v>38</v>
      </c>
      <c r="J24" s="304"/>
      <c r="K24" s="300"/>
      <c r="L24" s="301"/>
      <c r="M24" s="302"/>
      <c r="N24" s="303"/>
      <c r="O24" s="280" t="s">
        <v>157</v>
      </c>
    </row>
    <row r="25" spans="2:15" ht="18" customHeight="1" x14ac:dyDescent="0.2">
      <c r="B25" s="275">
        <v>19</v>
      </c>
      <c r="C25" s="225" t="s">
        <v>164</v>
      </c>
      <c r="D25" s="225" t="s">
        <v>107</v>
      </c>
      <c r="E25" s="300"/>
      <c r="F25" s="301"/>
      <c r="G25" s="302"/>
      <c r="H25" s="303"/>
      <c r="I25" s="287" t="s">
        <v>157</v>
      </c>
      <c r="J25" s="304"/>
      <c r="K25" s="300"/>
      <c r="L25" s="301"/>
      <c r="M25" s="302"/>
      <c r="N25" s="303"/>
      <c r="O25" s="280" t="s">
        <v>158</v>
      </c>
    </row>
    <row r="26" spans="2:15" ht="18" customHeight="1" x14ac:dyDescent="0.2">
      <c r="B26" s="275">
        <v>20</v>
      </c>
      <c r="C26" s="225" t="s">
        <v>123</v>
      </c>
      <c r="D26" s="225" t="s">
        <v>109</v>
      </c>
      <c r="E26" s="300"/>
      <c r="F26" s="301"/>
      <c r="G26" s="302"/>
      <c r="H26" s="303"/>
      <c r="I26" s="287" t="s">
        <v>158</v>
      </c>
      <c r="J26" s="304"/>
      <c r="K26" s="300"/>
      <c r="L26" s="301"/>
      <c r="M26" s="302"/>
      <c r="N26" s="303"/>
      <c r="O26" s="280" t="s">
        <v>37</v>
      </c>
    </row>
    <row r="27" spans="2:15" ht="18" customHeight="1" x14ac:dyDescent="0.2">
      <c r="B27" s="274">
        <v>21</v>
      </c>
      <c r="C27" s="224" t="s">
        <v>130</v>
      </c>
      <c r="D27" s="224" t="s">
        <v>111</v>
      </c>
      <c r="E27" s="293"/>
      <c r="F27" s="294"/>
      <c r="G27" s="295"/>
      <c r="H27" s="298"/>
      <c r="I27" s="286" t="s">
        <v>37</v>
      </c>
      <c r="J27" s="297"/>
      <c r="K27" s="293"/>
      <c r="L27" s="294"/>
      <c r="M27" s="295"/>
      <c r="N27" s="298"/>
      <c r="O27" s="279" t="s">
        <v>38</v>
      </c>
    </row>
    <row r="28" spans="2:15" ht="18" customHeight="1" x14ac:dyDescent="0.2">
      <c r="B28" s="274">
        <v>22</v>
      </c>
      <c r="C28" s="224" t="s">
        <v>138</v>
      </c>
      <c r="D28" s="224" t="s">
        <v>112</v>
      </c>
      <c r="E28" s="293"/>
      <c r="F28" s="294"/>
      <c r="G28" s="295"/>
      <c r="H28" s="298"/>
      <c r="I28" s="286" t="s">
        <v>38</v>
      </c>
      <c r="J28" s="297"/>
      <c r="K28" s="293"/>
      <c r="L28" s="294"/>
      <c r="M28" s="295"/>
      <c r="N28" s="298"/>
      <c r="O28" s="279" t="s">
        <v>157</v>
      </c>
    </row>
    <row r="29" spans="2:15" ht="18" customHeight="1" x14ac:dyDescent="0.2">
      <c r="B29" s="274">
        <v>23</v>
      </c>
      <c r="C29" s="224" t="s">
        <v>145</v>
      </c>
      <c r="D29" s="224" t="s">
        <v>113</v>
      </c>
      <c r="E29" s="293"/>
      <c r="F29" s="294"/>
      <c r="G29" s="295"/>
      <c r="H29" s="298"/>
      <c r="I29" s="286" t="s">
        <v>157</v>
      </c>
      <c r="J29" s="297"/>
      <c r="K29" s="293"/>
      <c r="L29" s="294"/>
      <c r="M29" s="295"/>
      <c r="N29" s="298"/>
      <c r="O29" s="279" t="s">
        <v>158</v>
      </c>
    </row>
    <row r="30" spans="2:15" ht="18" customHeight="1" x14ac:dyDescent="0.2">
      <c r="B30" s="274">
        <v>24</v>
      </c>
      <c r="C30" s="224" t="s">
        <v>153</v>
      </c>
      <c r="D30" s="224" t="s">
        <v>101</v>
      </c>
      <c r="E30" s="293"/>
      <c r="F30" s="294"/>
      <c r="G30" s="295"/>
      <c r="H30" s="298"/>
      <c r="I30" s="286" t="s">
        <v>158</v>
      </c>
      <c r="J30" s="297"/>
      <c r="K30" s="293"/>
      <c r="L30" s="294"/>
      <c r="M30" s="295"/>
      <c r="N30" s="298"/>
      <c r="O30" s="279" t="s">
        <v>37</v>
      </c>
    </row>
    <row r="31" spans="2:15" ht="18" customHeight="1" x14ac:dyDescent="0.2">
      <c r="B31" s="275">
        <v>25</v>
      </c>
      <c r="C31" s="225" t="s">
        <v>118</v>
      </c>
      <c r="D31" s="225" t="s">
        <v>107</v>
      </c>
      <c r="E31" s="300"/>
      <c r="F31" s="301"/>
      <c r="G31" s="302"/>
      <c r="H31" s="303"/>
      <c r="I31" s="287" t="s">
        <v>37</v>
      </c>
      <c r="J31" s="304"/>
      <c r="K31" s="300"/>
      <c r="L31" s="301"/>
      <c r="M31" s="302"/>
      <c r="N31" s="303"/>
      <c r="O31" s="280" t="s">
        <v>38</v>
      </c>
    </row>
    <row r="32" spans="2:15" ht="18" customHeight="1" x14ac:dyDescent="0.2">
      <c r="B32" s="275">
        <v>26</v>
      </c>
      <c r="C32" s="225" t="s">
        <v>124</v>
      </c>
      <c r="D32" s="225" t="s">
        <v>109</v>
      </c>
      <c r="E32" s="300"/>
      <c r="F32" s="301"/>
      <c r="G32" s="302"/>
      <c r="H32" s="303"/>
      <c r="I32" s="287" t="s">
        <v>38</v>
      </c>
      <c r="J32" s="304"/>
      <c r="K32" s="300"/>
      <c r="L32" s="301"/>
      <c r="M32" s="302"/>
      <c r="N32" s="303"/>
      <c r="O32" s="280" t="s">
        <v>157</v>
      </c>
    </row>
    <row r="33" spans="2:15" ht="18" customHeight="1" x14ac:dyDescent="0.2">
      <c r="B33" s="275">
        <v>27</v>
      </c>
      <c r="C33" s="225" t="s">
        <v>131</v>
      </c>
      <c r="D33" s="225" t="s">
        <v>111</v>
      </c>
      <c r="E33" s="300"/>
      <c r="F33" s="301"/>
      <c r="G33" s="302"/>
      <c r="H33" s="303"/>
      <c r="I33" s="287" t="s">
        <v>157</v>
      </c>
      <c r="J33" s="304"/>
      <c r="K33" s="300"/>
      <c r="L33" s="301"/>
      <c r="M33" s="302"/>
      <c r="N33" s="303"/>
      <c r="O33" s="280" t="s">
        <v>158</v>
      </c>
    </row>
    <row r="34" spans="2:15" ht="18" customHeight="1" x14ac:dyDescent="0.2">
      <c r="B34" s="275">
        <v>28</v>
      </c>
      <c r="C34" s="225" t="s">
        <v>139</v>
      </c>
      <c r="D34" s="225" t="s">
        <v>112</v>
      </c>
      <c r="E34" s="300"/>
      <c r="F34" s="301"/>
      <c r="G34" s="302"/>
      <c r="H34" s="303"/>
      <c r="I34" s="287" t="s">
        <v>158</v>
      </c>
      <c r="J34" s="304"/>
      <c r="K34" s="300"/>
      <c r="L34" s="301"/>
      <c r="M34" s="302"/>
      <c r="N34" s="303"/>
      <c r="O34" s="280" t="s">
        <v>37</v>
      </c>
    </row>
    <row r="35" spans="2:15" ht="18" customHeight="1" x14ac:dyDescent="0.2">
      <c r="B35" s="274">
        <v>29</v>
      </c>
      <c r="C35" s="224" t="s">
        <v>146</v>
      </c>
      <c r="D35" s="224" t="s">
        <v>113</v>
      </c>
      <c r="E35" s="293"/>
      <c r="F35" s="294"/>
      <c r="G35" s="295"/>
      <c r="H35" s="298"/>
      <c r="I35" s="286" t="s">
        <v>37</v>
      </c>
      <c r="J35" s="297"/>
      <c r="K35" s="293"/>
      <c r="L35" s="294"/>
      <c r="M35" s="295"/>
      <c r="N35" s="298"/>
      <c r="O35" s="279" t="s">
        <v>38</v>
      </c>
    </row>
    <row r="36" spans="2:15" ht="18" customHeight="1" x14ac:dyDescent="0.2">
      <c r="B36" s="274">
        <v>30</v>
      </c>
      <c r="C36" s="224" t="s">
        <v>154</v>
      </c>
      <c r="D36" s="224" t="s">
        <v>101</v>
      </c>
      <c r="E36" s="293"/>
      <c r="F36" s="294"/>
      <c r="G36" s="295"/>
      <c r="H36" s="298"/>
      <c r="I36" s="286" t="s">
        <v>38</v>
      </c>
      <c r="J36" s="297"/>
      <c r="K36" s="293"/>
      <c r="L36" s="294"/>
      <c r="M36" s="295"/>
      <c r="N36" s="298"/>
      <c r="O36" s="279" t="s">
        <v>157</v>
      </c>
    </row>
    <row r="37" spans="2:15" ht="18" customHeight="1" x14ac:dyDescent="0.2">
      <c r="B37" s="274">
        <v>31</v>
      </c>
      <c r="C37" s="224" t="s">
        <v>119</v>
      </c>
      <c r="D37" s="224" t="s">
        <v>107</v>
      </c>
      <c r="E37" s="293"/>
      <c r="F37" s="294"/>
      <c r="G37" s="295"/>
      <c r="H37" s="298"/>
      <c r="I37" s="286" t="s">
        <v>157</v>
      </c>
      <c r="J37" s="297"/>
      <c r="K37" s="293"/>
      <c r="L37" s="294"/>
      <c r="M37" s="295"/>
      <c r="N37" s="298"/>
      <c r="O37" s="279" t="s">
        <v>158</v>
      </c>
    </row>
    <row r="38" spans="2:15" ht="18" customHeight="1" x14ac:dyDescent="0.2">
      <c r="B38" s="274">
        <v>32</v>
      </c>
      <c r="C38" s="224" t="s">
        <v>125</v>
      </c>
      <c r="D38" s="224" t="s">
        <v>109</v>
      </c>
      <c r="E38" s="293"/>
      <c r="F38" s="294"/>
      <c r="G38" s="295"/>
      <c r="H38" s="298"/>
      <c r="I38" s="286" t="s">
        <v>158</v>
      </c>
      <c r="J38" s="297"/>
      <c r="K38" s="293"/>
      <c r="L38" s="294"/>
      <c r="M38" s="295"/>
      <c r="N38" s="298"/>
      <c r="O38" s="279" t="s">
        <v>37</v>
      </c>
    </row>
    <row r="39" spans="2:15" ht="18" customHeight="1" x14ac:dyDescent="0.2">
      <c r="B39" s="275">
        <v>33</v>
      </c>
      <c r="C39" s="225" t="s">
        <v>134</v>
      </c>
      <c r="D39" s="225" t="s">
        <v>111</v>
      </c>
      <c r="E39" s="300"/>
      <c r="F39" s="301"/>
      <c r="G39" s="302"/>
      <c r="H39" s="303"/>
      <c r="I39" s="287" t="s">
        <v>37</v>
      </c>
      <c r="J39" s="304"/>
      <c r="K39" s="300"/>
      <c r="L39" s="301"/>
      <c r="M39" s="302"/>
      <c r="N39" s="303"/>
      <c r="O39" s="280" t="s">
        <v>38</v>
      </c>
    </row>
    <row r="40" spans="2:15" ht="18" customHeight="1" x14ac:dyDescent="0.2">
      <c r="B40" s="275">
        <v>34</v>
      </c>
      <c r="C40" s="225" t="s">
        <v>140</v>
      </c>
      <c r="D40" s="225" t="s">
        <v>112</v>
      </c>
      <c r="E40" s="300"/>
      <c r="F40" s="301"/>
      <c r="G40" s="302"/>
      <c r="H40" s="303"/>
      <c r="I40" s="287" t="s">
        <v>38</v>
      </c>
      <c r="J40" s="304"/>
      <c r="K40" s="300"/>
      <c r="L40" s="301"/>
      <c r="M40" s="302"/>
      <c r="N40" s="303"/>
      <c r="O40" s="280" t="s">
        <v>157</v>
      </c>
    </row>
    <row r="41" spans="2:15" ht="18" customHeight="1" x14ac:dyDescent="0.2">
      <c r="B41" s="275">
        <v>35</v>
      </c>
      <c r="C41" s="225" t="s">
        <v>147</v>
      </c>
      <c r="D41" s="225" t="s">
        <v>113</v>
      </c>
      <c r="E41" s="300"/>
      <c r="F41" s="301"/>
      <c r="G41" s="302"/>
      <c r="H41" s="303"/>
      <c r="I41" s="287" t="s">
        <v>157</v>
      </c>
      <c r="J41" s="304"/>
      <c r="K41" s="300"/>
      <c r="L41" s="301"/>
      <c r="M41" s="302"/>
      <c r="N41" s="303"/>
      <c r="O41" s="280" t="s">
        <v>158</v>
      </c>
    </row>
    <row r="42" spans="2:15" ht="18" customHeight="1" x14ac:dyDescent="0.2">
      <c r="B42" s="275">
        <v>36</v>
      </c>
      <c r="C42" s="225" t="s">
        <v>155</v>
      </c>
      <c r="D42" s="225" t="s">
        <v>101</v>
      </c>
      <c r="E42" s="300"/>
      <c r="F42" s="301"/>
      <c r="G42" s="302"/>
      <c r="H42" s="303"/>
      <c r="I42" s="287" t="s">
        <v>158</v>
      </c>
      <c r="J42" s="304"/>
      <c r="K42" s="300"/>
      <c r="L42" s="301"/>
      <c r="M42" s="302"/>
      <c r="N42" s="303"/>
      <c r="O42" s="280" t="s">
        <v>37</v>
      </c>
    </row>
    <row r="43" spans="2:15" ht="26.25" x14ac:dyDescent="0.2">
      <c r="B43" s="740" t="str">
        <f>$B$1</f>
        <v>Běh na 100m s překážkami - Startovní listina</v>
      </c>
      <c r="C43" s="740"/>
      <c r="D43" s="740"/>
      <c r="E43" s="740"/>
      <c r="F43" s="740"/>
      <c r="G43" s="740"/>
      <c r="H43" s="740"/>
      <c r="I43" s="740"/>
      <c r="J43" s="740"/>
      <c r="K43" s="740"/>
      <c r="L43" s="740"/>
      <c r="M43" s="740"/>
      <c r="N43" s="740"/>
      <c r="O43" s="740"/>
    </row>
    <row r="44" spans="2:15" ht="15" customHeight="1" x14ac:dyDescent="0.2">
      <c r="B44" s="481"/>
      <c r="C44" s="482"/>
      <c r="D44" s="481"/>
      <c r="E44" s="481"/>
      <c r="F44" s="481"/>
      <c r="G44" s="481"/>
      <c r="H44" s="481"/>
      <c r="I44" s="481"/>
      <c r="K44" s="481"/>
      <c r="L44" s="481"/>
      <c r="M44" s="481"/>
      <c r="N44" s="481"/>
      <c r="O44" s="481"/>
    </row>
    <row r="45" spans="2:15" s="483" customFormat="1" ht="18" x14ac:dyDescent="0.2">
      <c r="B45" s="484"/>
      <c r="C45" s="741" t="str">
        <f>$C$3</f>
        <v>Krajské kolo v PS</v>
      </c>
      <c r="D45" s="741"/>
      <c r="E45" s="741"/>
      <c r="F45" s="741"/>
      <c r="G45" s="741" t="str">
        <f>$G$3</f>
        <v>30.7. 2016 Pardubice - Polabiny</v>
      </c>
      <c r="H45" s="741"/>
      <c r="I45" s="741"/>
      <c r="J45" s="741"/>
      <c r="K45" s="741"/>
      <c r="L45" s="741"/>
      <c r="M45" s="741"/>
      <c r="N45" s="741"/>
      <c r="O45" s="484"/>
    </row>
    <row r="46" spans="2:15" ht="15" customHeight="1" thickBot="1" x14ac:dyDescent="0.25">
      <c r="B46" s="481"/>
      <c r="C46" s="482"/>
      <c r="D46" s="481"/>
      <c r="E46" s="481"/>
      <c r="F46" s="481"/>
      <c r="G46" s="481"/>
      <c r="H46" s="481"/>
      <c r="I46" s="481"/>
      <c r="K46" s="481"/>
      <c r="L46" s="481"/>
      <c r="M46" s="481"/>
      <c r="N46" s="481"/>
      <c r="O46" s="481"/>
    </row>
    <row r="47" spans="2:15" s="25" customFormat="1" ht="18" customHeight="1" thickBot="1" x14ac:dyDescent="0.25">
      <c r="C47" s="35" t="str">
        <f>Start!$C$5</f>
        <v>MUŽI</v>
      </c>
      <c r="E47" s="742" t="s">
        <v>25</v>
      </c>
      <c r="F47" s="743"/>
      <c r="G47" s="743"/>
      <c r="H47" s="744"/>
      <c r="K47" s="742" t="s">
        <v>26</v>
      </c>
      <c r="L47" s="743"/>
      <c r="M47" s="743"/>
      <c r="N47" s="744"/>
    </row>
    <row r="48" spans="2:15" s="485" customFormat="1" ht="18" customHeight="1" thickBot="1" x14ac:dyDescent="0.25">
      <c r="B48" s="26" t="s">
        <v>1</v>
      </c>
      <c r="C48" s="137" t="s">
        <v>22</v>
      </c>
      <c r="D48" s="26" t="s">
        <v>36</v>
      </c>
      <c r="E48" s="486">
        <v>1</v>
      </c>
      <c r="F48" s="487">
        <v>2</v>
      </c>
      <c r="G48" s="488">
        <v>3</v>
      </c>
      <c r="H48" s="26" t="s">
        <v>24</v>
      </c>
      <c r="I48" s="26" t="s">
        <v>51</v>
      </c>
      <c r="J48" s="489"/>
      <c r="K48" s="486">
        <v>1</v>
      </c>
      <c r="L48" s="487">
        <v>2</v>
      </c>
      <c r="M48" s="488">
        <v>3</v>
      </c>
      <c r="N48" s="342" t="s">
        <v>24</v>
      </c>
      <c r="O48" s="26" t="s">
        <v>51</v>
      </c>
    </row>
    <row r="49" spans="2:15" ht="18" customHeight="1" x14ac:dyDescent="0.2">
      <c r="B49" s="276">
        <v>37</v>
      </c>
      <c r="C49" s="226" t="s">
        <v>120</v>
      </c>
      <c r="D49" s="226" t="s">
        <v>107</v>
      </c>
      <c r="E49" s="305"/>
      <c r="F49" s="306"/>
      <c r="G49" s="307"/>
      <c r="H49" s="296"/>
      <c r="I49" s="285" t="s">
        <v>37</v>
      </c>
      <c r="J49" s="308"/>
      <c r="K49" s="305"/>
      <c r="L49" s="306"/>
      <c r="M49" s="307"/>
      <c r="N49" s="296"/>
      <c r="O49" s="281" t="s">
        <v>38</v>
      </c>
    </row>
    <row r="50" spans="2:15" ht="18" customHeight="1" x14ac:dyDescent="0.2">
      <c r="B50" s="274">
        <v>38</v>
      </c>
      <c r="C50" s="224" t="s">
        <v>126</v>
      </c>
      <c r="D50" s="224" t="s">
        <v>109</v>
      </c>
      <c r="E50" s="293"/>
      <c r="F50" s="294"/>
      <c r="G50" s="295"/>
      <c r="H50" s="298"/>
      <c r="I50" s="286" t="s">
        <v>38</v>
      </c>
      <c r="J50" s="297"/>
      <c r="K50" s="293"/>
      <c r="L50" s="294"/>
      <c r="M50" s="295"/>
      <c r="N50" s="298"/>
      <c r="O50" s="279" t="s">
        <v>157</v>
      </c>
    </row>
    <row r="51" spans="2:15" ht="18" customHeight="1" x14ac:dyDescent="0.2">
      <c r="B51" s="274">
        <v>39</v>
      </c>
      <c r="C51" s="226" t="s">
        <v>132</v>
      </c>
      <c r="D51" s="226" t="s">
        <v>111</v>
      </c>
      <c r="E51" s="305"/>
      <c r="F51" s="306"/>
      <c r="G51" s="307"/>
      <c r="H51" s="296"/>
      <c r="I51" s="285" t="s">
        <v>157</v>
      </c>
      <c r="J51" s="308"/>
      <c r="K51" s="305"/>
      <c r="L51" s="306"/>
      <c r="M51" s="307"/>
      <c r="N51" s="296"/>
      <c r="O51" s="279" t="s">
        <v>158</v>
      </c>
    </row>
    <row r="52" spans="2:15" ht="18" customHeight="1" x14ac:dyDescent="0.2">
      <c r="B52" s="274">
        <v>40</v>
      </c>
      <c r="C52" s="224" t="s">
        <v>141</v>
      </c>
      <c r="D52" s="224" t="s">
        <v>112</v>
      </c>
      <c r="E52" s="293"/>
      <c r="F52" s="294"/>
      <c r="G52" s="295"/>
      <c r="H52" s="298"/>
      <c r="I52" s="286" t="s">
        <v>158</v>
      </c>
      <c r="J52" s="297"/>
      <c r="K52" s="293"/>
      <c r="L52" s="294"/>
      <c r="M52" s="295"/>
      <c r="N52" s="298"/>
      <c r="O52" s="279" t="s">
        <v>37</v>
      </c>
    </row>
    <row r="53" spans="2:15" ht="18" customHeight="1" x14ac:dyDescent="0.2">
      <c r="B53" s="275">
        <v>41</v>
      </c>
      <c r="C53" s="225" t="s">
        <v>148</v>
      </c>
      <c r="D53" s="225" t="s">
        <v>113</v>
      </c>
      <c r="E53" s="300"/>
      <c r="F53" s="301"/>
      <c r="G53" s="302"/>
      <c r="H53" s="303"/>
      <c r="I53" s="287" t="s">
        <v>37</v>
      </c>
      <c r="J53" s="304"/>
      <c r="K53" s="300"/>
      <c r="L53" s="301"/>
      <c r="M53" s="302"/>
      <c r="N53" s="303"/>
      <c r="O53" s="280" t="s">
        <v>38</v>
      </c>
    </row>
    <row r="54" spans="2:15" ht="18" customHeight="1" x14ac:dyDescent="0.2">
      <c r="B54" s="275">
        <v>42</v>
      </c>
      <c r="C54" s="225" t="s">
        <v>161</v>
      </c>
      <c r="D54" s="225" t="s">
        <v>101</v>
      </c>
      <c r="E54" s="300"/>
      <c r="F54" s="301"/>
      <c r="G54" s="302"/>
      <c r="H54" s="303"/>
      <c r="I54" s="287" t="s">
        <v>38</v>
      </c>
      <c r="J54" s="304"/>
      <c r="K54" s="300"/>
      <c r="L54" s="301"/>
      <c r="M54" s="302"/>
      <c r="N54" s="303"/>
      <c r="O54" s="280" t="s">
        <v>157</v>
      </c>
    </row>
    <row r="55" spans="2:15" ht="18" customHeight="1" x14ac:dyDescent="0.2">
      <c r="B55" s="275">
        <v>43</v>
      </c>
      <c r="C55" s="225" t="s">
        <v>162</v>
      </c>
      <c r="D55" s="225" t="s">
        <v>107</v>
      </c>
      <c r="E55" s="300"/>
      <c r="F55" s="301"/>
      <c r="G55" s="302"/>
      <c r="H55" s="303"/>
      <c r="I55" s="287" t="s">
        <v>157</v>
      </c>
      <c r="J55" s="304"/>
      <c r="K55" s="300"/>
      <c r="L55" s="301"/>
      <c r="M55" s="302"/>
      <c r="N55" s="303"/>
      <c r="O55" s="280" t="s">
        <v>158</v>
      </c>
    </row>
    <row r="56" spans="2:15" ht="18" customHeight="1" x14ac:dyDescent="0.2">
      <c r="B56" s="275">
        <v>44</v>
      </c>
      <c r="C56" s="225" t="s">
        <v>160</v>
      </c>
      <c r="D56" s="225" t="s">
        <v>109</v>
      </c>
      <c r="E56" s="300"/>
      <c r="F56" s="301"/>
      <c r="G56" s="302"/>
      <c r="H56" s="303"/>
      <c r="I56" s="287" t="s">
        <v>158</v>
      </c>
      <c r="J56" s="304"/>
      <c r="K56" s="300"/>
      <c r="L56" s="301"/>
      <c r="M56" s="302"/>
      <c r="N56" s="303"/>
      <c r="O56" s="280" t="s">
        <v>37</v>
      </c>
    </row>
    <row r="57" spans="2:15" ht="18" customHeight="1" x14ac:dyDescent="0.2">
      <c r="B57" s="274">
        <v>45</v>
      </c>
      <c r="C57" s="224" t="s">
        <v>133</v>
      </c>
      <c r="D57" s="224" t="s">
        <v>111</v>
      </c>
      <c r="E57" s="293"/>
      <c r="F57" s="294"/>
      <c r="G57" s="295"/>
      <c r="H57" s="298"/>
      <c r="I57" s="286" t="s">
        <v>37</v>
      </c>
      <c r="J57" s="297"/>
      <c r="K57" s="293"/>
      <c r="L57" s="294"/>
      <c r="M57" s="295"/>
      <c r="N57" s="298"/>
      <c r="O57" s="279" t="s">
        <v>38</v>
      </c>
    </row>
    <row r="58" spans="2:15" ht="18" customHeight="1" x14ac:dyDescent="0.2">
      <c r="B58" s="276">
        <v>46</v>
      </c>
      <c r="C58" s="226" t="s">
        <v>163</v>
      </c>
      <c r="D58" s="226" t="s">
        <v>112</v>
      </c>
      <c r="E58" s="305"/>
      <c r="F58" s="306"/>
      <c r="G58" s="307"/>
      <c r="H58" s="296"/>
      <c r="I58" s="285" t="s">
        <v>38</v>
      </c>
      <c r="J58" s="308"/>
      <c r="K58" s="305"/>
      <c r="L58" s="306"/>
      <c r="M58" s="307"/>
      <c r="N58" s="296"/>
      <c r="O58" s="281" t="s">
        <v>157</v>
      </c>
    </row>
    <row r="59" spans="2:15" ht="18" customHeight="1" x14ac:dyDescent="0.2">
      <c r="B59" s="274">
        <v>47</v>
      </c>
      <c r="C59" s="224" t="s">
        <v>149</v>
      </c>
      <c r="D59" s="224" t="s">
        <v>113</v>
      </c>
      <c r="E59" s="293"/>
      <c r="F59" s="294"/>
      <c r="G59" s="295"/>
      <c r="H59" s="298"/>
      <c r="I59" s="286" t="s">
        <v>157</v>
      </c>
      <c r="J59" s="297"/>
      <c r="K59" s="293"/>
      <c r="L59" s="294"/>
      <c r="M59" s="295"/>
      <c r="N59" s="298"/>
      <c r="O59" s="279" t="s">
        <v>158</v>
      </c>
    </row>
    <row r="60" spans="2:15" ht="18" customHeight="1" x14ac:dyDescent="0.2">
      <c r="B60" s="274">
        <v>48</v>
      </c>
      <c r="C60" s="224" t="s">
        <v>156</v>
      </c>
      <c r="D60" s="224" t="s">
        <v>101</v>
      </c>
      <c r="E60" s="293"/>
      <c r="F60" s="294"/>
      <c r="G60" s="295"/>
      <c r="H60" s="298"/>
      <c r="I60" s="286" t="s">
        <v>158</v>
      </c>
      <c r="J60" s="297"/>
      <c r="K60" s="293"/>
      <c r="L60" s="294"/>
      <c r="M60" s="295"/>
      <c r="N60" s="298"/>
      <c r="O60" s="279" t="s">
        <v>37</v>
      </c>
    </row>
    <row r="61" spans="2:15" ht="18" customHeight="1" x14ac:dyDescent="0.2">
      <c r="B61" s="275"/>
      <c r="C61" s="225"/>
      <c r="D61" s="225"/>
      <c r="E61" s="300"/>
      <c r="F61" s="301"/>
      <c r="G61" s="302"/>
      <c r="H61" s="303"/>
      <c r="I61" s="287" t="s">
        <v>37</v>
      </c>
      <c r="J61" s="304"/>
      <c r="K61" s="300"/>
      <c r="L61" s="301"/>
      <c r="M61" s="302"/>
      <c r="N61" s="303"/>
      <c r="O61" s="280" t="s">
        <v>38</v>
      </c>
    </row>
    <row r="62" spans="2:15" ht="18" customHeight="1" x14ac:dyDescent="0.2">
      <c r="B62" s="275"/>
      <c r="C62" s="225"/>
      <c r="D62" s="225"/>
      <c r="E62" s="300"/>
      <c r="F62" s="301"/>
      <c r="G62" s="302"/>
      <c r="H62" s="303"/>
      <c r="I62" s="287" t="s">
        <v>38</v>
      </c>
      <c r="J62" s="304"/>
      <c r="K62" s="300"/>
      <c r="L62" s="301"/>
      <c r="M62" s="302"/>
      <c r="N62" s="303"/>
      <c r="O62" s="280" t="s">
        <v>157</v>
      </c>
    </row>
    <row r="63" spans="2:15" ht="18" customHeight="1" x14ac:dyDescent="0.2">
      <c r="B63" s="275"/>
      <c r="C63" s="225"/>
      <c r="D63" s="225"/>
      <c r="E63" s="300"/>
      <c r="F63" s="301"/>
      <c r="G63" s="302"/>
      <c r="H63" s="303"/>
      <c r="I63" s="287" t="s">
        <v>157</v>
      </c>
      <c r="J63" s="304"/>
      <c r="K63" s="300"/>
      <c r="L63" s="301"/>
      <c r="M63" s="302"/>
      <c r="N63" s="303"/>
      <c r="O63" s="280" t="s">
        <v>158</v>
      </c>
    </row>
    <row r="64" spans="2:15" ht="18" customHeight="1" x14ac:dyDescent="0.2">
      <c r="B64" s="275"/>
      <c r="C64" s="225"/>
      <c r="D64" s="225"/>
      <c r="E64" s="300"/>
      <c r="F64" s="301"/>
      <c r="G64" s="302"/>
      <c r="H64" s="303"/>
      <c r="I64" s="287" t="s">
        <v>158</v>
      </c>
      <c r="J64" s="304"/>
      <c r="K64" s="300"/>
      <c r="L64" s="301"/>
      <c r="M64" s="302"/>
      <c r="N64" s="303"/>
      <c r="O64" s="280" t="s">
        <v>37</v>
      </c>
    </row>
    <row r="65" spans="2:15" ht="18" customHeight="1" x14ac:dyDescent="0.2">
      <c r="B65" s="274"/>
      <c r="C65" s="224"/>
      <c r="D65" s="224"/>
      <c r="E65" s="293"/>
      <c r="F65" s="294"/>
      <c r="G65" s="295"/>
      <c r="H65" s="298"/>
      <c r="I65" s="286" t="s">
        <v>37</v>
      </c>
      <c r="J65" s="297"/>
      <c r="K65" s="293"/>
      <c r="L65" s="294"/>
      <c r="M65" s="295"/>
      <c r="N65" s="298"/>
      <c r="O65" s="279" t="s">
        <v>38</v>
      </c>
    </row>
    <row r="66" spans="2:15" ht="18" customHeight="1" x14ac:dyDescent="0.2">
      <c r="B66" s="274"/>
      <c r="C66" s="224"/>
      <c r="D66" s="224"/>
      <c r="E66" s="293"/>
      <c r="F66" s="294"/>
      <c r="G66" s="295"/>
      <c r="H66" s="298"/>
      <c r="I66" s="286" t="s">
        <v>38</v>
      </c>
      <c r="J66" s="297"/>
      <c r="K66" s="293"/>
      <c r="L66" s="294"/>
      <c r="M66" s="295"/>
      <c r="N66" s="298"/>
      <c r="O66" s="279" t="s">
        <v>157</v>
      </c>
    </row>
    <row r="67" spans="2:15" ht="18" customHeight="1" x14ac:dyDescent="0.2">
      <c r="B67" s="274"/>
      <c r="C67" s="224"/>
      <c r="D67" s="224"/>
      <c r="E67" s="293"/>
      <c r="F67" s="294"/>
      <c r="G67" s="295"/>
      <c r="H67" s="298"/>
      <c r="I67" s="286" t="s">
        <v>157</v>
      </c>
      <c r="J67" s="297"/>
      <c r="K67" s="293"/>
      <c r="L67" s="294"/>
      <c r="M67" s="295"/>
      <c r="N67" s="298"/>
      <c r="O67" s="279" t="s">
        <v>158</v>
      </c>
    </row>
    <row r="68" spans="2:15" ht="18" customHeight="1" x14ac:dyDescent="0.2">
      <c r="B68" s="274"/>
      <c r="C68" s="224"/>
      <c r="D68" s="224"/>
      <c r="E68" s="293"/>
      <c r="F68" s="294"/>
      <c r="G68" s="295"/>
      <c r="H68" s="298"/>
      <c r="I68" s="286" t="s">
        <v>158</v>
      </c>
      <c r="J68" s="297"/>
      <c r="K68" s="293"/>
      <c r="L68" s="294"/>
      <c r="M68" s="295"/>
      <c r="N68" s="298"/>
      <c r="O68" s="279" t="s">
        <v>37</v>
      </c>
    </row>
    <row r="69" spans="2:15" ht="18" customHeight="1" x14ac:dyDescent="0.2">
      <c r="B69" s="275"/>
      <c r="C69" s="225"/>
      <c r="D69" s="225"/>
      <c r="E69" s="300"/>
      <c r="F69" s="301"/>
      <c r="G69" s="302"/>
      <c r="H69" s="303"/>
      <c r="I69" s="287" t="s">
        <v>37</v>
      </c>
      <c r="J69" s="304"/>
      <c r="K69" s="300"/>
      <c r="L69" s="301"/>
      <c r="M69" s="302"/>
      <c r="N69" s="303"/>
      <c r="O69" s="280" t="s">
        <v>38</v>
      </c>
    </row>
    <row r="70" spans="2:15" ht="18" customHeight="1" x14ac:dyDescent="0.2">
      <c r="B70" s="275"/>
      <c r="C70" s="225"/>
      <c r="D70" s="225"/>
      <c r="E70" s="300"/>
      <c r="F70" s="301"/>
      <c r="G70" s="302"/>
      <c r="H70" s="303"/>
      <c r="I70" s="287" t="s">
        <v>38</v>
      </c>
      <c r="J70" s="304"/>
      <c r="K70" s="300"/>
      <c r="L70" s="301"/>
      <c r="M70" s="302"/>
      <c r="N70" s="303"/>
      <c r="O70" s="280" t="s">
        <v>157</v>
      </c>
    </row>
    <row r="71" spans="2:15" ht="18" customHeight="1" x14ac:dyDescent="0.2">
      <c r="B71" s="275"/>
      <c r="C71" s="225"/>
      <c r="D71" s="225"/>
      <c r="E71" s="300"/>
      <c r="F71" s="301"/>
      <c r="G71" s="302"/>
      <c r="H71" s="303"/>
      <c r="I71" s="287" t="s">
        <v>157</v>
      </c>
      <c r="J71" s="304"/>
      <c r="K71" s="300"/>
      <c r="L71" s="301"/>
      <c r="M71" s="302"/>
      <c r="N71" s="303"/>
      <c r="O71" s="280" t="s">
        <v>158</v>
      </c>
    </row>
    <row r="72" spans="2:15" ht="18" customHeight="1" x14ac:dyDescent="0.2">
      <c r="B72" s="275"/>
      <c r="C72" s="225"/>
      <c r="D72" s="225"/>
      <c r="E72" s="300"/>
      <c r="F72" s="301"/>
      <c r="G72" s="302"/>
      <c r="H72" s="303"/>
      <c r="I72" s="287" t="s">
        <v>158</v>
      </c>
      <c r="J72" s="304"/>
      <c r="K72" s="300"/>
      <c r="L72" s="301"/>
      <c r="M72" s="302"/>
      <c r="N72" s="303"/>
      <c r="O72" s="280" t="s">
        <v>37</v>
      </c>
    </row>
    <row r="73" spans="2:15" ht="18" customHeight="1" x14ac:dyDescent="0.2">
      <c r="B73" s="274"/>
      <c r="C73" s="224"/>
      <c r="D73" s="224"/>
      <c r="E73" s="293"/>
      <c r="F73" s="294"/>
      <c r="G73" s="295"/>
      <c r="H73" s="298"/>
      <c r="I73" s="286" t="s">
        <v>37</v>
      </c>
      <c r="J73" s="297"/>
      <c r="K73" s="293"/>
      <c r="L73" s="294"/>
      <c r="M73" s="295"/>
      <c r="N73" s="298"/>
      <c r="O73" s="279" t="s">
        <v>38</v>
      </c>
    </row>
    <row r="74" spans="2:15" ht="18" customHeight="1" x14ac:dyDescent="0.2">
      <c r="B74" s="274"/>
      <c r="C74" s="224"/>
      <c r="D74" s="224"/>
      <c r="E74" s="293"/>
      <c r="F74" s="294"/>
      <c r="G74" s="295"/>
      <c r="H74" s="298"/>
      <c r="I74" s="286" t="s">
        <v>38</v>
      </c>
      <c r="J74" s="297"/>
      <c r="K74" s="293"/>
      <c r="L74" s="294"/>
      <c r="M74" s="295"/>
      <c r="N74" s="298"/>
      <c r="O74" s="279" t="s">
        <v>157</v>
      </c>
    </row>
    <row r="75" spans="2:15" ht="18" customHeight="1" x14ac:dyDescent="0.2">
      <c r="B75" s="274"/>
      <c r="C75" s="224"/>
      <c r="D75" s="224"/>
      <c r="E75" s="293"/>
      <c r="F75" s="294"/>
      <c r="G75" s="295"/>
      <c r="H75" s="298"/>
      <c r="I75" s="286" t="s">
        <v>157</v>
      </c>
      <c r="J75" s="297"/>
      <c r="K75" s="293"/>
      <c r="L75" s="294"/>
      <c r="M75" s="295"/>
      <c r="N75" s="298"/>
      <c r="O75" s="279" t="s">
        <v>158</v>
      </c>
    </row>
    <row r="76" spans="2:15" ht="18" customHeight="1" x14ac:dyDescent="0.2">
      <c r="B76" s="274"/>
      <c r="C76" s="224"/>
      <c r="D76" s="224"/>
      <c r="E76" s="293"/>
      <c r="F76" s="294"/>
      <c r="G76" s="295"/>
      <c r="H76" s="298"/>
      <c r="I76" s="286" t="s">
        <v>158</v>
      </c>
      <c r="J76" s="297"/>
      <c r="K76" s="293"/>
      <c r="L76" s="294"/>
      <c r="M76" s="295"/>
      <c r="N76" s="298"/>
      <c r="O76" s="279" t="s">
        <v>37</v>
      </c>
    </row>
    <row r="77" spans="2:15" ht="18" customHeight="1" x14ac:dyDescent="0.2">
      <c r="B77" s="275"/>
      <c r="C77" s="225"/>
      <c r="D77" s="225"/>
      <c r="E77" s="300"/>
      <c r="F77" s="301"/>
      <c r="G77" s="302"/>
      <c r="H77" s="303"/>
      <c r="I77" s="287" t="s">
        <v>37</v>
      </c>
      <c r="J77" s="304"/>
      <c r="K77" s="300"/>
      <c r="L77" s="301"/>
      <c r="M77" s="302"/>
      <c r="N77" s="303"/>
      <c r="O77" s="280" t="s">
        <v>38</v>
      </c>
    </row>
    <row r="78" spans="2:15" ht="18" customHeight="1" x14ac:dyDescent="0.2">
      <c r="B78" s="275"/>
      <c r="C78" s="225"/>
      <c r="D78" s="225"/>
      <c r="E78" s="300"/>
      <c r="F78" s="301"/>
      <c r="G78" s="302"/>
      <c r="H78" s="303"/>
      <c r="I78" s="287" t="s">
        <v>38</v>
      </c>
      <c r="J78" s="304"/>
      <c r="K78" s="300"/>
      <c r="L78" s="301"/>
      <c r="M78" s="302"/>
      <c r="N78" s="303"/>
      <c r="O78" s="280" t="s">
        <v>157</v>
      </c>
    </row>
    <row r="79" spans="2:15" ht="18" customHeight="1" x14ac:dyDescent="0.2">
      <c r="B79" s="275"/>
      <c r="C79" s="225"/>
      <c r="D79" s="225"/>
      <c r="E79" s="300"/>
      <c r="F79" s="301"/>
      <c r="G79" s="302"/>
      <c r="H79" s="303"/>
      <c r="I79" s="287" t="s">
        <v>157</v>
      </c>
      <c r="J79" s="304"/>
      <c r="K79" s="300"/>
      <c r="L79" s="301"/>
      <c r="M79" s="302"/>
      <c r="N79" s="303"/>
      <c r="O79" s="280" t="s">
        <v>158</v>
      </c>
    </row>
    <row r="80" spans="2:15" ht="18" customHeight="1" x14ac:dyDescent="0.2">
      <c r="B80" s="275"/>
      <c r="C80" s="225"/>
      <c r="D80" s="225"/>
      <c r="E80" s="300"/>
      <c r="F80" s="301"/>
      <c r="G80" s="302"/>
      <c r="H80" s="303"/>
      <c r="I80" s="287" t="s">
        <v>158</v>
      </c>
      <c r="J80" s="304"/>
      <c r="K80" s="300"/>
      <c r="L80" s="301"/>
      <c r="M80" s="302"/>
      <c r="N80" s="303"/>
      <c r="O80" s="280" t="s">
        <v>37</v>
      </c>
    </row>
    <row r="81" spans="2:15" ht="18" customHeight="1" x14ac:dyDescent="0.2">
      <c r="B81" s="274"/>
      <c r="C81" s="224"/>
      <c r="D81" s="224"/>
      <c r="E81" s="293"/>
      <c r="F81" s="294"/>
      <c r="G81" s="295"/>
      <c r="H81" s="298"/>
      <c r="I81" s="286" t="s">
        <v>37</v>
      </c>
      <c r="J81" s="297"/>
      <c r="K81" s="293"/>
      <c r="L81" s="294"/>
      <c r="M81" s="295"/>
      <c r="N81" s="298"/>
      <c r="O81" s="279" t="s">
        <v>38</v>
      </c>
    </row>
    <row r="82" spans="2:15" ht="18" customHeight="1" x14ac:dyDescent="0.2">
      <c r="B82" s="274"/>
      <c r="C82" s="224"/>
      <c r="D82" s="224"/>
      <c r="E82" s="293"/>
      <c r="F82" s="294"/>
      <c r="G82" s="295"/>
      <c r="H82" s="298"/>
      <c r="I82" s="286" t="s">
        <v>38</v>
      </c>
      <c r="J82" s="297"/>
      <c r="K82" s="293"/>
      <c r="L82" s="294"/>
      <c r="M82" s="295"/>
      <c r="N82" s="298"/>
      <c r="O82" s="279" t="s">
        <v>157</v>
      </c>
    </row>
    <row r="83" spans="2:15" ht="18" customHeight="1" x14ac:dyDescent="0.2">
      <c r="B83" s="274"/>
      <c r="C83" s="224"/>
      <c r="D83" s="224"/>
      <c r="E83" s="293"/>
      <c r="F83" s="294"/>
      <c r="G83" s="295"/>
      <c r="H83" s="298"/>
      <c r="I83" s="286" t="s">
        <v>157</v>
      </c>
      <c r="J83" s="297"/>
      <c r="K83" s="293"/>
      <c r="L83" s="294"/>
      <c r="M83" s="295"/>
      <c r="N83" s="298"/>
      <c r="O83" s="279" t="s">
        <v>158</v>
      </c>
    </row>
    <row r="84" spans="2:15" ht="18" customHeight="1" x14ac:dyDescent="0.2">
      <c r="B84" s="274"/>
      <c r="C84" s="224"/>
      <c r="D84" s="224"/>
      <c r="E84" s="293"/>
      <c r="F84" s="294"/>
      <c r="G84" s="295"/>
      <c r="H84" s="298"/>
      <c r="I84" s="286" t="s">
        <v>158</v>
      </c>
      <c r="J84" s="297"/>
      <c r="K84" s="293"/>
      <c r="L84" s="294"/>
      <c r="M84" s="295"/>
      <c r="N84" s="298"/>
      <c r="O84" s="279" t="s">
        <v>37</v>
      </c>
    </row>
    <row r="85" spans="2:15" ht="26.25" x14ac:dyDescent="0.2">
      <c r="B85" s="740" t="str">
        <f>$B$1</f>
        <v>Běh na 100m s překážkami - Startovní listina</v>
      </c>
      <c r="C85" s="740"/>
      <c r="D85" s="740"/>
      <c r="E85" s="740"/>
      <c r="F85" s="740"/>
      <c r="G85" s="740"/>
      <c r="H85" s="740"/>
      <c r="I85" s="740"/>
      <c r="J85" s="740"/>
      <c r="K85" s="740"/>
      <c r="L85" s="740"/>
      <c r="M85" s="740"/>
      <c r="N85" s="740"/>
      <c r="O85" s="740"/>
    </row>
    <row r="86" spans="2:15" ht="15" customHeight="1" x14ac:dyDescent="0.2">
      <c r="B86" s="481"/>
      <c r="C86" s="482"/>
      <c r="D86" s="481"/>
      <c r="E86" s="481"/>
      <c r="F86" s="481"/>
      <c r="G86" s="481"/>
      <c r="H86" s="481"/>
      <c r="I86" s="481"/>
      <c r="K86" s="481"/>
      <c r="L86" s="481"/>
      <c r="M86" s="481"/>
      <c r="N86" s="481"/>
      <c r="O86" s="481"/>
    </row>
    <row r="87" spans="2:15" s="483" customFormat="1" ht="18" x14ac:dyDescent="0.2">
      <c r="B87" s="484"/>
      <c r="C87" s="741" t="str">
        <f>$C$3</f>
        <v>Krajské kolo v PS</v>
      </c>
      <c r="D87" s="741"/>
      <c r="E87" s="741"/>
      <c r="F87" s="741"/>
      <c r="G87" s="741" t="str">
        <f>$G$3</f>
        <v>30.7. 2016 Pardubice - Polabiny</v>
      </c>
      <c r="H87" s="741"/>
      <c r="I87" s="741"/>
      <c r="J87" s="741"/>
      <c r="K87" s="741"/>
      <c r="L87" s="741"/>
      <c r="M87" s="741"/>
      <c r="N87" s="741"/>
      <c r="O87" s="484"/>
    </row>
    <row r="88" spans="2:15" ht="15" customHeight="1" thickBot="1" x14ac:dyDescent="0.25">
      <c r="B88" s="481"/>
      <c r="C88" s="482"/>
      <c r="D88" s="481"/>
      <c r="E88" s="481"/>
      <c r="F88" s="481"/>
      <c r="G88" s="481"/>
      <c r="H88" s="481"/>
      <c r="I88" s="481"/>
      <c r="K88" s="481"/>
      <c r="L88" s="481"/>
      <c r="M88" s="481"/>
      <c r="N88" s="481"/>
      <c r="O88" s="481"/>
    </row>
    <row r="89" spans="2:15" s="25" customFormat="1" ht="18" customHeight="1" thickBot="1" x14ac:dyDescent="0.25">
      <c r="C89" s="35" t="str">
        <f>Start!$C$5</f>
        <v>MUŽI</v>
      </c>
      <c r="E89" s="742" t="s">
        <v>25</v>
      </c>
      <c r="F89" s="743"/>
      <c r="G89" s="743"/>
      <c r="H89" s="744"/>
      <c r="K89" s="742" t="s">
        <v>26</v>
      </c>
      <c r="L89" s="743"/>
      <c r="M89" s="743"/>
      <c r="N89" s="744"/>
    </row>
    <row r="90" spans="2:15" s="485" customFormat="1" ht="18" customHeight="1" thickBot="1" x14ac:dyDescent="0.25">
      <c r="B90" s="26" t="s">
        <v>1</v>
      </c>
      <c r="C90" s="137" t="s">
        <v>22</v>
      </c>
      <c r="D90" s="26" t="s">
        <v>36</v>
      </c>
      <c r="E90" s="486">
        <v>1</v>
      </c>
      <c r="F90" s="487">
        <v>2</v>
      </c>
      <c r="G90" s="488">
        <v>3</v>
      </c>
      <c r="H90" s="26" t="s">
        <v>24</v>
      </c>
      <c r="I90" s="26" t="s">
        <v>51</v>
      </c>
      <c r="J90" s="489"/>
      <c r="K90" s="486">
        <v>1</v>
      </c>
      <c r="L90" s="487">
        <v>2</v>
      </c>
      <c r="M90" s="488">
        <v>3</v>
      </c>
      <c r="N90" s="342" t="s">
        <v>24</v>
      </c>
      <c r="O90" s="26" t="s">
        <v>51</v>
      </c>
    </row>
    <row r="91" spans="2:15" ht="18" customHeight="1" x14ac:dyDescent="0.2">
      <c r="B91" s="277"/>
      <c r="C91" s="227"/>
      <c r="D91" s="227"/>
      <c r="E91" s="309"/>
      <c r="F91" s="310"/>
      <c r="G91" s="311"/>
      <c r="H91" s="312"/>
      <c r="I91" s="288" t="s">
        <v>37</v>
      </c>
      <c r="J91" s="313"/>
      <c r="K91" s="309"/>
      <c r="L91" s="310"/>
      <c r="M91" s="311"/>
      <c r="N91" s="312"/>
      <c r="O91" s="282" t="s">
        <v>38</v>
      </c>
    </row>
    <row r="92" spans="2:15" ht="18" customHeight="1" x14ac:dyDescent="0.2">
      <c r="B92" s="275"/>
      <c r="C92" s="225"/>
      <c r="D92" s="225"/>
      <c r="E92" s="300"/>
      <c r="F92" s="301"/>
      <c r="G92" s="302"/>
      <c r="H92" s="303"/>
      <c r="I92" s="287" t="s">
        <v>38</v>
      </c>
      <c r="J92" s="304"/>
      <c r="K92" s="300"/>
      <c r="L92" s="301"/>
      <c r="M92" s="302"/>
      <c r="N92" s="303"/>
      <c r="O92" s="280" t="s">
        <v>157</v>
      </c>
    </row>
    <row r="93" spans="2:15" ht="18" customHeight="1" x14ac:dyDescent="0.2">
      <c r="B93" s="275"/>
      <c r="C93" s="225"/>
      <c r="D93" s="225"/>
      <c r="E93" s="300"/>
      <c r="F93" s="301"/>
      <c r="G93" s="302"/>
      <c r="H93" s="303"/>
      <c r="I93" s="287" t="s">
        <v>157</v>
      </c>
      <c r="J93" s="304"/>
      <c r="K93" s="300"/>
      <c r="L93" s="301"/>
      <c r="M93" s="302"/>
      <c r="N93" s="303"/>
      <c r="O93" s="280" t="s">
        <v>158</v>
      </c>
    </row>
    <row r="94" spans="2:15" ht="18" customHeight="1" x14ac:dyDescent="0.2">
      <c r="B94" s="275"/>
      <c r="C94" s="225"/>
      <c r="D94" s="225"/>
      <c r="E94" s="300"/>
      <c r="F94" s="301"/>
      <c r="G94" s="302"/>
      <c r="H94" s="303"/>
      <c r="I94" s="287" t="s">
        <v>158</v>
      </c>
      <c r="J94" s="304"/>
      <c r="K94" s="300"/>
      <c r="L94" s="301"/>
      <c r="M94" s="302"/>
      <c r="N94" s="303"/>
      <c r="O94" s="280" t="s">
        <v>37</v>
      </c>
    </row>
    <row r="95" spans="2:15" ht="18" customHeight="1" x14ac:dyDescent="0.2">
      <c r="B95" s="274"/>
      <c r="C95" s="224"/>
      <c r="D95" s="224"/>
      <c r="E95" s="293"/>
      <c r="F95" s="294"/>
      <c r="G95" s="295"/>
      <c r="H95" s="298"/>
      <c r="I95" s="286" t="s">
        <v>37</v>
      </c>
      <c r="J95" s="297"/>
      <c r="K95" s="293"/>
      <c r="L95" s="294"/>
      <c r="M95" s="295"/>
      <c r="N95" s="298"/>
      <c r="O95" s="279" t="s">
        <v>38</v>
      </c>
    </row>
    <row r="96" spans="2:15" ht="18" customHeight="1" x14ac:dyDescent="0.2">
      <c r="B96" s="274"/>
      <c r="C96" s="224"/>
      <c r="D96" s="224"/>
      <c r="E96" s="293"/>
      <c r="F96" s="294"/>
      <c r="G96" s="295"/>
      <c r="H96" s="298"/>
      <c r="I96" s="286" t="s">
        <v>38</v>
      </c>
      <c r="J96" s="297"/>
      <c r="K96" s="293"/>
      <c r="L96" s="294"/>
      <c r="M96" s="295"/>
      <c r="N96" s="298"/>
      <c r="O96" s="279" t="s">
        <v>157</v>
      </c>
    </row>
    <row r="97" spans="2:15" ht="18" customHeight="1" x14ac:dyDescent="0.2">
      <c r="B97" s="274"/>
      <c r="C97" s="224"/>
      <c r="D97" s="224"/>
      <c r="E97" s="293"/>
      <c r="F97" s="294"/>
      <c r="G97" s="295"/>
      <c r="H97" s="298"/>
      <c r="I97" s="286" t="s">
        <v>157</v>
      </c>
      <c r="J97" s="297"/>
      <c r="K97" s="293"/>
      <c r="L97" s="294"/>
      <c r="M97" s="295"/>
      <c r="N97" s="298"/>
      <c r="O97" s="279" t="s">
        <v>158</v>
      </c>
    </row>
    <row r="98" spans="2:15" ht="18" customHeight="1" x14ac:dyDescent="0.2">
      <c r="B98" s="274"/>
      <c r="C98" s="224"/>
      <c r="D98" s="224"/>
      <c r="E98" s="293"/>
      <c r="F98" s="294"/>
      <c r="G98" s="295"/>
      <c r="H98" s="298"/>
      <c r="I98" s="286" t="s">
        <v>158</v>
      </c>
      <c r="J98" s="297"/>
      <c r="K98" s="293"/>
      <c r="L98" s="294"/>
      <c r="M98" s="295"/>
      <c r="N98" s="298"/>
      <c r="O98" s="279" t="s">
        <v>37</v>
      </c>
    </row>
    <row r="99" spans="2:15" ht="18" customHeight="1" x14ac:dyDescent="0.2">
      <c r="B99" s="275"/>
      <c r="C99" s="225"/>
      <c r="D99" s="225"/>
      <c r="E99" s="300"/>
      <c r="F99" s="301"/>
      <c r="G99" s="302"/>
      <c r="H99" s="303"/>
      <c r="I99" s="287" t="s">
        <v>37</v>
      </c>
      <c r="J99" s="304"/>
      <c r="K99" s="300"/>
      <c r="L99" s="301"/>
      <c r="M99" s="302"/>
      <c r="N99" s="303"/>
      <c r="O99" s="280" t="s">
        <v>38</v>
      </c>
    </row>
    <row r="100" spans="2:15" ht="18" customHeight="1" x14ac:dyDescent="0.2">
      <c r="B100" s="275"/>
      <c r="C100" s="225"/>
      <c r="D100" s="225"/>
      <c r="E100" s="300"/>
      <c r="F100" s="301"/>
      <c r="G100" s="302"/>
      <c r="H100" s="303"/>
      <c r="I100" s="287" t="s">
        <v>38</v>
      </c>
      <c r="J100" s="304"/>
      <c r="K100" s="300"/>
      <c r="L100" s="301"/>
      <c r="M100" s="302"/>
      <c r="N100" s="303"/>
      <c r="O100" s="280" t="s">
        <v>157</v>
      </c>
    </row>
    <row r="101" spans="2:15" ht="18" customHeight="1" x14ac:dyDescent="0.2">
      <c r="B101" s="275"/>
      <c r="C101" s="225"/>
      <c r="D101" s="225"/>
      <c r="E101" s="300"/>
      <c r="F101" s="301"/>
      <c r="G101" s="302"/>
      <c r="H101" s="303"/>
      <c r="I101" s="287" t="s">
        <v>157</v>
      </c>
      <c r="J101" s="304"/>
      <c r="K101" s="300"/>
      <c r="L101" s="301"/>
      <c r="M101" s="302"/>
      <c r="N101" s="303"/>
      <c r="O101" s="280" t="s">
        <v>158</v>
      </c>
    </row>
    <row r="102" spans="2:15" ht="18" customHeight="1" x14ac:dyDescent="0.2">
      <c r="B102" s="275"/>
      <c r="C102" s="225"/>
      <c r="D102" s="225"/>
      <c r="E102" s="300"/>
      <c r="F102" s="301"/>
      <c r="G102" s="302"/>
      <c r="H102" s="303"/>
      <c r="I102" s="287" t="s">
        <v>158</v>
      </c>
      <c r="J102" s="304"/>
      <c r="K102" s="300"/>
      <c r="L102" s="301"/>
      <c r="M102" s="302"/>
      <c r="N102" s="303"/>
      <c r="O102" s="280" t="s">
        <v>37</v>
      </c>
    </row>
    <row r="103" spans="2:15" ht="18" customHeight="1" x14ac:dyDescent="0.2">
      <c r="B103" s="274"/>
      <c r="C103" s="224"/>
      <c r="D103" s="224"/>
      <c r="E103" s="293"/>
      <c r="F103" s="294"/>
      <c r="G103" s="295"/>
      <c r="H103" s="298"/>
      <c r="I103" s="286" t="s">
        <v>37</v>
      </c>
      <c r="J103" s="297"/>
      <c r="K103" s="293"/>
      <c r="L103" s="294"/>
      <c r="M103" s="295"/>
      <c r="N103" s="298"/>
      <c r="O103" s="279" t="s">
        <v>38</v>
      </c>
    </row>
    <row r="104" spans="2:15" ht="18" customHeight="1" x14ac:dyDescent="0.2">
      <c r="B104" s="274"/>
      <c r="C104" s="224"/>
      <c r="D104" s="224"/>
      <c r="E104" s="293"/>
      <c r="F104" s="294"/>
      <c r="G104" s="295"/>
      <c r="H104" s="298"/>
      <c r="I104" s="286" t="s">
        <v>38</v>
      </c>
      <c r="J104" s="297"/>
      <c r="K104" s="293"/>
      <c r="L104" s="294"/>
      <c r="M104" s="295"/>
      <c r="N104" s="298"/>
      <c r="O104" s="279" t="s">
        <v>157</v>
      </c>
    </row>
    <row r="105" spans="2:15" ht="18" customHeight="1" x14ac:dyDescent="0.2">
      <c r="B105" s="274"/>
      <c r="C105" s="224"/>
      <c r="D105" s="224"/>
      <c r="E105" s="293"/>
      <c r="F105" s="294"/>
      <c r="G105" s="295"/>
      <c r="H105" s="298"/>
      <c r="I105" s="286" t="s">
        <v>157</v>
      </c>
      <c r="J105" s="297"/>
      <c r="K105" s="293"/>
      <c r="L105" s="294"/>
      <c r="M105" s="295"/>
      <c r="N105" s="298"/>
      <c r="O105" s="279" t="s">
        <v>158</v>
      </c>
    </row>
    <row r="106" spans="2:15" ht="18" customHeight="1" x14ac:dyDescent="0.2">
      <c r="B106" s="274"/>
      <c r="C106" s="224"/>
      <c r="D106" s="224"/>
      <c r="E106" s="293"/>
      <c r="F106" s="294"/>
      <c r="G106" s="295"/>
      <c r="H106" s="298"/>
      <c r="I106" s="286" t="s">
        <v>158</v>
      </c>
      <c r="J106" s="297"/>
      <c r="K106" s="293"/>
      <c r="L106" s="294"/>
      <c r="M106" s="295"/>
      <c r="N106" s="298"/>
      <c r="O106" s="279" t="s">
        <v>37</v>
      </c>
    </row>
    <row r="107" spans="2:15" ht="18" customHeight="1" x14ac:dyDescent="0.2">
      <c r="B107" s="275"/>
      <c r="C107" s="225"/>
      <c r="D107" s="225"/>
      <c r="E107" s="300"/>
      <c r="F107" s="301"/>
      <c r="G107" s="302"/>
      <c r="H107" s="303"/>
      <c r="I107" s="287" t="s">
        <v>37</v>
      </c>
      <c r="J107" s="304"/>
      <c r="K107" s="300"/>
      <c r="L107" s="301"/>
      <c r="M107" s="302"/>
      <c r="N107" s="303"/>
      <c r="O107" s="280" t="s">
        <v>38</v>
      </c>
    </row>
    <row r="108" spans="2:15" ht="18" customHeight="1" x14ac:dyDescent="0.2">
      <c r="B108" s="275"/>
      <c r="C108" s="225"/>
      <c r="D108" s="225"/>
      <c r="E108" s="300"/>
      <c r="F108" s="301"/>
      <c r="G108" s="302"/>
      <c r="H108" s="303"/>
      <c r="I108" s="287" t="s">
        <v>38</v>
      </c>
      <c r="J108" s="304"/>
      <c r="K108" s="300"/>
      <c r="L108" s="301"/>
      <c r="M108" s="302"/>
      <c r="N108" s="303"/>
      <c r="O108" s="280" t="s">
        <v>157</v>
      </c>
    </row>
    <row r="109" spans="2:15" ht="18" customHeight="1" x14ac:dyDescent="0.2">
      <c r="B109" s="275"/>
      <c r="C109" s="225"/>
      <c r="D109" s="225"/>
      <c r="E109" s="300"/>
      <c r="F109" s="301"/>
      <c r="G109" s="302"/>
      <c r="H109" s="303"/>
      <c r="I109" s="287" t="s">
        <v>157</v>
      </c>
      <c r="J109" s="304"/>
      <c r="K109" s="300"/>
      <c r="L109" s="301"/>
      <c r="M109" s="302"/>
      <c r="N109" s="303"/>
      <c r="O109" s="280" t="s">
        <v>158</v>
      </c>
    </row>
    <row r="110" spans="2:15" ht="18" customHeight="1" x14ac:dyDescent="0.2">
      <c r="B110" s="275"/>
      <c r="C110" s="225"/>
      <c r="D110" s="225"/>
      <c r="E110" s="300"/>
      <c r="F110" s="301"/>
      <c r="G110" s="302"/>
      <c r="H110" s="303"/>
      <c r="I110" s="287" t="s">
        <v>158</v>
      </c>
      <c r="J110" s="304"/>
      <c r="K110" s="300"/>
      <c r="L110" s="301"/>
      <c r="M110" s="302"/>
      <c r="N110" s="303"/>
      <c r="O110" s="280" t="s">
        <v>37</v>
      </c>
    </row>
    <row r="111" spans="2:15" ht="18" customHeight="1" x14ac:dyDescent="0.2">
      <c r="B111" s="274"/>
      <c r="C111" s="224"/>
      <c r="D111" s="224"/>
      <c r="E111" s="293"/>
      <c r="F111" s="294"/>
      <c r="G111" s="295"/>
      <c r="H111" s="298"/>
      <c r="I111" s="286" t="s">
        <v>37</v>
      </c>
      <c r="J111" s="297"/>
      <c r="K111" s="293"/>
      <c r="L111" s="294"/>
      <c r="M111" s="295"/>
      <c r="N111" s="298"/>
      <c r="O111" s="279" t="s">
        <v>38</v>
      </c>
    </row>
    <row r="112" spans="2:15" ht="18" customHeight="1" x14ac:dyDescent="0.2">
      <c r="B112" s="274"/>
      <c r="C112" s="224"/>
      <c r="D112" s="224"/>
      <c r="E112" s="293"/>
      <c r="F112" s="294"/>
      <c r="G112" s="295"/>
      <c r="H112" s="298"/>
      <c r="I112" s="286" t="s">
        <v>38</v>
      </c>
      <c r="J112" s="297"/>
      <c r="K112" s="293"/>
      <c r="L112" s="294"/>
      <c r="M112" s="295"/>
      <c r="N112" s="298"/>
      <c r="O112" s="279" t="s">
        <v>157</v>
      </c>
    </row>
    <row r="113" spans="2:15" ht="18" customHeight="1" x14ac:dyDescent="0.2">
      <c r="B113" s="274"/>
      <c r="C113" s="224"/>
      <c r="D113" s="224"/>
      <c r="E113" s="293"/>
      <c r="F113" s="294"/>
      <c r="G113" s="295"/>
      <c r="H113" s="298"/>
      <c r="I113" s="286" t="s">
        <v>157</v>
      </c>
      <c r="J113" s="297"/>
      <c r="K113" s="293"/>
      <c r="L113" s="294"/>
      <c r="M113" s="295"/>
      <c r="N113" s="298"/>
      <c r="O113" s="279" t="s">
        <v>158</v>
      </c>
    </row>
    <row r="114" spans="2:15" ht="18" customHeight="1" x14ac:dyDescent="0.2">
      <c r="B114" s="274"/>
      <c r="C114" s="224"/>
      <c r="D114" s="224"/>
      <c r="E114" s="293"/>
      <c r="F114" s="294"/>
      <c r="G114" s="295"/>
      <c r="H114" s="298"/>
      <c r="I114" s="286" t="s">
        <v>158</v>
      </c>
      <c r="J114" s="297"/>
      <c r="K114" s="293"/>
      <c r="L114" s="294"/>
      <c r="M114" s="295"/>
      <c r="N114" s="298"/>
      <c r="O114" s="279" t="s">
        <v>37</v>
      </c>
    </row>
    <row r="115" spans="2:15" ht="18" customHeight="1" x14ac:dyDescent="0.2">
      <c r="B115" s="275"/>
      <c r="C115" s="225"/>
      <c r="D115" s="225"/>
      <c r="E115" s="300"/>
      <c r="F115" s="301"/>
      <c r="G115" s="302"/>
      <c r="H115" s="303"/>
      <c r="I115" s="287" t="s">
        <v>37</v>
      </c>
      <c r="J115" s="304"/>
      <c r="K115" s="300"/>
      <c r="L115" s="301"/>
      <c r="M115" s="302"/>
      <c r="N115" s="303"/>
      <c r="O115" s="280" t="s">
        <v>38</v>
      </c>
    </row>
    <row r="116" spans="2:15" ht="18" customHeight="1" x14ac:dyDescent="0.2">
      <c r="B116" s="275"/>
      <c r="C116" s="225"/>
      <c r="D116" s="225"/>
      <c r="E116" s="300"/>
      <c r="F116" s="301"/>
      <c r="G116" s="302"/>
      <c r="H116" s="303"/>
      <c r="I116" s="287" t="s">
        <v>38</v>
      </c>
      <c r="J116" s="304"/>
      <c r="K116" s="300"/>
      <c r="L116" s="301"/>
      <c r="M116" s="302"/>
      <c r="N116" s="303"/>
      <c r="O116" s="280" t="s">
        <v>157</v>
      </c>
    </row>
    <row r="117" spans="2:15" ht="18" customHeight="1" x14ac:dyDescent="0.2">
      <c r="B117" s="275"/>
      <c r="C117" s="225"/>
      <c r="D117" s="225"/>
      <c r="E117" s="300"/>
      <c r="F117" s="301"/>
      <c r="G117" s="302"/>
      <c r="H117" s="303"/>
      <c r="I117" s="287" t="s">
        <v>157</v>
      </c>
      <c r="J117" s="304"/>
      <c r="K117" s="300"/>
      <c r="L117" s="301"/>
      <c r="M117" s="302"/>
      <c r="N117" s="303"/>
      <c r="O117" s="280" t="s">
        <v>158</v>
      </c>
    </row>
    <row r="118" spans="2:15" ht="18" customHeight="1" x14ac:dyDescent="0.2">
      <c r="B118" s="275"/>
      <c r="C118" s="225"/>
      <c r="D118" s="225"/>
      <c r="E118" s="300"/>
      <c r="F118" s="301"/>
      <c r="G118" s="302"/>
      <c r="H118" s="303"/>
      <c r="I118" s="287" t="s">
        <v>158</v>
      </c>
      <c r="J118" s="304"/>
      <c r="K118" s="300"/>
      <c r="L118" s="301"/>
      <c r="M118" s="302"/>
      <c r="N118" s="303"/>
      <c r="O118" s="280" t="s">
        <v>37</v>
      </c>
    </row>
    <row r="119" spans="2:15" ht="18" customHeight="1" x14ac:dyDescent="0.2">
      <c r="B119" s="274"/>
      <c r="C119" s="224"/>
      <c r="D119" s="224"/>
      <c r="E119" s="293"/>
      <c r="F119" s="294"/>
      <c r="G119" s="295"/>
      <c r="H119" s="298"/>
      <c r="I119" s="286" t="s">
        <v>37</v>
      </c>
      <c r="J119" s="297"/>
      <c r="K119" s="293"/>
      <c r="L119" s="294"/>
      <c r="M119" s="295"/>
      <c r="N119" s="298"/>
      <c r="O119" s="279" t="s">
        <v>38</v>
      </c>
    </row>
    <row r="120" spans="2:15" ht="18" customHeight="1" x14ac:dyDescent="0.2">
      <c r="B120" s="274"/>
      <c r="C120" s="224"/>
      <c r="D120" s="224"/>
      <c r="E120" s="293"/>
      <c r="F120" s="294"/>
      <c r="G120" s="295"/>
      <c r="H120" s="298"/>
      <c r="I120" s="286" t="s">
        <v>38</v>
      </c>
      <c r="J120" s="297"/>
      <c r="K120" s="293"/>
      <c r="L120" s="294"/>
      <c r="M120" s="295"/>
      <c r="N120" s="298"/>
      <c r="O120" s="279" t="s">
        <v>157</v>
      </c>
    </row>
    <row r="121" spans="2:15" ht="18" customHeight="1" x14ac:dyDescent="0.2">
      <c r="B121" s="274"/>
      <c r="C121" s="224"/>
      <c r="D121" s="224"/>
      <c r="E121" s="293"/>
      <c r="F121" s="294"/>
      <c r="G121" s="295"/>
      <c r="H121" s="298"/>
      <c r="I121" s="286" t="s">
        <v>157</v>
      </c>
      <c r="J121" s="297"/>
      <c r="K121" s="293"/>
      <c r="L121" s="294"/>
      <c r="M121" s="295"/>
      <c r="N121" s="298"/>
      <c r="O121" s="279" t="s">
        <v>158</v>
      </c>
    </row>
    <row r="122" spans="2:15" ht="18" customHeight="1" x14ac:dyDescent="0.2">
      <c r="B122" s="274"/>
      <c r="C122" s="224"/>
      <c r="D122" s="224"/>
      <c r="E122" s="293"/>
      <c r="F122" s="294"/>
      <c r="G122" s="295"/>
      <c r="H122" s="298"/>
      <c r="I122" s="286" t="s">
        <v>158</v>
      </c>
      <c r="J122" s="297"/>
      <c r="K122" s="293"/>
      <c r="L122" s="294"/>
      <c r="M122" s="295"/>
      <c r="N122" s="298"/>
      <c r="O122" s="279" t="s">
        <v>37</v>
      </c>
    </row>
    <row r="123" spans="2:15" ht="18" customHeight="1" x14ac:dyDescent="0.2">
      <c r="B123" s="275"/>
      <c r="C123" s="225"/>
      <c r="D123" s="225"/>
      <c r="E123" s="300"/>
      <c r="F123" s="301"/>
      <c r="G123" s="302"/>
      <c r="H123" s="303"/>
      <c r="I123" s="287" t="s">
        <v>37</v>
      </c>
      <c r="J123" s="304"/>
      <c r="K123" s="300"/>
      <c r="L123" s="301"/>
      <c r="M123" s="302"/>
      <c r="N123" s="303"/>
      <c r="O123" s="280" t="s">
        <v>38</v>
      </c>
    </row>
    <row r="124" spans="2:15" ht="18" customHeight="1" x14ac:dyDescent="0.2">
      <c r="B124" s="275"/>
      <c r="C124" s="225"/>
      <c r="D124" s="225"/>
      <c r="E124" s="300"/>
      <c r="F124" s="301"/>
      <c r="G124" s="302"/>
      <c r="H124" s="303"/>
      <c r="I124" s="287" t="s">
        <v>38</v>
      </c>
      <c r="J124" s="304"/>
      <c r="K124" s="300"/>
      <c r="L124" s="301"/>
      <c r="M124" s="302"/>
      <c r="N124" s="303"/>
      <c r="O124" s="280" t="s">
        <v>157</v>
      </c>
    </row>
    <row r="125" spans="2:15" ht="18" customHeight="1" x14ac:dyDescent="0.2">
      <c r="B125" s="275"/>
      <c r="C125" s="225"/>
      <c r="D125" s="225"/>
      <c r="E125" s="300"/>
      <c r="F125" s="301"/>
      <c r="G125" s="302"/>
      <c r="H125" s="303"/>
      <c r="I125" s="287" t="s">
        <v>157</v>
      </c>
      <c r="J125" s="304"/>
      <c r="K125" s="300"/>
      <c r="L125" s="301"/>
      <c r="M125" s="302"/>
      <c r="N125" s="303"/>
      <c r="O125" s="280" t="s">
        <v>158</v>
      </c>
    </row>
    <row r="126" spans="2:15" ht="18" customHeight="1" x14ac:dyDescent="0.2">
      <c r="B126" s="275"/>
      <c r="C126" s="225"/>
      <c r="D126" s="225"/>
      <c r="E126" s="300"/>
      <c r="F126" s="301"/>
      <c r="G126" s="302"/>
      <c r="H126" s="303"/>
      <c r="I126" s="287" t="s">
        <v>158</v>
      </c>
      <c r="J126" s="304"/>
      <c r="K126" s="300"/>
      <c r="L126" s="301"/>
      <c r="M126" s="302"/>
      <c r="N126" s="303"/>
      <c r="O126" s="280" t="s">
        <v>37</v>
      </c>
    </row>
    <row r="127" spans="2:15" ht="26.25" x14ac:dyDescent="0.2">
      <c r="B127" s="740" t="str">
        <f>$B$1</f>
        <v>Běh na 100m s překážkami - Startovní listina</v>
      </c>
      <c r="C127" s="740"/>
      <c r="D127" s="740"/>
      <c r="E127" s="740"/>
      <c r="F127" s="740"/>
      <c r="G127" s="740"/>
      <c r="H127" s="740"/>
      <c r="I127" s="740"/>
      <c r="J127" s="740"/>
      <c r="K127" s="740"/>
      <c r="L127" s="740"/>
      <c r="M127" s="740"/>
      <c r="N127" s="740"/>
      <c r="O127" s="740"/>
    </row>
    <row r="128" spans="2:15" ht="15" customHeight="1" x14ac:dyDescent="0.2">
      <c r="B128" s="481"/>
      <c r="C128" s="482"/>
      <c r="D128" s="481"/>
      <c r="E128" s="481"/>
      <c r="F128" s="481"/>
      <c r="G128" s="481"/>
      <c r="H128" s="481"/>
      <c r="I128" s="481"/>
      <c r="K128" s="481"/>
      <c r="L128" s="481"/>
      <c r="M128" s="481"/>
      <c r="N128" s="481"/>
      <c r="O128" s="481"/>
    </row>
    <row r="129" spans="2:15" s="483" customFormat="1" ht="18" x14ac:dyDescent="0.2">
      <c r="B129" s="484"/>
      <c r="C129" s="741" t="str">
        <f>$C$3</f>
        <v>Krajské kolo v PS</v>
      </c>
      <c r="D129" s="741"/>
      <c r="E129" s="741"/>
      <c r="F129" s="741"/>
      <c r="G129" s="741" t="str">
        <f>$G$3</f>
        <v>30.7. 2016 Pardubice - Polabiny</v>
      </c>
      <c r="H129" s="741"/>
      <c r="I129" s="741"/>
      <c r="J129" s="741"/>
      <c r="K129" s="741"/>
      <c r="L129" s="741"/>
      <c r="M129" s="741"/>
      <c r="N129" s="741"/>
      <c r="O129" s="484"/>
    </row>
    <row r="130" spans="2:15" ht="15" customHeight="1" thickBot="1" x14ac:dyDescent="0.25">
      <c r="B130" s="481"/>
      <c r="C130" s="482"/>
      <c r="D130" s="481"/>
      <c r="E130" s="481"/>
      <c r="F130" s="481"/>
      <c r="G130" s="481"/>
      <c r="H130" s="481"/>
      <c r="I130" s="481"/>
      <c r="K130" s="481"/>
      <c r="L130" s="481"/>
      <c r="M130" s="481"/>
      <c r="N130" s="481"/>
      <c r="O130" s="481"/>
    </row>
    <row r="131" spans="2:15" s="25" customFormat="1" ht="18" customHeight="1" thickBot="1" x14ac:dyDescent="0.25">
      <c r="C131" s="35" t="str">
        <f>Start!$C$5</f>
        <v>MUŽI</v>
      </c>
      <c r="E131" s="742" t="s">
        <v>25</v>
      </c>
      <c r="F131" s="743"/>
      <c r="G131" s="743"/>
      <c r="H131" s="744"/>
      <c r="K131" s="742" t="s">
        <v>26</v>
      </c>
      <c r="L131" s="743"/>
      <c r="M131" s="743"/>
      <c r="N131" s="744"/>
    </row>
    <row r="132" spans="2:15" s="485" customFormat="1" ht="18" customHeight="1" thickBot="1" x14ac:dyDescent="0.25">
      <c r="B132" s="26" t="s">
        <v>1</v>
      </c>
      <c r="C132" s="137" t="s">
        <v>22</v>
      </c>
      <c r="D132" s="26" t="s">
        <v>36</v>
      </c>
      <c r="E132" s="486">
        <v>1</v>
      </c>
      <c r="F132" s="487">
        <v>2</v>
      </c>
      <c r="G132" s="488">
        <v>3</v>
      </c>
      <c r="H132" s="26" t="s">
        <v>24</v>
      </c>
      <c r="I132" s="26" t="s">
        <v>51</v>
      </c>
      <c r="J132" s="489"/>
      <c r="K132" s="486">
        <v>1</v>
      </c>
      <c r="L132" s="487">
        <v>2</v>
      </c>
      <c r="M132" s="488">
        <v>3</v>
      </c>
      <c r="N132" s="342" t="s">
        <v>24</v>
      </c>
      <c r="O132" s="26" t="s">
        <v>51</v>
      </c>
    </row>
    <row r="133" spans="2:15" ht="18" customHeight="1" x14ac:dyDescent="0.2">
      <c r="B133" s="274"/>
      <c r="C133" s="224"/>
      <c r="D133" s="224"/>
      <c r="E133" s="293"/>
      <c r="F133" s="294"/>
      <c r="G133" s="295"/>
      <c r="H133" s="298"/>
      <c r="I133" s="286" t="s">
        <v>37</v>
      </c>
      <c r="J133" s="297"/>
      <c r="K133" s="293"/>
      <c r="L133" s="294"/>
      <c r="M133" s="295"/>
      <c r="N133" s="298"/>
      <c r="O133" s="279" t="s">
        <v>38</v>
      </c>
    </row>
    <row r="134" spans="2:15" ht="18" customHeight="1" x14ac:dyDescent="0.2">
      <c r="B134" s="274"/>
      <c r="C134" s="224"/>
      <c r="D134" s="224"/>
      <c r="E134" s="293"/>
      <c r="F134" s="294"/>
      <c r="G134" s="295"/>
      <c r="H134" s="298"/>
      <c r="I134" s="286" t="s">
        <v>38</v>
      </c>
      <c r="J134" s="297"/>
      <c r="K134" s="293"/>
      <c r="L134" s="294"/>
      <c r="M134" s="295"/>
      <c r="N134" s="298"/>
      <c r="O134" s="279" t="s">
        <v>157</v>
      </c>
    </row>
    <row r="135" spans="2:15" ht="18" customHeight="1" x14ac:dyDescent="0.2">
      <c r="B135" s="274"/>
      <c r="C135" s="224"/>
      <c r="D135" s="224"/>
      <c r="E135" s="293"/>
      <c r="F135" s="294"/>
      <c r="G135" s="295"/>
      <c r="H135" s="298"/>
      <c r="I135" s="286" t="s">
        <v>157</v>
      </c>
      <c r="J135" s="297"/>
      <c r="K135" s="293"/>
      <c r="L135" s="294"/>
      <c r="M135" s="295"/>
      <c r="N135" s="298"/>
      <c r="O135" s="279" t="s">
        <v>158</v>
      </c>
    </row>
    <row r="136" spans="2:15" ht="18" customHeight="1" x14ac:dyDescent="0.2">
      <c r="B136" s="274"/>
      <c r="C136" s="224"/>
      <c r="D136" s="224"/>
      <c r="E136" s="293"/>
      <c r="F136" s="294"/>
      <c r="G136" s="295"/>
      <c r="H136" s="298"/>
      <c r="I136" s="286" t="s">
        <v>158</v>
      </c>
      <c r="J136" s="297"/>
      <c r="K136" s="293"/>
      <c r="L136" s="294"/>
      <c r="M136" s="295"/>
      <c r="N136" s="298"/>
      <c r="O136" s="279" t="s">
        <v>37</v>
      </c>
    </row>
    <row r="137" spans="2:15" ht="18" customHeight="1" x14ac:dyDescent="0.2">
      <c r="B137" s="275"/>
      <c r="C137" s="225"/>
      <c r="D137" s="225"/>
      <c r="E137" s="300"/>
      <c r="F137" s="301"/>
      <c r="G137" s="302"/>
      <c r="H137" s="303"/>
      <c r="I137" s="287" t="s">
        <v>37</v>
      </c>
      <c r="J137" s="304"/>
      <c r="K137" s="300"/>
      <c r="L137" s="301"/>
      <c r="M137" s="302"/>
      <c r="N137" s="303"/>
      <c r="O137" s="280" t="s">
        <v>38</v>
      </c>
    </row>
    <row r="138" spans="2:15" ht="18" customHeight="1" x14ac:dyDescent="0.2">
      <c r="B138" s="275"/>
      <c r="C138" s="225"/>
      <c r="D138" s="225"/>
      <c r="E138" s="300"/>
      <c r="F138" s="301"/>
      <c r="G138" s="302"/>
      <c r="H138" s="303"/>
      <c r="I138" s="287" t="s">
        <v>38</v>
      </c>
      <c r="J138" s="304"/>
      <c r="K138" s="300"/>
      <c r="L138" s="301"/>
      <c r="M138" s="302"/>
      <c r="N138" s="303"/>
      <c r="O138" s="280" t="s">
        <v>157</v>
      </c>
    </row>
    <row r="139" spans="2:15" ht="18" customHeight="1" x14ac:dyDescent="0.2">
      <c r="B139" s="275"/>
      <c r="C139" s="225"/>
      <c r="D139" s="225"/>
      <c r="E139" s="300"/>
      <c r="F139" s="301"/>
      <c r="G139" s="302"/>
      <c r="H139" s="303"/>
      <c r="I139" s="287" t="s">
        <v>157</v>
      </c>
      <c r="J139" s="304"/>
      <c r="K139" s="300"/>
      <c r="L139" s="301"/>
      <c r="M139" s="302"/>
      <c r="N139" s="303"/>
      <c r="O139" s="280" t="s">
        <v>158</v>
      </c>
    </row>
    <row r="140" spans="2:15" ht="18" customHeight="1" x14ac:dyDescent="0.2">
      <c r="B140" s="275"/>
      <c r="C140" s="225"/>
      <c r="D140" s="225"/>
      <c r="E140" s="300"/>
      <c r="F140" s="301"/>
      <c r="G140" s="302"/>
      <c r="H140" s="303"/>
      <c r="I140" s="287" t="s">
        <v>158</v>
      </c>
      <c r="J140" s="304"/>
      <c r="K140" s="300"/>
      <c r="L140" s="301"/>
      <c r="M140" s="302"/>
      <c r="N140" s="303"/>
      <c r="O140" s="280" t="s">
        <v>37</v>
      </c>
    </row>
    <row r="141" spans="2:15" ht="18" customHeight="1" x14ac:dyDescent="0.2">
      <c r="B141" s="274"/>
      <c r="C141" s="224"/>
      <c r="D141" s="224"/>
      <c r="E141" s="293"/>
      <c r="F141" s="294"/>
      <c r="G141" s="295"/>
      <c r="H141" s="298"/>
      <c r="I141" s="286" t="s">
        <v>37</v>
      </c>
      <c r="J141" s="297"/>
      <c r="K141" s="293"/>
      <c r="L141" s="294"/>
      <c r="M141" s="295"/>
      <c r="N141" s="298"/>
      <c r="O141" s="279" t="s">
        <v>38</v>
      </c>
    </row>
    <row r="142" spans="2:15" ht="18" customHeight="1" x14ac:dyDescent="0.2">
      <c r="B142" s="274"/>
      <c r="C142" s="224"/>
      <c r="D142" s="224"/>
      <c r="E142" s="293"/>
      <c r="F142" s="294"/>
      <c r="G142" s="295"/>
      <c r="H142" s="298"/>
      <c r="I142" s="286" t="s">
        <v>38</v>
      </c>
      <c r="J142" s="297"/>
      <c r="K142" s="293"/>
      <c r="L142" s="294"/>
      <c r="M142" s="295"/>
      <c r="N142" s="298"/>
      <c r="O142" s="279" t="s">
        <v>157</v>
      </c>
    </row>
    <row r="143" spans="2:15" ht="18" customHeight="1" x14ac:dyDescent="0.2">
      <c r="B143" s="276"/>
      <c r="C143" s="226"/>
      <c r="D143" s="226"/>
      <c r="E143" s="305"/>
      <c r="F143" s="306"/>
      <c r="G143" s="307"/>
      <c r="H143" s="296"/>
      <c r="I143" s="285" t="s">
        <v>157</v>
      </c>
      <c r="J143" s="308"/>
      <c r="K143" s="305"/>
      <c r="L143" s="306"/>
      <c r="M143" s="307"/>
      <c r="N143" s="296"/>
      <c r="O143" s="281" t="s">
        <v>158</v>
      </c>
    </row>
    <row r="144" spans="2:15" ht="18" customHeight="1" x14ac:dyDescent="0.2">
      <c r="B144" s="274"/>
      <c r="C144" s="224"/>
      <c r="D144" s="224"/>
      <c r="E144" s="293"/>
      <c r="F144" s="294"/>
      <c r="G144" s="295"/>
      <c r="H144" s="298"/>
      <c r="I144" s="286" t="s">
        <v>158</v>
      </c>
      <c r="J144" s="297"/>
      <c r="K144" s="293"/>
      <c r="L144" s="294"/>
      <c r="M144" s="295"/>
      <c r="N144" s="298"/>
      <c r="O144" s="279" t="s">
        <v>37</v>
      </c>
    </row>
    <row r="145" spans="2:15" ht="18" customHeight="1" x14ac:dyDescent="0.2">
      <c r="B145" s="275"/>
      <c r="C145" s="225"/>
      <c r="D145" s="225"/>
      <c r="E145" s="300"/>
      <c r="F145" s="301"/>
      <c r="G145" s="302"/>
      <c r="H145" s="303"/>
      <c r="I145" s="287" t="s">
        <v>37</v>
      </c>
      <c r="J145" s="304"/>
      <c r="K145" s="300"/>
      <c r="L145" s="301"/>
      <c r="M145" s="302"/>
      <c r="N145" s="303"/>
      <c r="O145" s="280" t="s">
        <v>38</v>
      </c>
    </row>
    <row r="146" spans="2:15" ht="18" customHeight="1" x14ac:dyDescent="0.2">
      <c r="B146" s="275"/>
      <c r="C146" s="225"/>
      <c r="D146" s="225"/>
      <c r="E146" s="300"/>
      <c r="F146" s="301"/>
      <c r="G146" s="302"/>
      <c r="H146" s="303"/>
      <c r="I146" s="287" t="s">
        <v>38</v>
      </c>
      <c r="J146" s="304"/>
      <c r="K146" s="300"/>
      <c r="L146" s="301"/>
      <c r="M146" s="302"/>
      <c r="N146" s="303"/>
      <c r="O146" s="280" t="s">
        <v>157</v>
      </c>
    </row>
    <row r="147" spans="2:15" ht="18" customHeight="1" x14ac:dyDescent="0.2">
      <c r="B147" s="275"/>
      <c r="C147" s="225"/>
      <c r="D147" s="225"/>
      <c r="E147" s="300"/>
      <c r="F147" s="301"/>
      <c r="G147" s="302"/>
      <c r="H147" s="303"/>
      <c r="I147" s="287" t="s">
        <v>157</v>
      </c>
      <c r="J147" s="304"/>
      <c r="K147" s="300"/>
      <c r="L147" s="301"/>
      <c r="M147" s="302"/>
      <c r="N147" s="303"/>
      <c r="O147" s="280" t="s">
        <v>158</v>
      </c>
    </row>
    <row r="148" spans="2:15" ht="18" customHeight="1" x14ac:dyDescent="0.2">
      <c r="B148" s="275"/>
      <c r="C148" s="225"/>
      <c r="D148" s="225"/>
      <c r="E148" s="300"/>
      <c r="F148" s="301"/>
      <c r="G148" s="302"/>
      <c r="H148" s="303"/>
      <c r="I148" s="287" t="s">
        <v>158</v>
      </c>
      <c r="J148" s="304"/>
      <c r="K148" s="300"/>
      <c r="L148" s="301"/>
      <c r="M148" s="302"/>
      <c r="N148" s="303"/>
      <c r="O148" s="280" t="s">
        <v>37</v>
      </c>
    </row>
    <row r="149" spans="2:15" ht="18" customHeight="1" x14ac:dyDescent="0.2">
      <c r="B149" s="274"/>
      <c r="C149" s="224"/>
      <c r="D149" s="224"/>
      <c r="E149" s="293"/>
      <c r="F149" s="294"/>
      <c r="G149" s="295"/>
      <c r="H149" s="298"/>
      <c r="I149" s="286" t="s">
        <v>37</v>
      </c>
      <c r="J149" s="297"/>
      <c r="K149" s="293"/>
      <c r="L149" s="294"/>
      <c r="M149" s="295"/>
      <c r="N149" s="298"/>
      <c r="O149" s="279" t="s">
        <v>38</v>
      </c>
    </row>
    <row r="150" spans="2:15" ht="18" customHeight="1" x14ac:dyDescent="0.2">
      <c r="B150" s="274"/>
      <c r="C150" s="224"/>
      <c r="D150" s="224"/>
      <c r="E150" s="293"/>
      <c r="F150" s="294"/>
      <c r="G150" s="295"/>
      <c r="H150" s="298"/>
      <c r="I150" s="286" t="s">
        <v>38</v>
      </c>
      <c r="J150" s="297"/>
      <c r="K150" s="293"/>
      <c r="L150" s="294"/>
      <c r="M150" s="295"/>
      <c r="N150" s="298"/>
      <c r="O150" s="279" t="s">
        <v>157</v>
      </c>
    </row>
    <row r="151" spans="2:15" ht="18" customHeight="1" x14ac:dyDescent="0.2">
      <c r="B151" s="274"/>
      <c r="C151" s="224"/>
      <c r="D151" s="224"/>
      <c r="E151" s="293"/>
      <c r="F151" s="294"/>
      <c r="G151" s="295"/>
      <c r="H151" s="298"/>
      <c r="I151" s="286" t="s">
        <v>157</v>
      </c>
      <c r="J151" s="297"/>
      <c r="K151" s="293"/>
      <c r="L151" s="294"/>
      <c r="M151" s="295"/>
      <c r="N151" s="298"/>
      <c r="O151" s="279" t="s">
        <v>158</v>
      </c>
    </row>
    <row r="152" spans="2:15" ht="18" customHeight="1" x14ac:dyDescent="0.2">
      <c r="B152" s="274"/>
      <c r="C152" s="224"/>
      <c r="D152" s="224"/>
      <c r="E152" s="293"/>
      <c r="F152" s="294"/>
      <c r="G152" s="295"/>
      <c r="H152" s="298"/>
      <c r="I152" s="286" t="s">
        <v>158</v>
      </c>
      <c r="J152" s="297"/>
      <c r="K152" s="293"/>
      <c r="L152" s="294"/>
      <c r="M152" s="295"/>
      <c r="N152" s="298"/>
      <c r="O152" s="279" t="s">
        <v>37</v>
      </c>
    </row>
    <row r="153" spans="2:15" ht="18" customHeight="1" x14ac:dyDescent="0.2">
      <c r="B153" s="275"/>
      <c r="C153" s="225"/>
      <c r="D153" s="225"/>
      <c r="E153" s="300"/>
      <c r="F153" s="301"/>
      <c r="G153" s="302"/>
      <c r="H153" s="303"/>
      <c r="I153" s="287" t="s">
        <v>37</v>
      </c>
      <c r="J153" s="304"/>
      <c r="K153" s="300"/>
      <c r="L153" s="301"/>
      <c r="M153" s="302"/>
      <c r="N153" s="303"/>
      <c r="O153" s="280" t="s">
        <v>38</v>
      </c>
    </row>
    <row r="154" spans="2:15" ht="18" customHeight="1" x14ac:dyDescent="0.2">
      <c r="B154" s="275"/>
      <c r="C154" s="225"/>
      <c r="D154" s="225"/>
      <c r="E154" s="300"/>
      <c r="F154" s="301"/>
      <c r="G154" s="302"/>
      <c r="H154" s="303"/>
      <c r="I154" s="287" t="s">
        <v>38</v>
      </c>
      <c r="J154" s="304"/>
      <c r="K154" s="300"/>
      <c r="L154" s="301"/>
      <c r="M154" s="302"/>
      <c r="N154" s="303"/>
      <c r="O154" s="280" t="s">
        <v>157</v>
      </c>
    </row>
    <row r="155" spans="2:15" ht="18" customHeight="1" x14ac:dyDescent="0.2">
      <c r="B155" s="275"/>
      <c r="C155" s="225"/>
      <c r="D155" s="225"/>
      <c r="E155" s="300"/>
      <c r="F155" s="301"/>
      <c r="G155" s="302"/>
      <c r="H155" s="303"/>
      <c r="I155" s="287" t="s">
        <v>157</v>
      </c>
      <c r="J155" s="304"/>
      <c r="K155" s="300"/>
      <c r="L155" s="301"/>
      <c r="M155" s="302"/>
      <c r="N155" s="303"/>
      <c r="O155" s="280" t="s">
        <v>158</v>
      </c>
    </row>
    <row r="156" spans="2:15" ht="18" customHeight="1" x14ac:dyDescent="0.2">
      <c r="B156" s="275"/>
      <c r="C156" s="225"/>
      <c r="D156" s="225"/>
      <c r="E156" s="300"/>
      <c r="F156" s="301"/>
      <c r="G156" s="302"/>
      <c r="H156" s="303"/>
      <c r="I156" s="287" t="s">
        <v>158</v>
      </c>
      <c r="J156" s="304"/>
      <c r="K156" s="300"/>
      <c r="L156" s="301"/>
      <c r="M156" s="302"/>
      <c r="N156" s="303"/>
      <c r="O156" s="280" t="s">
        <v>37</v>
      </c>
    </row>
    <row r="157" spans="2:15" ht="18" customHeight="1" x14ac:dyDescent="0.2">
      <c r="B157" s="274"/>
      <c r="C157" s="224"/>
      <c r="D157" s="224"/>
      <c r="E157" s="293"/>
      <c r="F157" s="294"/>
      <c r="G157" s="295"/>
      <c r="H157" s="298"/>
      <c r="I157" s="286" t="s">
        <v>37</v>
      </c>
      <c r="J157" s="297"/>
      <c r="K157" s="293"/>
      <c r="L157" s="294"/>
      <c r="M157" s="295"/>
      <c r="N157" s="298"/>
      <c r="O157" s="279" t="s">
        <v>38</v>
      </c>
    </row>
    <row r="158" spans="2:15" ht="18" customHeight="1" x14ac:dyDescent="0.2">
      <c r="B158" s="274"/>
      <c r="C158" s="224"/>
      <c r="D158" s="224"/>
      <c r="E158" s="293"/>
      <c r="F158" s="294"/>
      <c r="G158" s="295"/>
      <c r="H158" s="298"/>
      <c r="I158" s="286" t="s">
        <v>38</v>
      </c>
      <c r="J158" s="297"/>
      <c r="K158" s="293"/>
      <c r="L158" s="294"/>
      <c r="M158" s="295"/>
      <c r="N158" s="298"/>
      <c r="O158" s="279" t="s">
        <v>157</v>
      </c>
    </row>
    <row r="159" spans="2:15" ht="18" customHeight="1" x14ac:dyDescent="0.2">
      <c r="B159" s="274"/>
      <c r="C159" s="224"/>
      <c r="D159" s="224"/>
      <c r="E159" s="293"/>
      <c r="F159" s="294"/>
      <c r="G159" s="295"/>
      <c r="H159" s="298"/>
      <c r="I159" s="286" t="s">
        <v>157</v>
      </c>
      <c r="J159" s="297"/>
      <c r="K159" s="293"/>
      <c r="L159" s="294"/>
      <c r="M159" s="295"/>
      <c r="N159" s="298"/>
      <c r="O159" s="279" t="s">
        <v>158</v>
      </c>
    </row>
    <row r="160" spans="2:15" ht="18" customHeight="1" x14ac:dyDescent="0.2">
      <c r="B160" s="274"/>
      <c r="C160" s="224"/>
      <c r="D160" s="224"/>
      <c r="E160" s="293"/>
      <c r="F160" s="294"/>
      <c r="G160" s="295"/>
      <c r="H160" s="298"/>
      <c r="I160" s="286" t="s">
        <v>158</v>
      </c>
      <c r="J160" s="297"/>
      <c r="K160" s="293"/>
      <c r="L160" s="294"/>
      <c r="M160" s="295"/>
      <c r="N160" s="298"/>
      <c r="O160" s="279" t="s">
        <v>37</v>
      </c>
    </row>
    <row r="161" spans="2:15" ht="18" customHeight="1" x14ac:dyDescent="0.2">
      <c r="B161" s="275"/>
      <c r="C161" s="225"/>
      <c r="D161" s="225"/>
      <c r="E161" s="300"/>
      <c r="F161" s="301"/>
      <c r="G161" s="302"/>
      <c r="H161" s="303"/>
      <c r="I161" s="287" t="s">
        <v>37</v>
      </c>
      <c r="J161" s="304"/>
      <c r="K161" s="300"/>
      <c r="L161" s="301"/>
      <c r="M161" s="302"/>
      <c r="N161" s="303"/>
      <c r="O161" s="280" t="s">
        <v>38</v>
      </c>
    </row>
    <row r="162" spans="2:15" ht="18" customHeight="1" x14ac:dyDescent="0.2">
      <c r="B162" s="275"/>
      <c r="C162" s="225"/>
      <c r="D162" s="225"/>
      <c r="E162" s="300"/>
      <c r="F162" s="301"/>
      <c r="G162" s="302"/>
      <c r="H162" s="303"/>
      <c r="I162" s="287" t="s">
        <v>38</v>
      </c>
      <c r="J162" s="304"/>
      <c r="K162" s="300"/>
      <c r="L162" s="301"/>
      <c r="M162" s="302"/>
      <c r="N162" s="303"/>
      <c r="O162" s="280" t="s">
        <v>157</v>
      </c>
    </row>
    <row r="163" spans="2:15" ht="18" customHeight="1" x14ac:dyDescent="0.2">
      <c r="B163" s="275"/>
      <c r="C163" s="225"/>
      <c r="D163" s="225"/>
      <c r="E163" s="300"/>
      <c r="F163" s="301"/>
      <c r="G163" s="302"/>
      <c r="H163" s="303"/>
      <c r="I163" s="287" t="s">
        <v>157</v>
      </c>
      <c r="J163" s="304"/>
      <c r="K163" s="300"/>
      <c r="L163" s="301"/>
      <c r="M163" s="302"/>
      <c r="N163" s="303"/>
      <c r="O163" s="280" t="s">
        <v>158</v>
      </c>
    </row>
    <row r="164" spans="2:15" ht="18" customHeight="1" x14ac:dyDescent="0.2">
      <c r="B164" s="275"/>
      <c r="C164" s="225"/>
      <c r="D164" s="225"/>
      <c r="E164" s="300"/>
      <c r="F164" s="301"/>
      <c r="G164" s="302"/>
      <c r="H164" s="303"/>
      <c r="I164" s="287" t="s">
        <v>158</v>
      </c>
      <c r="J164" s="304"/>
      <c r="K164" s="300"/>
      <c r="L164" s="301"/>
      <c r="M164" s="302"/>
      <c r="N164" s="303"/>
      <c r="O164" s="280" t="s">
        <v>37</v>
      </c>
    </row>
    <row r="165" spans="2:15" ht="18" customHeight="1" x14ac:dyDescent="0.2">
      <c r="B165" s="274"/>
      <c r="C165" s="224"/>
      <c r="D165" s="224"/>
      <c r="E165" s="293"/>
      <c r="F165" s="294"/>
      <c r="G165" s="295"/>
      <c r="H165" s="298"/>
      <c r="I165" s="286" t="s">
        <v>37</v>
      </c>
      <c r="J165" s="297"/>
      <c r="K165" s="293"/>
      <c r="L165" s="294"/>
      <c r="M165" s="295"/>
      <c r="N165" s="298"/>
      <c r="O165" s="279" t="s">
        <v>38</v>
      </c>
    </row>
    <row r="166" spans="2:15" ht="18" customHeight="1" x14ac:dyDescent="0.2">
      <c r="B166" s="274"/>
      <c r="C166" s="224"/>
      <c r="D166" s="224"/>
      <c r="E166" s="293"/>
      <c r="F166" s="294"/>
      <c r="G166" s="295"/>
      <c r="H166" s="298"/>
      <c r="I166" s="286" t="s">
        <v>38</v>
      </c>
      <c r="J166" s="297"/>
      <c r="K166" s="293"/>
      <c r="L166" s="294"/>
      <c r="M166" s="295"/>
      <c r="N166" s="298"/>
      <c r="O166" s="279" t="s">
        <v>157</v>
      </c>
    </row>
    <row r="167" spans="2:15" ht="18" customHeight="1" x14ac:dyDescent="0.2">
      <c r="B167" s="274"/>
      <c r="C167" s="224"/>
      <c r="D167" s="224"/>
      <c r="E167" s="293"/>
      <c r="F167" s="294"/>
      <c r="G167" s="295"/>
      <c r="H167" s="298"/>
      <c r="I167" s="286" t="s">
        <v>157</v>
      </c>
      <c r="J167" s="297"/>
      <c r="K167" s="293"/>
      <c r="L167" s="294"/>
      <c r="M167" s="295"/>
      <c r="N167" s="298"/>
      <c r="O167" s="279" t="s">
        <v>158</v>
      </c>
    </row>
    <row r="168" spans="2:15" ht="18" customHeight="1" x14ac:dyDescent="0.2">
      <c r="B168" s="274"/>
      <c r="C168" s="224"/>
      <c r="D168" s="224"/>
      <c r="E168" s="293"/>
      <c r="F168" s="294"/>
      <c r="G168" s="295"/>
      <c r="H168" s="298"/>
      <c r="I168" s="286" t="s">
        <v>158</v>
      </c>
      <c r="J168" s="297"/>
      <c r="K168" s="293"/>
      <c r="L168" s="294"/>
      <c r="M168" s="295"/>
      <c r="N168" s="298"/>
      <c r="O168" s="279" t="s">
        <v>37</v>
      </c>
    </row>
    <row r="169" spans="2:15" ht="26.25" x14ac:dyDescent="0.2">
      <c r="B169" s="740" t="str">
        <f>$B$1</f>
        <v>Běh na 100m s překážkami - Startovní listina</v>
      </c>
      <c r="C169" s="740"/>
      <c r="D169" s="740"/>
      <c r="E169" s="740"/>
      <c r="F169" s="740"/>
      <c r="G169" s="740"/>
      <c r="H169" s="740"/>
      <c r="I169" s="740"/>
      <c r="J169" s="740"/>
      <c r="K169" s="740"/>
      <c r="L169" s="740"/>
      <c r="M169" s="740"/>
      <c r="N169" s="740"/>
      <c r="O169" s="740"/>
    </row>
    <row r="170" spans="2:15" ht="15" customHeight="1" x14ac:dyDescent="0.2">
      <c r="B170" s="481"/>
      <c r="C170" s="482"/>
      <c r="D170" s="481"/>
      <c r="E170" s="481"/>
      <c r="F170" s="481"/>
      <c r="G170" s="481"/>
      <c r="H170" s="481"/>
      <c r="I170" s="481"/>
      <c r="K170" s="481"/>
      <c r="L170" s="481"/>
      <c r="M170" s="481"/>
      <c r="N170" s="481"/>
      <c r="O170" s="481"/>
    </row>
    <row r="171" spans="2:15" s="483" customFormat="1" ht="18" x14ac:dyDescent="0.2">
      <c r="B171" s="484"/>
      <c r="C171" s="741" t="str">
        <f>$C$3</f>
        <v>Krajské kolo v PS</v>
      </c>
      <c r="D171" s="741"/>
      <c r="E171" s="741"/>
      <c r="F171" s="741"/>
      <c r="G171" s="741" t="str">
        <f>$G$3</f>
        <v>30.7. 2016 Pardubice - Polabiny</v>
      </c>
      <c r="H171" s="741"/>
      <c r="I171" s="741"/>
      <c r="J171" s="741"/>
      <c r="K171" s="741"/>
      <c r="L171" s="741"/>
      <c r="M171" s="741"/>
      <c r="N171" s="741"/>
      <c r="O171" s="484"/>
    </row>
    <row r="172" spans="2:15" ht="15" customHeight="1" thickBot="1" x14ac:dyDescent="0.25">
      <c r="B172" s="481"/>
      <c r="C172" s="482"/>
      <c r="D172" s="481"/>
      <c r="E172" s="481"/>
      <c r="F172" s="481"/>
      <c r="G172" s="481"/>
      <c r="H172" s="481"/>
      <c r="I172" s="481"/>
      <c r="K172" s="481"/>
      <c r="L172" s="481"/>
      <c r="M172" s="481"/>
      <c r="N172" s="481"/>
      <c r="O172" s="481"/>
    </row>
    <row r="173" spans="2:15" s="25" customFormat="1" ht="18" customHeight="1" thickBot="1" x14ac:dyDescent="0.25">
      <c r="C173" s="35" t="str">
        <f>Start!$C$5</f>
        <v>MUŽI</v>
      </c>
      <c r="E173" s="742" t="s">
        <v>25</v>
      </c>
      <c r="F173" s="743"/>
      <c r="G173" s="743"/>
      <c r="H173" s="744"/>
      <c r="K173" s="742" t="s">
        <v>26</v>
      </c>
      <c r="L173" s="743"/>
      <c r="M173" s="743"/>
      <c r="N173" s="744"/>
    </row>
    <row r="174" spans="2:15" s="485" customFormat="1" ht="18" customHeight="1" thickBot="1" x14ac:dyDescent="0.25">
      <c r="B174" s="26" t="s">
        <v>1</v>
      </c>
      <c r="C174" s="137" t="s">
        <v>22</v>
      </c>
      <c r="D174" s="26" t="s">
        <v>36</v>
      </c>
      <c r="E174" s="486">
        <v>1</v>
      </c>
      <c r="F174" s="487">
        <v>2</v>
      </c>
      <c r="G174" s="488">
        <v>3</v>
      </c>
      <c r="H174" s="26" t="s">
        <v>24</v>
      </c>
      <c r="I174" s="26" t="s">
        <v>51</v>
      </c>
      <c r="J174" s="489"/>
      <c r="K174" s="486">
        <v>1</v>
      </c>
      <c r="L174" s="487">
        <v>2</v>
      </c>
      <c r="M174" s="488">
        <v>3</v>
      </c>
      <c r="N174" s="342" t="s">
        <v>24</v>
      </c>
      <c r="O174" s="26" t="s">
        <v>51</v>
      </c>
    </row>
    <row r="175" spans="2:15" ht="18" customHeight="1" x14ac:dyDescent="0.2">
      <c r="B175" s="275"/>
      <c r="C175" s="225"/>
      <c r="D175" s="225"/>
      <c r="E175" s="300"/>
      <c r="F175" s="301"/>
      <c r="G175" s="302"/>
      <c r="H175" s="303"/>
      <c r="I175" s="287" t="s">
        <v>37</v>
      </c>
      <c r="J175" s="304"/>
      <c r="K175" s="300"/>
      <c r="L175" s="301"/>
      <c r="M175" s="302"/>
      <c r="N175" s="303"/>
      <c r="O175" s="280" t="s">
        <v>38</v>
      </c>
    </row>
    <row r="176" spans="2:15" ht="18" customHeight="1" x14ac:dyDescent="0.2">
      <c r="B176" s="275"/>
      <c r="C176" s="225"/>
      <c r="D176" s="225"/>
      <c r="E176" s="300"/>
      <c r="F176" s="301"/>
      <c r="G176" s="302"/>
      <c r="H176" s="303"/>
      <c r="I176" s="287" t="s">
        <v>38</v>
      </c>
      <c r="J176" s="304"/>
      <c r="K176" s="300"/>
      <c r="L176" s="301"/>
      <c r="M176" s="302"/>
      <c r="N176" s="303"/>
      <c r="O176" s="280" t="s">
        <v>157</v>
      </c>
    </row>
    <row r="177" spans="2:15" ht="18" customHeight="1" x14ac:dyDescent="0.2">
      <c r="B177" s="275"/>
      <c r="C177" s="225"/>
      <c r="D177" s="225"/>
      <c r="E177" s="300"/>
      <c r="F177" s="301"/>
      <c r="G177" s="302"/>
      <c r="H177" s="303"/>
      <c r="I177" s="287" t="s">
        <v>157</v>
      </c>
      <c r="J177" s="304"/>
      <c r="K177" s="300"/>
      <c r="L177" s="301"/>
      <c r="M177" s="302"/>
      <c r="N177" s="303"/>
      <c r="O177" s="280" t="s">
        <v>158</v>
      </c>
    </row>
    <row r="178" spans="2:15" ht="18" customHeight="1" x14ac:dyDescent="0.2">
      <c r="B178" s="275"/>
      <c r="C178" s="225"/>
      <c r="D178" s="225"/>
      <c r="E178" s="300"/>
      <c r="F178" s="301"/>
      <c r="G178" s="302"/>
      <c r="H178" s="303"/>
      <c r="I178" s="287" t="s">
        <v>158</v>
      </c>
      <c r="J178" s="304"/>
      <c r="K178" s="300"/>
      <c r="L178" s="301"/>
      <c r="M178" s="302"/>
      <c r="N178" s="303"/>
      <c r="O178" s="280" t="s">
        <v>37</v>
      </c>
    </row>
    <row r="179" spans="2:15" ht="18" customHeight="1" x14ac:dyDescent="0.2">
      <c r="B179" s="274"/>
      <c r="C179" s="224"/>
      <c r="D179" s="224"/>
      <c r="E179" s="293"/>
      <c r="F179" s="294"/>
      <c r="G179" s="295"/>
      <c r="H179" s="298"/>
      <c r="I179" s="286" t="s">
        <v>37</v>
      </c>
      <c r="J179" s="297"/>
      <c r="K179" s="293"/>
      <c r="L179" s="294"/>
      <c r="M179" s="295"/>
      <c r="N179" s="298"/>
      <c r="O179" s="279" t="s">
        <v>38</v>
      </c>
    </row>
    <row r="180" spans="2:15" ht="18" customHeight="1" x14ac:dyDescent="0.2">
      <c r="B180" s="274"/>
      <c r="C180" s="224"/>
      <c r="D180" s="224"/>
      <c r="E180" s="293"/>
      <c r="F180" s="294"/>
      <c r="G180" s="295"/>
      <c r="H180" s="298"/>
      <c r="I180" s="286" t="s">
        <v>38</v>
      </c>
      <c r="J180" s="297"/>
      <c r="K180" s="293"/>
      <c r="L180" s="294"/>
      <c r="M180" s="295"/>
      <c r="N180" s="298"/>
      <c r="O180" s="279" t="s">
        <v>157</v>
      </c>
    </row>
    <row r="181" spans="2:15" ht="18" customHeight="1" x14ac:dyDescent="0.2">
      <c r="B181" s="274"/>
      <c r="C181" s="224"/>
      <c r="D181" s="224"/>
      <c r="E181" s="293"/>
      <c r="F181" s="294"/>
      <c r="G181" s="295"/>
      <c r="H181" s="298"/>
      <c r="I181" s="286" t="s">
        <v>157</v>
      </c>
      <c r="J181" s="297"/>
      <c r="K181" s="293"/>
      <c r="L181" s="294"/>
      <c r="M181" s="295"/>
      <c r="N181" s="298"/>
      <c r="O181" s="279" t="s">
        <v>158</v>
      </c>
    </row>
    <row r="182" spans="2:15" ht="18" customHeight="1" x14ac:dyDescent="0.2">
      <c r="B182" s="274"/>
      <c r="C182" s="224"/>
      <c r="D182" s="224"/>
      <c r="E182" s="293"/>
      <c r="F182" s="294"/>
      <c r="G182" s="295"/>
      <c r="H182" s="298"/>
      <c r="I182" s="286" t="s">
        <v>158</v>
      </c>
      <c r="J182" s="297"/>
      <c r="K182" s="293"/>
      <c r="L182" s="294"/>
      <c r="M182" s="295"/>
      <c r="N182" s="298"/>
      <c r="O182" s="279" t="s">
        <v>37</v>
      </c>
    </row>
    <row r="183" spans="2:15" ht="18" customHeight="1" x14ac:dyDescent="0.2">
      <c r="B183" s="275"/>
      <c r="C183" s="225"/>
      <c r="D183" s="225"/>
      <c r="E183" s="300"/>
      <c r="F183" s="301"/>
      <c r="G183" s="302"/>
      <c r="H183" s="303"/>
      <c r="I183" s="287" t="s">
        <v>37</v>
      </c>
      <c r="J183" s="304"/>
      <c r="K183" s="300"/>
      <c r="L183" s="301"/>
      <c r="M183" s="302"/>
      <c r="N183" s="303"/>
      <c r="O183" s="280" t="s">
        <v>38</v>
      </c>
    </row>
    <row r="184" spans="2:15" ht="18" customHeight="1" x14ac:dyDescent="0.2">
      <c r="B184" s="275"/>
      <c r="C184" s="225"/>
      <c r="D184" s="225"/>
      <c r="E184" s="300"/>
      <c r="F184" s="301"/>
      <c r="G184" s="302"/>
      <c r="H184" s="303"/>
      <c r="I184" s="287" t="s">
        <v>38</v>
      </c>
      <c r="J184" s="304"/>
      <c r="K184" s="300"/>
      <c r="L184" s="301"/>
      <c r="M184" s="302"/>
      <c r="N184" s="303"/>
      <c r="O184" s="280" t="s">
        <v>157</v>
      </c>
    </row>
    <row r="185" spans="2:15" ht="18" customHeight="1" x14ac:dyDescent="0.2">
      <c r="B185" s="275"/>
      <c r="C185" s="225"/>
      <c r="D185" s="225"/>
      <c r="E185" s="300"/>
      <c r="F185" s="301"/>
      <c r="G185" s="302"/>
      <c r="H185" s="303"/>
      <c r="I185" s="287" t="s">
        <v>157</v>
      </c>
      <c r="J185" s="304"/>
      <c r="K185" s="300"/>
      <c r="L185" s="301"/>
      <c r="M185" s="302"/>
      <c r="N185" s="303"/>
      <c r="O185" s="280" t="s">
        <v>158</v>
      </c>
    </row>
    <row r="186" spans="2:15" ht="18" customHeight="1" x14ac:dyDescent="0.2">
      <c r="B186" s="275"/>
      <c r="C186" s="225"/>
      <c r="D186" s="225"/>
      <c r="E186" s="300"/>
      <c r="F186" s="301"/>
      <c r="G186" s="302"/>
      <c r="H186" s="303"/>
      <c r="I186" s="287" t="s">
        <v>158</v>
      </c>
      <c r="J186" s="304"/>
      <c r="K186" s="300"/>
      <c r="L186" s="301"/>
      <c r="M186" s="302"/>
      <c r="N186" s="303"/>
      <c r="O186" s="280" t="s">
        <v>37</v>
      </c>
    </row>
    <row r="187" spans="2:15" ht="18" customHeight="1" x14ac:dyDescent="0.2">
      <c r="B187" s="274"/>
      <c r="C187" s="224"/>
      <c r="D187" s="224"/>
      <c r="E187" s="293"/>
      <c r="F187" s="294"/>
      <c r="G187" s="295"/>
      <c r="H187" s="298"/>
      <c r="I187" s="286" t="s">
        <v>37</v>
      </c>
      <c r="J187" s="297"/>
      <c r="K187" s="293"/>
      <c r="L187" s="294"/>
      <c r="M187" s="295"/>
      <c r="N187" s="298"/>
      <c r="O187" s="279" t="s">
        <v>38</v>
      </c>
    </row>
    <row r="188" spans="2:15" ht="18" customHeight="1" x14ac:dyDescent="0.2">
      <c r="B188" s="274"/>
      <c r="C188" s="224"/>
      <c r="D188" s="224"/>
      <c r="E188" s="293"/>
      <c r="F188" s="294"/>
      <c r="G188" s="295"/>
      <c r="H188" s="298"/>
      <c r="I188" s="286" t="s">
        <v>38</v>
      </c>
      <c r="J188" s="297"/>
      <c r="K188" s="293"/>
      <c r="L188" s="294"/>
      <c r="M188" s="295"/>
      <c r="N188" s="298"/>
      <c r="O188" s="279" t="s">
        <v>157</v>
      </c>
    </row>
    <row r="189" spans="2:15" ht="18" customHeight="1" x14ac:dyDescent="0.2">
      <c r="B189" s="274"/>
      <c r="C189" s="224"/>
      <c r="D189" s="224"/>
      <c r="E189" s="293"/>
      <c r="F189" s="294"/>
      <c r="G189" s="295"/>
      <c r="H189" s="298"/>
      <c r="I189" s="286" t="s">
        <v>157</v>
      </c>
      <c r="J189" s="297"/>
      <c r="K189" s="293"/>
      <c r="L189" s="294"/>
      <c r="M189" s="295"/>
      <c r="N189" s="298"/>
      <c r="O189" s="279" t="s">
        <v>158</v>
      </c>
    </row>
    <row r="190" spans="2:15" ht="18" customHeight="1" x14ac:dyDescent="0.2">
      <c r="B190" s="274"/>
      <c r="C190" s="224"/>
      <c r="D190" s="224"/>
      <c r="E190" s="293"/>
      <c r="F190" s="294"/>
      <c r="G190" s="295"/>
      <c r="H190" s="298"/>
      <c r="I190" s="286" t="s">
        <v>158</v>
      </c>
      <c r="J190" s="297"/>
      <c r="K190" s="293"/>
      <c r="L190" s="294"/>
      <c r="M190" s="295"/>
      <c r="N190" s="298"/>
      <c r="O190" s="279" t="s">
        <v>37</v>
      </c>
    </row>
    <row r="191" spans="2:15" ht="18" customHeight="1" x14ac:dyDescent="0.2">
      <c r="B191" s="275"/>
      <c r="C191" s="225"/>
      <c r="D191" s="225"/>
      <c r="E191" s="300"/>
      <c r="F191" s="301"/>
      <c r="G191" s="302"/>
      <c r="H191" s="303"/>
      <c r="I191" s="287" t="s">
        <v>37</v>
      </c>
      <c r="J191" s="304"/>
      <c r="K191" s="300"/>
      <c r="L191" s="301"/>
      <c r="M191" s="302"/>
      <c r="N191" s="303"/>
      <c r="O191" s="280" t="s">
        <v>38</v>
      </c>
    </row>
    <row r="192" spans="2:15" ht="18" customHeight="1" x14ac:dyDescent="0.2">
      <c r="B192" s="275"/>
      <c r="C192" s="225"/>
      <c r="D192" s="225"/>
      <c r="E192" s="300"/>
      <c r="F192" s="301"/>
      <c r="G192" s="302"/>
      <c r="H192" s="303"/>
      <c r="I192" s="287" t="s">
        <v>38</v>
      </c>
      <c r="J192" s="304"/>
      <c r="K192" s="300"/>
      <c r="L192" s="301"/>
      <c r="M192" s="302"/>
      <c r="N192" s="303"/>
      <c r="O192" s="280" t="s">
        <v>157</v>
      </c>
    </row>
    <row r="193" spans="2:15" ht="18" customHeight="1" x14ac:dyDescent="0.2">
      <c r="B193" s="275"/>
      <c r="C193" s="225"/>
      <c r="D193" s="225"/>
      <c r="E193" s="300"/>
      <c r="F193" s="301"/>
      <c r="G193" s="302"/>
      <c r="H193" s="303"/>
      <c r="I193" s="287" t="s">
        <v>157</v>
      </c>
      <c r="J193" s="304"/>
      <c r="K193" s="300"/>
      <c r="L193" s="301"/>
      <c r="M193" s="302"/>
      <c r="N193" s="303"/>
      <c r="O193" s="280" t="s">
        <v>158</v>
      </c>
    </row>
    <row r="194" spans="2:15" ht="18" customHeight="1" x14ac:dyDescent="0.2">
      <c r="B194" s="275"/>
      <c r="C194" s="225"/>
      <c r="D194" s="225"/>
      <c r="E194" s="300"/>
      <c r="F194" s="301"/>
      <c r="G194" s="302"/>
      <c r="H194" s="303"/>
      <c r="I194" s="287" t="s">
        <v>158</v>
      </c>
      <c r="J194" s="304"/>
      <c r="K194" s="300"/>
      <c r="L194" s="301"/>
      <c r="M194" s="302"/>
      <c r="N194" s="303"/>
      <c r="O194" s="280" t="s">
        <v>37</v>
      </c>
    </row>
    <row r="195" spans="2:15" ht="18" customHeight="1" x14ac:dyDescent="0.2">
      <c r="B195" s="274"/>
      <c r="C195" s="224"/>
      <c r="D195" s="224"/>
      <c r="E195" s="293"/>
      <c r="F195" s="294"/>
      <c r="G195" s="295"/>
      <c r="H195" s="298"/>
      <c r="I195" s="286" t="s">
        <v>37</v>
      </c>
      <c r="J195" s="297"/>
      <c r="K195" s="293"/>
      <c r="L195" s="294"/>
      <c r="M195" s="295"/>
      <c r="N195" s="298"/>
      <c r="O195" s="279" t="s">
        <v>38</v>
      </c>
    </row>
    <row r="196" spans="2:15" ht="18" customHeight="1" x14ac:dyDescent="0.2">
      <c r="B196" s="274"/>
      <c r="C196" s="224"/>
      <c r="D196" s="224"/>
      <c r="E196" s="293"/>
      <c r="F196" s="294"/>
      <c r="G196" s="295"/>
      <c r="H196" s="298"/>
      <c r="I196" s="286" t="s">
        <v>38</v>
      </c>
      <c r="J196" s="297"/>
      <c r="K196" s="293"/>
      <c r="L196" s="294"/>
      <c r="M196" s="295"/>
      <c r="N196" s="298"/>
      <c r="O196" s="279" t="s">
        <v>157</v>
      </c>
    </row>
    <row r="197" spans="2:15" ht="18" customHeight="1" x14ac:dyDescent="0.2">
      <c r="B197" s="274"/>
      <c r="C197" s="224"/>
      <c r="D197" s="224"/>
      <c r="E197" s="293"/>
      <c r="F197" s="294"/>
      <c r="G197" s="295"/>
      <c r="H197" s="298"/>
      <c r="I197" s="286" t="s">
        <v>157</v>
      </c>
      <c r="J197" s="297"/>
      <c r="K197" s="293"/>
      <c r="L197" s="294"/>
      <c r="M197" s="295"/>
      <c r="N197" s="298"/>
      <c r="O197" s="279" t="s">
        <v>158</v>
      </c>
    </row>
    <row r="198" spans="2:15" ht="18" customHeight="1" x14ac:dyDescent="0.2">
      <c r="B198" s="274"/>
      <c r="C198" s="224"/>
      <c r="D198" s="224"/>
      <c r="E198" s="293"/>
      <c r="F198" s="294"/>
      <c r="G198" s="295"/>
      <c r="H198" s="298"/>
      <c r="I198" s="286" t="s">
        <v>158</v>
      </c>
      <c r="J198" s="297"/>
      <c r="K198" s="293"/>
      <c r="L198" s="294"/>
      <c r="M198" s="295"/>
      <c r="N198" s="298"/>
      <c r="O198" s="279" t="s">
        <v>37</v>
      </c>
    </row>
    <row r="199" spans="2:15" ht="18" customHeight="1" x14ac:dyDescent="0.2">
      <c r="B199" s="275"/>
      <c r="C199" s="225"/>
      <c r="D199" s="225"/>
      <c r="E199" s="300"/>
      <c r="F199" s="301"/>
      <c r="G199" s="302"/>
      <c r="H199" s="303"/>
      <c r="I199" s="287" t="s">
        <v>37</v>
      </c>
      <c r="J199" s="304"/>
      <c r="K199" s="300"/>
      <c r="L199" s="301"/>
      <c r="M199" s="302"/>
      <c r="N199" s="303"/>
      <c r="O199" s="280" t="s">
        <v>38</v>
      </c>
    </row>
    <row r="200" spans="2:15" ht="18" customHeight="1" x14ac:dyDescent="0.2">
      <c r="B200" s="275"/>
      <c r="C200" s="225"/>
      <c r="D200" s="225"/>
      <c r="E200" s="300"/>
      <c r="F200" s="301"/>
      <c r="G200" s="302"/>
      <c r="H200" s="303"/>
      <c r="I200" s="287" t="s">
        <v>38</v>
      </c>
      <c r="J200" s="304"/>
      <c r="K200" s="300"/>
      <c r="L200" s="301"/>
      <c r="M200" s="302"/>
      <c r="N200" s="303"/>
      <c r="O200" s="280" t="s">
        <v>157</v>
      </c>
    </row>
    <row r="201" spans="2:15" ht="18" customHeight="1" x14ac:dyDescent="0.2">
      <c r="B201" s="275"/>
      <c r="C201" s="229"/>
      <c r="D201" s="229"/>
      <c r="E201" s="319"/>
      <c r="F201" s="320"/>
      <c r="G201" s="321"/>
      <c r="H201" s="322"/>
      <c r="I201" s="290" t="s">
        <v>157</v>
      </c>
      <c r="J201" s="323"/>
      <c r="K201" s="319"/>
      <c r="L201" s="320"/>
      <c r="M201" s="321"/>
      <c r="N201" s="322"/>
      <c r="O201" s="284" t="s">
        <v>158</v>
      </c>
    </row>
    <row r="202" spans="2:15" ht="18" customHeight="1" x14ac:dyDescent="0.2">
      <c r="B202" s="278"/>
      <c r="C202" s="229"/>
      <c r="D202" s="229"/>
      <c r="E202" s="319"/>
      <c r="F202" s="320"/>
      <c r="G202" s="321"/>
      <c r="H202" s="322"/>
      <c r="I202" s="290" t="s">
        <v>158</v>
      </c>
      <c r="J202" s="323"/>
      <c r="K202" s="319"/>
      <c r="L202" s="320"/>
      <c r="M202" s="321"/>
      <c r="N202" s="322"/>
      <c r="O202" s="284" t="s">
        <v>37</v>
      </c>
    </row>
    <row r="203" spans="2:15" ht="18" customHeight="1" x14ac:dyDescent="0.2">
      <c r="B203" s="625"/>
      <c r="C203" s="228"/>
      <c r="D203" s="228"/>
      <c r="E203" s="314"/>
      <c r="F203" s="315"/>
      <c r="G203" s="316"/>
      <c r="H203" s="317"/>
      <c r="I203" s="289" t="s">
        <v>37</v>
      </c>
      <c r="J203" s="318"/>
      <c r="K203" s="314"/>
      <c r="L203" s="315"/>
      <c r="M203" s="316"/>
      <c r="N203" s="317"/>
      <c r="O203" s="283" t="s">
        <v>38</v>
      </c>
    </row>
    <row r="204" spans="2:15" s="324" customFormat="1" ht="18" customHeight="1" x14ac:dyDescent="0.2">
      <c r="B204" s="625"/>
      <c r="C204" s="228"/>
      <c r="D204" s="228"/>
      <c r="E204" s="314"/>
      <c r="F204" s="315"/>
      <c r="G204" s="316"/>
      <c r="H204" s="317"/>
      <c r="I204" s="289" t="s">
        <v>38</v>
      </c>
      <c r="J204" s="318"/>
      <c r="K204" s="314"/>
      <c r="L204" s="315"/>
      <c r="M204" s="316"/>
      <c r="N204" s="317"/>
      <c r="O204" s="283" t="s">
        <v>157</v>
      </c>
    </row>
    <row r="205" spans="2:15" s="324" customFormat="1" ht="18" customHeight="1" x14ac:dyDescent="0.2">
      <c r="B205" s="274"/>
      <c r="C205" s="224"/>
      <c r="D205" s="224"/>
      <c r="E205" s="293"/>
      <c r="F205" s="294"/>
      <c r="G205" s="295"/>
      <c r="H205" s="298"/>
      <c r="I205" s="286" t="s">
        <v>157</v>
      </c>
      <c r="J205" s="297"/>
      <c r="K205" s="293"/>
      <c r="L205" s="294"/>
      <c r="M205" s="295"/>
      <c r="N205" s="298"/>
      <c r="O205" s="279" t="s">
        <v>158</v>
      </c>
    </row>
    <row r="206" spans="2:15" s="324" customFormat="1" ht="18" customHeight="1" x14ac:dyDescent="0.2">
      <c r="B206" s="274"/>
      <c r="C206" s="643"/>
      <c r="D206" s="643"/>
      <c r="E206" s="293"/>
      <c r="F206" s="294"/>
      <c r="G206" s="295"/>
      <c r="H206" s="298"/>
      <c r="I206" s="286" t="s">
        <v>158</v>
      </c>
      <c r="J206" s="297"/>
      <c r="K206" s="293"/>
      <c r="L206" s="294"/>
      <c r="M206" s="295"/>
      <c r="N206" s="298"/>
      <c r="O206" s="279" t="s">
        <v>37</v>
      </c>
    </row>
    <row r="207" spans="2:15" s="324" customFormat="1" ht="18" customHeight="1" x14ac:dyDescent="0.2">
      <c r="B207" s="275"/>
      <c r="C207" s="644"/>
      <c r="D207" s="644"/>
      <c r="E207" s="300"/>
      <c r="F207" s="301"/>
      <c r="G207" s="302"/>
      <c r="H207" s="303"/>
      <c r="I207" s="287" t="s">
        <v>37</v>
      </c>
      <c r="J207" s="304"/>
      <c r="K207" s="300"/>
      <c r="L207" s="301"/>
      <c r="M207" s="302"/>
      <c r="N207" s="303"/>
      <c r="O207" s="280" t="s">
        <v>38</v>
      </c>
    </row>
    <row r="208" spans="2:15" ht="18" customHeight="1" x14ac:dyDescent="0.2">
      <c r="B208" s="275"/>
      <c r="C208" s="644"/>
      <c r="D208" s="644"/>
      <c r="E208" s="300"/>
      <c r="F208" s="301"/>
      <c r="G208" s="302"/>
      <c r="H208" s="303"/>
      <c r="I208" s="287" t="s">
        <v>38</v>
      </c>
      <c r="J208" s="304"/>
      <c r="K208" s="300"/>
      <c r="L208" s="301"/>
      <c r="M208" s="302"/>
      <c r="N208" s="303"/>
      <c r="O208" s="280" t="s">
        <v>157</v>
      </c>
    </row>
    <row r="209" spans="2:15" ht="18" customHeight="1" x14ac:dyDescent="0.2">
      <c r="B209" s="275"/>
      <c r="C209" s="644"/>
      <c r="D209" s="644"/>
      <c r="E209" s="300"/>
      <c r="F209" s="301"/>
      <c r="G209" s="302"/>
      <c r="H209" s="303"/>
      <c r="I209" s="287" t="s">
        <v>157</v>
      </c>
      <c r="J209" s="304"/>
      <c r="K209" s="300"/>
      <c r="L209" s="301"/>
      <c r="M209" s="302"/>
      <c r="N209" s="303"/>
      <c r="O209" s="280" t="s">
        <v>158</v>
      </c>
    </row>
    <row r="210" spans="2:15" ht="18" customHeight="1" x14ac:dyDescent="0.2">
      <c r="B210" s="275"/>
      <c r="C210" s="644"/>
      <c r="D210" s="644"/>
      <c r="E210" s="300"/>
      <c r="F210" s="301"/>
      <c r="G210" s="302"/>
      <c r="H210" s="303"/>
      <c r="I210" s="287" t="s">
        <v>158</v>
      </c>
      <c r="J210" s="304"/>
      <c r="K210" s="300"/>
      <c r="L210" s="301"/>
      <c r="M210" s="302"/>
      <c r="N210" s="303"/>
      <c r="O210" s="280" t="s">
        <v>37</v>
      </c>
    </row>
    <row r="211" spans="2:15" ht="26.25" x14ac:dyDescent="0.2">
      <c r="B211" s="740" t="str">
        <f>$B$1</f>
        <v>Běh na 100m s překážkami - Startovní listina</v>
      </c>
      <c r="C211" s="740"/>
      <c r="D211" s="740"/>
      <c r="E211" s="740"/>
      <c r="F211" s="740"/>
      <c r="G211" s="740"/>
      <c r="H211" s="740"/>
      <c r="I211" s="740"/>
      <c r="J211" s="740"/>
      <c r="K211" s="740"/>
      <c r="L211" s="740"/>
      <c r="M211" s="740"/>
      <c r="N211" s="740"/>
      <c r="O211" s="740"/>
    </row>
    <row r="212" spans="2:15" ht="15" customHeight="1" x14ac:dyDescent="0.2">
      <c r="B212" s="481"/>
      <c r="C212" s="482"/>
      <c r="D212" s="481"/>
      <c r="E212" s="481"/>
      <c r="F212" s="481"/>
      <c r="G212" s="481"/>
      <c r="H212" s="481"/>
      <c r="I212" s="481"/>
      <c r="K212" s="481"/>
      <c r="L212" s="481"/>
      <c r="M212" s="481"/>
      <c r="N212" s="481"/>
      <c r="O212" s="481"/>
    </row>
    <row r="213" spans="2:15" s="483" customFormat="1" ht="18" x14ac:dyDescent="0.2">
      <c r="B213" s="484"/>
      <c r="C213" s="741" t="str">
        <f>$C$3</f>
        <v>Krajské kolo v PS</v>
      </c>
      <c r="D213" s="741"/>
      <c r="E213" s="741"/>
      <c r="F213" s="741"/>
      <c r="G213" s="741" t="str">
        <f>$G$3</f>
        <v>30.7. 2016 Pardubice - Polabiny</v>
      </c>
      <c r="H213" s="741"/>
      <c r="I213" s="741"/>
      <c r="J213" s="741"/>
      <c r="K213" s="741"/>
      <c r="L213" s="741"/>
      <c r="M213" s="741"/>
      <c r="N213" s="741"/>
      <c r="O213" s="484"/>
    </row>
    <row r="214" spans="2:15" ht="15" customHeight="1" thickBot="1" x14ac:dyDescent="0.25">
      <c r="B214" s="481"/>
      <c r="C214" s="482"/>
      <c r="D214" s="481"/>
      <c r="E214" s="481"/>
      <c r="F214" s="481"/>
      <c r="G214" s="481"/>
      <c r="H214" s="481"/>
      <c r="I214" s="481"/>
      <c r="K214" s="481"/>
      <c r="L214" s="481"/>
      <c r="M214" s="481"/>
      <c r="N214" s="481"/>
      <c r="O214" s="481"/>
    </row>
    <row r="215" spans="2:15" s="25" customFormat="1" ht="18" customHeight="1" thickBot="1" x14ac:dyDescent="0.25">
      <c r="C215" s="35" t="str">
        <f>Start!$C$5</f>
        <v>MUŽI</v>
      </c>
      <c r="E215" s="742" t="s">
        <v>25</v>
      </c>
      <c r="F215" s="743"/>
      <c r="G215" s="743"/>
      <c r="H215" s="744"/>
      <c r="K215" s="742" t="s">
        <v>26</v>
      </c>
      <c r="L215" s="743"/>
      <c r="M215" s="743"/>
      <c r="N215" s="744"/>
    </row>
    <row r="216" spans="2:15" s="485" customFormat="1" ht="18" customHeight="1" thickBot="1" x14ac:dyDescent="0.25">
      <c r="B216" s="26" t="s">
        <v>1</v>
      </c>
      <c r="C216" s="137" t="s">
        <v>22</v>
      </c>
      <c r="D216" s="26" t="s">
        <v>36</v>
      </c>
      <c r="E216" s="486">
        <v>1</v>
      </c>
      <c r="F216" s="487">
        <v>2</v>
      </c>
      <c r="G216" s="488">
        <v>3</v>
      </c>
      <c r="H216" s="26" t="s">
        <v>24</v>
      </c>
      <c r="I216" s="26" t="s">
        <v>51</v>
      </c>
      <c r="J216" s="489"/>
      <c r="K216" s="486">
        <v>1</v>
      </c>
      <c r="L216" s="487">
        <v>2</v>
      </c>
      <c r="M216" s="488">
        <v>3</v>
      </c>
      <c r="N216" s="342" t="s">
        <v>24</v>
      </c>
      <c r="O216" s="26" t="s">
        <v>51</v>
      </c>
    </row>
    <row r="217" spans="2:15" ht="18" customHeight="1" x14ac:dyDescent="0.2">
      <c r="B217" s="274"/>
      <c r="C217" s="643"/>
      <c r="D217" s="643"/>
      <c r="E217" s="293"/>
      <c r="F217" s="294"/>
      <c r="G217" s="295"/>
      <c r="H217" s="298"/>
      <c r="I217" s="286" t="s">
        <v>37</v>
      </c>
      <c r="J217" s="297"/>
      <c r="K217" s="293"/>
      <c r="L217" s="294"/>
      <c r="M217" s="295"/>
      <c r="N217" s="298"/>
      <c r="O217" s="279" t="s">
        <v>38</v>
      </c>
    </row>
    <row r="218" spans="2:15" ht="18" customHeight="1" x14ac:dyDescent="0.2">
      <c r="B218" s="274"/>
      <c r="C218" s="643"/>
      <c r="D218" s="643"/>
      <c r="E218" s="293"/>
      <c r="F218" s="294"/>
      <c r="G218" s="295"/>
      <c r="H218" s="298"/>
      <c r="I218" s="286" t="s">
        <v>38</v>
      </c>
      <c r="J218" s="297"/>
      <c r="K218" s="293"/>
      <c r="L218" s="294"/>
      <c r="M218" s="295"/>
      <c r="N218" s="298"/>
      <c r="O218" s="279" t="s">
        <v>157</v>
      </c>
    </row>
    <row r="219" spans="2:15" ht="18" customHeight="1" x14ac:dyDescent="0.2">
      <c r="B219" s="274"/>
      <c r="C219" s="643"/>
      <c r="D219" s="643"/>
      <c r="E219" s="293"/>
      <c r="F219" s="294"/>
      <c r="G219" s="295"/>
      <c r="H219" s="298"/>
      <c r="I219" s="286" t="s">
        <v>157</v>
      </c>
      <c r="J219" s="297"/>
      <c r="K219" s="293"/>
      <c r="L219" s="294"/>
      <c r="M219" s="295"/>
      <c r="N219" s="298"/>
      <c r="O219" s="279" t="s">
        <v>158</v>
      </c>
    </row>
    <row r="220" spans="2:15" ht="18" customHeight="1" x14ac:dyDescent="0.2">
      <c r="B220" s="274"/>
      <c r="C220" s="643"/>
      <c r="D220" s="643"/>
      <c r="E220" s="293"/>
      <c r="F220" s="294"/>
      <c r="G220" s="295"/>
      <c r="H220" s="298"/>
      <c r="I220" s="286" t="s">
        <v>158</v>
      </c>
      <c r="J220" s="297"/>
      <c r="K220" s="293"/>
      <c r="L220" s="294"/>
      <c r="M220" s="295"/>
      <c r="N220" s="298"/>
      <c r="O220" s="279" t="s">
        <v>37</v>
      </c>
    </row>
    <row r="221" spans="2:15" ht="18" customHeight="1" x14ac:dyDescent="0.2">
      <c r="B221" s="275"/>
      <c r="C221" s="644"/>
      <c r="D221" s="644"/>
      <c r="E221" s="300"/>
      <c r="F221" s="301"/>
      <c r="G221" s="302"/>
      <c r="H221" s="303"/>
      <c r="I221" s="287" t="s">
        <v>37</v>
      </c>
      <c r="J221" s="304"/>
      <c r="K221" s="300"/>
      <c r="L221" s="301"/>
      <c r="M221" s="302"/>
      <c r="N221" s="303"/>
      <c r="O221" s="280" t="s">
        <v>38</v>
      </c>
    </row>
    <row r="222" spans="2:15" ht="18" customHeight="1" x14ac:dyDescent="0.2">
      <c r="B222" s="275"/>
      <c r="C222" s="644"/>
      <c r="D222" s="644"/>
      <c r="E222" s="300"/>
      <c r="F222" s="301"/>
      <c r="G222" s="302"/>
      <c r="H222" s="303"/>
      <c r="I222" s="287" t="s">
        <v>38</v>
      </c>
      <c r="J222" s="304"/>
      <c r="K222" s="300"/>
      <c r="L222" s="301"/>
      <c r="M222" s="302"/>
      <c r="N222" s="303"/>
      <c r="O222" s="280" t="s">
        <v>157</v>
      </c>
    </row>
    <row r="223" spans="2:15" ht="18" customHeight="1" x14ac:dyDescent="0.2">
      <c r="B223" s="275"/>
      <c r="C223" s="644"/>
      <c r="D223" s="644"/>
      <c r="E223" s="300"/>
      <c r="F223" s="301"/>
      <c r="G223" s="302"/>
      <c r="H223" s="303"/>
      <c r="I223" s="287" t="s">
        <v>157</v>
      </c>
      <c r="J223" s="304"/>
      <c r="K223" s="300"/>
      <c r="L223" s="301"/>
      <c r="M223" s="302"/>
      <c r="N223" s="303"/>
      <c r="O223" s="280" t="s">
        <v>158</v>
      </c>
    </row>
    <row r="224" spans="2:15" ht="18" customHeight="1" x14ac:dyDescent="0.2">
      <c r="B224" s="275"/>
      <c r="C224" s="644"/>
      <c r="D224" s="644"/>
      <c r="E224" s="300"/>
      <c r="F224" s="301"/>
      <c r="G224" s="302"/>
      <c r="H224" s="303"/>
      <c r="I224" s="287" t="s">
        <v>158</v>
      </c>
      <c r="J224" s="304"/>
      <c r="K224" s="300"/>
      <c r="L224" s="301"/>
      <c r="M224" s="302"/>
      <c r="N224" s="303"/>
      <c r="O224" s="280" t="s">
        <v>37</v>
      </c>
    </row>
    <row r="225" spans="2:15" ht="18" customHeight="1" x14ac:dyDescent="0.2">
      <c r="B225" s="274"/>
      <c r="C225" s="643"/>
      <c r="D225" s="643"/>
      <c r="E225" s="293"/>
      <c r="F225" s="294"/>
      <c r="G225" s="295"/>
      <c r="H225" s="298"/>
      <c r="I225" s="286" t="s">
        <v>37</v>
      </c>
      <c r="J225" s="297"/>
      <c r="K225" s="293"/>
      <c r="L225" s="294"/>
      <c r="M225" s="295"/>
      <c r="N225" s="298"/>
      <c r="O225" s="279" t="s">
        <v>38</v>
      </c>
    </row>
    <row r="226" spans="2:15" ht="18" customHeight="1" x14ac:dyDescent="0.2">
      <c r="B226" s="274"/>
      <c r="C226" s="643"/>
      <c r="D226" s="643"/>
      <c r="E226" s="293"/>
      <c r="F226" s="294"/>
      <c r="G226" s="295"/>
      <c r="H226" s="298"/>
      <c r="I226" s="286" t="s">
        <v>38</v>
      </c>
      <c r="J226" s="297"/>
      <c r="K226" s="293"/>
      <c r="L226" s="294"/>
      <c r="M226" s="295"/>
      <c r="N226" s="298"/>
      <c r="O226" s="279" t="s">
        <v>157</v>
      </c>
    </row>
    <row r="227" spans="2:15" ht="18" customHeight="1" x14ac:dyDescent="0.2">
      <c r="B227" s="274"/>
      <c r="C227" s="643"/>
      <c r="D227" s="643"/>
      <c r="E227" s="293"/>
      <c r="F227" s="294"/>
      <c r="G227" s="295"/>
      <c r="H227" s="298"/>
      <c r="I227" s="286" t="s">
        <v>157</v>
      </c>
      <c r="J227" s="297"/>
      <c r="K227" s="293"/>
      <c r="L227" s="294"/>
      <c r="M227" s="295"/>
      <c r="N227" s="298"/>
      <c r="O227" s="279" t="s">
        <v>158</v>
      </c>
    </row>
    <row r="228" spans="2:15" ht="18" customHeight="1" x14ac:dyDescent="0.2">
      <c r="B228" s="274"/>
      <c r="C228" s="643"/>
      <c r="D228" s="643"/>
      <c r="E228" s="293"/>
      <c r="F228" s="294"/>
      <c r="G228" s="295"/>
      <c r="H228" s="298"/>
      <c r="I228" s="286" t="s">
        <v>158</v>
      </c>
      <c r="J228" s="297"/>
      <c r="K228" s="293"/>
      <c r="L228" s="294"/>
      <c r="M228" s="295"/>
      <c r="N228" s="298"/>
      <c r="O228" s="279" t="s">
        <v>37</v>
      </c>
    </row>
    <row r="229" spans="2:15" ht="18" customHeight="1" x14ac:dyDescent="0.2">
      <c r="B229" s="275"/>
      <c r="C229" s="644"/>
      <c r="D229" s="644"/>
      <c r="E229" s="300"/>
      <c r="F229" s="301"/>
      <c r="G229" s="302"/>
      <c r="H229" s="303"/>
      <c r="I229" s="287" t="s">
        <v>37</v>
      </c>
      <c r="J229" s="304"/>
      <c r="K229" s="300"/>
      <c r="L229" s="301"/>
      <c r="M229" s="302"/>
      <c r="N229" s="303"/>
      <c r="O229" s="280" t="s">
        <v>38</v>
      </c>
    </row>
    <row r="230" spans="2:15" ht="18" customHeight="1" x14ac:dyDescent="0.2">
      <c r="B230" s="275"/>
      <c r="C230" s="644"/>
      <c r="D230" s="644"/>
      <c r="E230" s="300"/>
      <c r="F230" s="301"/>
      <c r="G230" s="302"/>
      <c r="H230" s="303"/>
      <c r="I230" s="287" t="s">
        <v>38</v>
      </c>
      <c r="J230" s="304"/>
      <c r="K230" s="300"/>
      <c r="L230" s="301"/>
      <c r="M230" s="302"/>
      <c r="N230" s="303"/>
      <c r="O230" s="280" t="s">
        <v>157</v>
      </c>
    </row>
    <row r="231" spans="2:15" ht="18" customHeight="1" x14ac:dyDescent="0.2">
      <c r="B231" s="275"/>
      <c r="C231" s="644"/>
      <c r="D231" s="644"/>
      <c r="E231" s="300"/>
      <c r="F231" s="301"/>
      <c r="G231" s="302"/>
      <c r="H231" s="303"/>
      <c r="I231" s="287" t="s">
        <v>157</v>
      </c>
      <c r="J231" s="304"/>
      <c r="K231" s="300"/>
      <c r="L231" s="301"/>
      <c r="M231" s="302"/>
      <c r="N231" s="303"/>
      <c r="O231" s="280" t="s">
        <v>158</v>
      </c>
    </row>
    <row r="232" spans="2:15" ht="18" customHeight="1" x14ac:dyDescent="0.2">
      <c r="B232" s="275"/>
      <c r="C232" s="644"/>
      <c r="D232" s="644"/>
      <c r="E232" s="300"/>
      <c r="F232" s="301"/>
      <c r="G232" s="302"/>
      <c r="H232" s="303"/>
      <c r="I232" s="287" t="s">
        <v>158</v>
      </c>
      <c r="J232" s="304"/>
      <c r="K232" s="300"/>
      <c r="L232" s="301"/>
      <c r="M232" s="302"/>
      <c r="N232" s="303"/>
      <c r="O232" s="280" t="s">
        <v>37</v>
      </c>
    </row>
    <row r="233" spans="2:15" ht="18" customHeight="1" x14ac:dyDescent="0.2">
      <c r="B233" s="274"/>
      <c r="C233" s="643"/>
      <c r="D233" s="643"/>
      <c r="E233" s="293"/>
      <c r="F233" s="294"/>
      <c r="G233" s="295"/>
      <c r="H233" s="298"/>
      <c r="I233" s="286" t="s">
        <v>37</v>
      </c>
      <c r="J233" s="297"/>
      <c r="K233" s="293"/>
      <c r="L233" s="294"/>
      <c r="M233" s="295"/>
      <c r="N233" s="298"/>
      <c r="O233" s="279" t="s">
        <v>38</v>
      </c>
    </row>
    <row r="234" spans="2:15" ht="18" customHeight="1" x14ac:dyDescent="0.2">
      <c r="B234" s="274"/>
      <c r="C234" s="643"/>
      <c r="D234" s="643"/>
      <c r="E234" s="293"/>
      <c r="F234" s="294"/>
      <c r="G234" s="295"/>
      <c r="H234" s="298"/>
      <c r="I234" s="286" t="s">
        <v>38</v>
      </c>
      <c r="J234" s="297"/>
      <c r="K234" s="293"/>
      <c r="L234" s="294"/>
      <c r="M234" s="295"/>
      <c r="N234" s="298"/>
      <c r="O234" s="279" t="s">
        <v>157</v>
      </c>
    </row>
    <row r="235" spans="2:15" ht="18" customHeight="1" x14ac:dyDescent="0.2">
      <c r="B235" s="274"/>
      <c r="C235" s="643"/>
      <c r="D235" s="643"/>
      <c r="E235" s="293"/>
      <c r="F235" s="294"/>
      <c r="G235" s="295"/>
      <c r="H235" s="298"/>
      <c r="I235" s="286" t="s">
        <v>157</v>
      </c>
      <c r="J235" s="297"/>
      <c r="K235" s="293"/>
      <c r="L235" s="294"/>
      <c r="M235" s="295"/>
      <c r="N235" s="298"/>
      <c r="O235" s="279" t="s">
        <v>158</v>
      </c>
    </row>
    <row r="236" spans="2:15" ht="18" customHeight="1" x14ac:dyDescent="0.2">
      <c r="B236" s="274"/>
      <c r="C236" s="643"/>
      <c r="D236" s="643"/>
      <c r="E236" s="293"/>
      <c r="F236" s="294"/>
      <c r="G236" s="295"/>
      <c r="H236" s="298"/>
      <c r="I236" s="286" t="s">
        <v>158</v>
      </c>
      <c r="J236" s="297"/>
      <c r="K236" s="293"/>
      <c r="L236" s="294"/>
      <c r="M236" s="295"/>
      <c r="N236" s="298"/>
      <c r="O236" s="279" t="s">
        <v>37</v>
      </c>
    </row>
    <row r="237" spans="2:15" ht="18" customHeight="1" x14ac:dyDescent="0.2">
      <c r="B237" s="275"/>
      <c r="C237" s="644"/>
      <c r="D237" s="644"/>
      <c r="E237" s="300"/>
      <c r="F237" s="301"/>
      <c r="G237" s="302"/>
      <c r="H237" s="303"/>
      <c r="I237" s="287" t="s">
        <v>37</v>
      </c>
      <c r="J237" s="304"/>
      <c r="K237" s="300"/>
      <c r="L237" s="301"/>
      <c r="M237" s="302"/>
      <c r="N237" s="303"/>
      <c r="O237" s="280" t="s">
        <v>38</v>
      </c>
    </row>
    <row r="238" spans="2:15" ht="18" customHeight="1" x14ac:dyDescent="0.2">
      <c r="B238" s="275"/>
      <c r="C238" s="644"/>
      <c r="D238" s="644"/>
      <c r="E238" s="300"/>
      <c r="F238" s="301"/>
      <c r="G238" s="302"/>
      <c r="H238" s="303"/>
      <c r="I238" s="287" t="s">
        <v>38</v>
      </c>
      <c r="J238" s="304"/>
      <c r="K238" s="300"/>
      <c r="L238" s="301"/>
      <c r="M238" s="302"/>
      <c r="N238" s="303"/>
      <c r="O238" s="280" t="s">
        <v>157</v>
      </c>
    </row>
    <row r="239" spans="2:15" ht="18" customHeight="1" x14ac:dyDescent="0.2">
      <c r="B239" s="275"/>
      <c r="C239" s="644"/>
      <c r="D239" s="644"/>
      <c r="E239" s="300"/>
      <c r="F239" s="301"/>
      <c r="G239" s="302"/>
      <c r="H239" s="303"/>
      <c r="I239" s="287" t="s">
        <v>157</v>
      </c>
      <c r="J239" s="304"/>
      <c r="K239" s="300"/>
      <c r="L239" s="301"/>
      <c r="M239" s="302"/>
      <c r="N239" s="303"/>
      <c r="O239" s="280" t="s">
        <v>158</v>
      </c>
    </row>
    <row r="240" spans="2:15" ht="18" customHeight="1" x14ac:dyDescent="0.2">
      <c r="B240" s="275"/>
      <c r="C240" s="644"/>
      <c r="D240" s="644"/>
      <c r="E240" s="300"/>
      <c r="F240" s="301"/>
      <c r="G240" s="302"/>
      <c r="H240" s="303"/>
      <c r="I240" s="287" t="s">
        <v>158</v>
      </c>
      <c r="J240" s="304"/>
      <c r="K240" s="300"/>
      <c r="L240" s="301"/>
      <c r="M240" s="302"/>
      <c r="N240" s="303"/>
      <c r="O240" s="280" t="s">
        <v>37</v>
      </c>
    </row>
    <row r="241" spans="2:15" ht="18" customHeight="1" x14ac:dyDescent="0.2">
      <c r="B241" s="274"/>
      <c r="C241" s="643"/>
      <c r="D241" s="643"/>
      <c r="E241" s="293"/>
      <c r="F241" s="294"/>
      <c r="G241" s="295"/>
      <c r="H241" s="298"/>
      <c r="I241" s="286" t="s">
        <v>37</v>
      </c>
      <c r="J241" s="297"/>
      <c r="K241" s="293"/>
      <c r="L241" s="294"/>
      <c r="M241" s="295"/>
      <c r="N241" s="298"/>
      <c r="O241" s="279" t="s">
        <v>38</v>
      </c>
    </row>
    <row r="242" spans="2:15" ht="18" customHeight="1" x14ac:dyDescent="0.2">
      <c r="B242" s="274"/>
      <c r="C242" s="643"/>
      <c r="D242" s="643"/>
      <c r="E242" s="293"/>
      <c r="F242" s="294"/>
      <c r="G242" s="295"/>
      <c r="H242" s="298"/>
      <c r="I242" s="286" t="s">
        <v>38</v>
      </c>
      <c r="J242" s="297"/>
      <c r="K242" s="293"/>
      <c r="L242" s="294"/>
      <c r="M242" s="295"/>
      <c r="N242" s="298"/>
      <c r="O242" s="279" t="s">
        <v>157</v>
      </c>
    </row>
    <row r="243" spans="2:15" ht="18" customHeight="1" x14ac:dyDescent="0.2">
      <c r="B243" s="274"/>
      <c r="C243" s="643"/>
      <c r="D243" s="643"/>
      <c r="E243" s="293"/>
      <c r="F243" s="294"/>
      <c r="G243" s="295"/>
      <c r="H243" s="298"/>
      <c r="I243" s="286" t="s">
        <v>157</v>
      </c>
      <c r="J243" s="297"/>
      <c r="K243" s="293"/>
      <c r="L243" s="294"/>
      <c r="M243" s="295"/>
      <c r="N243" s="298"/>
      <c r="O243" s="279" t="s">
        <v>158</v>
      </c>
    </row>
    <row r="244" spans="2:15" ht="18" customHeight="1" x14ac:dyDescent="0.2">
      <c r="B244" s="274"/>
      <c r="C244" s="643"/>
      <c r="D244" s="643"/>
      <c r="E244" s="293"/>
      <c r="F244" s="294"/>
      <c r="G244" s="295"/>
      <c r="H244" s="298"/>
      <c r="I244" s="286" t="s">
        <v>158</v>
      </c>
      <c r="J244" s="297"/>
      <c r="K244" s="293"/>
      <c r="L244" s="294"/>
      <c r="M244" s="295"/>
      <c r="N244" s="298"/>
      <c r="O244" s="279" t="s">
        <v>37</v>
      </c>
    </row>
    <row r="245" spans="2:15" ht="18" customHeight="1" x14ac:dyDescent="0.2">
      <c r="B245" s="275"/>
      <c r="C245" s="644"/>
      <c r="D245" s="644"/>
      <c r="E245" s="300"/>
      <c r="F245" s="301"/>
      <c r="G245" s="302"/>
      <c r="H245" s="303"/>
      <c r="I245" s="287" t="s">
        <v>37</v>
      </c>
      <c r="J245" s="304"/>
      <c r="K245" s="300"/>
      <c r="L245" s="301"/>
      <c r="M245" s="302"/>
      <c r="N245" s="303"/>
      <c r="O245" s="280" t="s">
        <v>38</v>
      </c>
    </row>
    <row r="246" spans="2:15" ht="18" customHeight="1" x14ac:dyDescent="0.2">
      <c r="B246" s="275"/>
      <c r="C246" s="644"/>
      <c r="D246" s="644"/>
      <c r="E246" s="300"/>
      <c r="F246" s="301"/>
      <c r="G246" s="302"/>
      <c r="H246" s="303"/>
      <c r="I246" s="287" t="s">
        <v>38</v>
      </c>
      <c r="J246" s="304"/>
      <c r="K246" s="300"/>
      <c r="L246" s="301"/>
      <c r="M246" s="302"/>
      <c r="N246" s="303"/>
      <c r="O246" s="280" t="s">
        <v>157</v>
      </c>
    </row>
    <row r="247" spans="2:15" ht="18" customHeight="1" x14ac:dyDescent="0.2">
      <c r="B247" s="275"/>
      <c r="C247" s="644"/>
      <c r="D247" s="644"/>
      <c r="E247" s="300"/>
      <c r="F247" s="301"/>
      <c r="G247" s="302"/>
      <c r="H247" s="303"/>
      <c r="I247" s="287" t="s">
        <v>157</v>
      </c>
      <c r="J247" s="304"/>
      <c r="K247" s="300"/>
      <c r="L247" s="301"/>
      <c r="M247" s="302"/>
      <c r="N247" s="303"/>
      <c r="O247" s="280" t="s">
        <v>158</v>
      </c>
    </row>
    <row r="248" spans="2:15" ht="18" customHeight="1" x14ac:dyDescent="0.2">
      <c r="B248" s="275"/>
      <c r="C248" s="644"/>
      <c r="D248" s="644"/>
      <c r="E248" s="300"/>
      <c r="F248" s="301"/>
      <c r="G248" s="302"/>
      <c r="H248" s="303"/>
      <c r="I248" s="287" t="s">
        <v>158</v>
      </c>
      <c r="J248" s="304"/>
      <c r="K248" s="300"/>
      <c r="L248" s="301"/>
      <c r="M248" s="302"/>
      <c r="N248" s="303"/>
      <c r="O248" s="280" t="s">
        <v>37</v>
      </c>
    </row>
    <row r="249" spans="2:15" ht="18" customHeight="1" x14ac:dyDescent="0.2">
      <c r="B249" s="274"/>
      <c r="C249" s="643"/>
      <c r="D249" s="643"/>
      <c r="E249" s="293"/>
      <c r="F249" s="294"/>
      <c r="G249" s="295"/>
      <c r="H249" s="298"/>
      <c r="I249" s="286" t="s">
        <v>37</v>
      </c>
      <c r="J249" s="297"/>
      <c r="K249" s="293"/>
      <c r="L249" s="294"/>
      <c r="M249" s="295"/>
      <c r="N249" s="298"/>
      <c r="O249" s="279" t="s">
        <v>38</v>
      </c>
    </row>
    <row r="250" spans="2:15" ht="18" customHeight="1" x14ac:dyDescent="0.2">
      <c r="B250" s="274"/>
      <c r="C250" s="643"/>
      <c r="D250" s="643"/>
      <c r="E250" s="293"/>
      <c r="F250" s="294"/>
      <c r="G250" s="295"/>
      <c r="H250" s="298"/>
      <c r="I250" s="286" t="s">
        <v>38</v>
      </c>
      <c r="J250" s="297"/>
      <c r="K250" s="293"/>
      <c r="L250" s="294"/>
      <c r="M250" s="295"/>
      <c r="N250" s="298"/>
      <c r="O250" s="279" t="s">
        <v>157</v>
      </c>
    </row>
    <row r="251" spans="2:15" ht="18" customHeight="1" x14ac:dyDescent="0.2">
      <c r="B251" s="274"/>
      <c r="C251" s="643"/>
      <c r="D251" s="643"/>
      <c r="E251" s="293"/>
      <c r="F251" s="294"/>
      <c r="G251" s="295"/>
      <c r="H251" s="298"/>
      <c r="I251" s="286" t="s">
        <v>157</v>
      </c>
      <c r="J251" s="297"/>
      <c r="K251" s="293"/>
      <c r="L251" s="294"/>
      <c r="M251" s="295"/>
      <c r="N251" s="298"/>
      <c r="O251" s="279" t="s">
        <v>158</v>
      </c>
    </row>
    <row r="252" spans="2:15" ht="18" customHeight="1" x14ac:dyDescent="0.2">
      <c r="B252" s="274"/>
      <c r="C252" s="643"/>
      <c r="D252" s="643"/>
      <c r="E252" s="293"/>
      <c r="F252" s="294"/>
      <c r="G252" s="295"/>
      <c r="H252" s="298"/>
      <c r="I252" s="286" t="s">
        <v>158</v>
      </c>
      <c r="J252" s="297"/>
      <c r="K252" s="293"/>
      <c r="L252" s="294"/>
      <c r="M252" s="295"/>
      <c r="N252" s="298"/>
      <c r="O252" s="279" t="s">
        <v>37</v>
      </c>
    </row>
    <row r="253" spans="2:15" ht="26.25" x14ac:dyDescent="0.2">
      <c r="B253" s="740" t="str">
        <f>$B$1</f>
        <v>Běh na 100m s překážkami - Startovní listina</v>
      </c>
      <c r="C253" s="740"/>
      <c r="D253" s="740"/>
      <c r="E253" s="740"/>
      <c r="F253" s="740"/>
      <c r="G253" s="740"/>
      <c r="H253" s="740"/>
      <c r="I253" s="740"/>
      <c r="J253" s="740"/>
      <c r="K253" s="740"/>
      <c r="L253" s="740"/>
      <c r="M253" s="740"/>
      <c r="N253" s="740"/>
      <c r="O253" s="740"/>
    </row>
    <row r="254" spans="2:15" ht="15" customHeight="1" x14ac:dyDescent="0.2">
      <c r="B254" s="481"/>
      <c r="C254" s="482"/>
      <c r="D254" s="481"/>
      <c r="E254" s="481"/>
      <c r="F254" s="481"/>
      <c r="G254" s="481"/>
      <c r="H254" s="481"/>
      <c r="I254" s="481"/>
      <c r="K254" s="481"/>
      <c r="L254" s="481"/>
      <c r="M254" s="481"/>
      <c r="N254" s="481"/>
      <c r="O254" s="481"/>
    </row>
    <row r="255" spans="2:15" s="483" customFormat="1" ht="18" x14ac:dyDescent="0.2">
      <c r="B255" s="484"/>
      <c r="C255" s="741" t="str">
        <f>$C$3</f>
        <v>Krajské kolo v PS</v>
      </c>
      <c r="D255" s="741"/>
      <c r="E255" s="741"/>
      <c r="F255" s="741"/>
      <c r="G255" s="741" t="str">
        <f>$G$3</f>
        <v>30.7. 2016 Pardubice - Polabiny</v>
      </c>
      <c r="H255" s="741"/>
      <c r="I255" s="741"/>
      <c r="J255" s="741"/>
      <c r="K255" s="741"/>
      <c r="L255" s="741"/>
      <c r="M255" s="741"/>
      <c r="N255" s="741"/>
      <c r="O255" s="484"/>
    </row>
    <row r="256" spans="2:15" ht="15" customHeight="1" thickBot="1" x14ac:dyDescent="0.25">
      <c r="B256" s="481"/>
      <c r="C256" s="482"/>
      <c r="D256" s="481"/>
      <c r="E256" s="481"/>
      <c r="F256" s="481"/>
      <c r="G256" s="481"/>
      <c r="H256" s="481"/>
      <c r="I256" s="481"/>
      <c r="K256" s="481"/>
      <c r="L256" s="481"/>
      <c r="M256" s="481"/>
      <c r="N256" s="481"/>
      <c r="O256" s="481"/>
    </row>
    <row r="257" spans="2:15" s="25" customFormat="1" ht="18" customHeight="1" thickBot="1" x14ac:dyDescent="0.25">
      <c r="C257" s="35" t="str">
        <f>Start!$C$5</f>
        <v>MUŽI</v>
      </c>
      <c r="E257" s="742" t="s">
        <v>25</v>
      </c>
      <c r="F257" s="743"/>
      <c r="G257" s="743"/>
      <c r="H257" s="744"/>
      <c r="K257" s="742" t="s">
        <v>26</v>
      </c>
      <c r="L257" s="743"/>
      <c r="M257" s="743"/>
      <c r="N257" s="744"/>
    </row>
    <row r="258" spans="2:15" s="485" customFormat="1" ht="18" customHeight="1" thickBot="1" x14ac:dyDescent="0.25">
      <c r="B258" s="26" t="s">
        <v>1</v>
      </c>
      <c r="C258" s="137" t="s">
        <v>22</v>
      </c>
      <c r="D258" s="26" t="s">
        <v>36</v>
      </c>
      <c r="E258" s="486">
        <v>1</v>
      </c>
      <c r="F258" s="487">
        <v>2</v>
      </c>
      <c r="G258" s="488">
        <v>3</v>
      </c>
      <c r="H258" s="26" t="s">
        <v>24</v>
      </c>
      <c r="I258" s="26" t="s">
        <v>51</v>
      </c>
      <c r="J258" s="489"/>
      <c r="K258" s="486">
        <v>1</v>
      </c>
      <c r="L258" s="487">
        <v>2</v>
      </c>
      <c r="M258" s="488">
        <v>3</v>
      </c>
      <c r="N258" s="342" t="s">
        <v>24</v>
      </c>
      <c r="O258" s="26" t="s">
        <v>51</v>
      </c>
    </row>
    <row r="259" spans="2:15" ht="18" customHeight="1" x14ac:dyDescent="0.2">
      <c r="B259" s="275"/>
      <c r="C259" s="644"/>
      <c r="D259" s="644"/>
      <c r="E259" s="300"/>
      <c r="F259" s="301"/>
      <c r="G259" s="302"/>
      <c r="H259" s="303"/>
      <c r="I259" s="287" t="s">
        <v>37</v>
      </c>
      <c r="J259" s="304"/>
      <c r="K259" s="300"/>
      <c r="L259" s="301"/>
      <c r="M259" s="302"/>
      <c r="N259" s="303"/>
      <c r="O259" s="280" t="s">
        <v>38</v>
      </c>
    </row>
    <row r="260" spans="2:15" ht="18" customHeight="1" x14ac:dyDescent="0.2">
      <c r="B260" s="275"/>
      <c r="C260" s="644"/>
      <c r="D260" s="644"/>
      <c r="E260" s="300"/>
      <c r="F260" s="301"/>
      <c r="G260" s="302"/>
      <c r="H260" s="303"/>
      <c r="I260" s="287" t="s">
        <v>38</v>
      </c>
      <c r="J260" s="304"/>
      <c r="K260" s="300"/>
      <c r="L260" s="301"/>
      <c r="M260" s="302"/>
      <c r="N260" s="303"/>
      <c r="O260" s="280" t="s">
        <v>157</v>
      </c>
    </row>
    <row r="261" spans="2:15" ht="18" customHeight="1" x14ac:dyDescent="0.2">
      <c r="B261" s="275"/>
      <c r="C261" s="644"/>
      <c r="D261" s="644"/>
      <c r="E261" s="300"/>
      <c r="F261" s="301"/>
      <c r="G261" s="302"/>
      <c r="H261" s="303"/>
      <c r="I261" s="287" t="s">
        <v>157</v>
      </c>
      <c r="J261" s="304"/>
      <c r="K261" s="300"/>
      <c r="L261" s="301"/>
      <c r="M261" s="302"/>
      <c r="N261" s="303"/>
      <c r="O261" s="280" t="s">
        <v>158</v>
      </c>
    </row>
    <row r="262" spans="2:15" ht="18" customHeight="1" x14ac:dyDescent="0.2">
      <c r="B262" s="275"/>
      <c r="C262" s="644"/>
      <c r="D262" s="644"/>
      <c r="E262" s="300"/>
      <c r="F262" s="301"/>
      <c r="G262" s="302"/>
      <c r="H262" s="303"/>
      <c r="I262" s="287" t="s">
        <v>158</v>
      </c>
      <c r="J262" s="304"/>
      <c r="K262" s="300"/>
      <c r="L262" s="301"/>
      <c r="M262" s="302"/>
      <c r="N262" s="303"/>
      <c r="O262" s="280" t="s">
        <v>37</v>
      </c>
    </row>
    <row r="263" spans="2:15" ht="18" customHeight="1" x14ac:dyDescent="0.2">
      <c r="B263" s="274"/>
      <c r="C263" s="643"/>
      <c r="D263" s="643"/>
      <c r="E263" s="293"/>
      <c r="F263" s="294"/>
      <c r="G263" s="295"/>
      <c r="H263" s="298"/>
      <c r="I263" s="286" t="s">
        <v>37</v>
      </c>
      <c r="J263" s="297"/>
      <c r="K263" s="293"/>
      <c r="L263" s="294"/>
      <c r="M263" s="295"/>
      <c r="N263" s="298"/>
      <c r="O263" s="279" t="s">
        <v>38</v>
      </c>
    </row>
    <row r="264" spans="2:15" ht="18" customHeight="1" x14ac:dyDescent="0.2">
      <c r="B264" s="274"/>
      <c r="C264" s="643"/>
      <c r="D264" s="643"/>
      <c r="E264" s="293"/>
      <c r="F264" s="294"/>
      <c r="G264" s="295"/>
      <c r="H264" s="298"/>
      <c r="I264" s="286" t="s">
        <v>38</v>
      </c>
      <c r="J264" s="297"/>
      <c r="K264" s="293"/>
      <c r="L264" s="294"/>
      <c r="M264" s="295"/>
      <c r="N264" s="298"/>
      <c r="O264" s="279" t="s">
        <v>157</v>
      </c>
    </row>
    <row r="265" spans="2:15" ht="18" customHeight="1" x14ac:dyDescent="0.2">
      <c r="B265" s="274"/>
      <c r="C265" s="643"/>
      <c r="D265" s="643"/>
      <c r="E265" s="293"/>
      <c r="F265" s="294"/>
      <c r="G265" s="295"/>
      <c r="H265" s="298"/>
      <c r="I265" s="286" t="s">
        <v>157</v>
      </c>
      <c r="J265" s="297"/>
      <c r="K265" s="293"/>
      <c r="L265" s="294"/>
      <c r="M265" s="295"/>
      <c r="N265" s="298"/>
      <c r="O265" s="279" t="s">
        <v>158</v>
      </c>
    </row>
    <row r="266" spans="2:15" ht="18" customHeight="1" x14ac:dyDescent="0.2">
      <c r="B266" s="274"/>
      <c r="C266" s="643"/>
      <c r="D266" s="643"/>
      <c r="E266" s="293"/>
      <c r="F266" s="294"/>
      <c r="G266" s="295"/>
      <c r="H266" s="298"/>
      <c r="I266" s="286" t="s">
        <v>158</v>
      </c>
      <c r="J266" s="297"/>
      <c r="K266" s="293"/>
      <c r="L266" s="294"/>
      <c r="M266" s="295"/>
      <c r="N266" s="298"/>
      <c r="O266" s="279" t="s">
        <v>37</v>
      </c>
    </row>
    <row r="267" spans="2:15" ht="18" customHeight="1" x14ac:dyDescent="0.2">
      <c r="B267" s="275"/>
      <c r="C267" s="644"/>
      <c r="D267" s="644"/>
      <c r="E267" s="300"/>
      <c r="F267" s="301"/>
      <c r="G267" s="302"/>
      <c r="H267" s="303"/>
      <c r="I267" s="287" t="s">
        <v>37</v>
      </c>
      <c r="J267" s="304"/>
      <c r="K267" s="300"/>
      <c r="L267" s="301"/>
      <c r="M267" s="302"/>
      <c r="N267" s="303"/>
      <c r="O267" s="280" t="s">
        <v>38</v>
      </c>
    </row>
    <row r="268" spans="2:15" ht="18" customHeight="1" x14ac:dyDescent="0.2">
      <c r="B268" s="275"/>
      <c r="C268" s="644"/>
      <c r="D268" s="644"/>
      <c r="E268" s="300"/>
      <c r="F268" s="301"/>
      <c r="G268" s="302"/>
      <c r="H268" s="303"/>
      <c r="I268" s="287" t="s">
        <v>38</v>
      </c>
      <c r="J268" s="304"/>
      <c r="K268" s="300"/>
      <c r="L268" s="301"/>
      <c r="M268" s="302"/>
      <c r="N268" s="303"/>
      <c r="O268" s="280" t="s">
        <v>157</v>
      </c>
    </row>
    <row r="269" spans="2:15" ht="18" customHeight="1" x14ac:dyDescent="0.2">
      <c r="B269" s="275"/>
      <c r="C269" s="644"/>
      <c r="D269" s="644"/>
      <c r="E269" s="300"/>
      <c r="F269" s="301"/>
      <c r="G269" s="302"/>
      <c r="H269" s="303"/>
      <c r="I269" s="287" t="s">
        <v>157</v>
      </c>
      <c r="J269" s="304"/>
      <c r="K269" s="300"/>
      <c r="L269" s="301"/>
      <c r="M269" s="302"/>
      <c r="N269" s="303"/>
      <c r="O269" s="280" t="s">
        <v>158</v>
      </c>
    </row>
    <row r="270" spans="2:15" ht="18" customHeight="1" x14ac:dyDescent="0.2">
      <c r="B270" s="275"/>
      <c r="C270" s="644"/>
      <c r="D270" s="644"/>
      <c r="E270" s="300"/>
      <c r="F270" s="301"/>
      <c r="G270" s="302"/>
      <c r="H270" s="303"/>
      <c r="I270" s="287" t="s">
        <v>158</v>
      </c>
      <c r="J270" s="304"/>
      <c r="K270" s="300"/>
      <c r="L270" s="301"/>
      <c r="M270" s="302"/>
      <c r="N270" s="303"/>
      <c r="O270" s="280" t="s">
        <v>37</v>
      </c>
    </row>
    <row r="271" spans="2:15" ht="18" customHeight="1" x14ac:dyDescent="0.2">
      <c r="B271" s="274"/>
      <c r="C271" s="643"/>
      <c r="D271" s="643"/>
      <c r="E271" s="293"/>
      <c r="F271" s="294"/>
      <c r="G271" s="295"/>
      <c r="H271" s="298"/>
      <c r="I271" s="286" t="s">
        <v>37</v>
      </c>
      <c r="J271" s="297"/>
      <c r="K271" s="293"/>
      <c r="L271" s="294"/>
      <c r="M271" s="295"/>
      <c r="N271" s="298"/>
      <c r="O271" s="279" t="s">
        <v>38</v>
      </c>
    </row>
    <row r="272" spans="2:15" ht="18" customHeight="1" x14ac:dyDescent="0.2">
      <c r="B272" s="274"/>
      <c r="C272" s="643"/>
      <c r="D272" s="643"/>
      <c r="E272" s="293"/>
      <c r="F272" s="294"/>
      <c r="G272" s="295"/>
      <c r="H272" s="298"/>
      <c r="I272" s="286" t="s">
        <v>38</v>
      </c>
      <c r="J272" s="297"/>
      <c r="K272" s="293"/>
      <c r="L272" s="294"/>
      <c r="M272" s="295"/>
      <c r="N272" s="298"/>
      <c r="O272" s="279" t="s">
        <v>157</v>
      </c>
    </row>
    <row r="273" spans="2:15" ht="18" customHeight="1" x14ac:dyDescent="0.2">
      <c r="B273" s="274"/>
      <c r="C273" s="643"/>
      <c r="D273" s="643"/>
      <c r="E273" s="293"/>
      <c r="F273" s="294"/>
      <c r="G273" s="295"/>
      <c r="H273" s="298"/>
      <c r="I273" s="286" t="s">
        <v>157</v>
      </c>
      <c r="J273" s="297"/>
      <c r="K273" s="293"/>
      <c r="L273" s="294"/>
      <c r="M273" s="295"/>
      <c r="N273" s="298"/>
      <c r="O273" s="279" t="s">
        <v>158</v>
      </c>
    </row>
    <row r="274" spans="2:15" ht="18" customHeight="1" x14ac:dyDescent="0.2">
      <c r="B274" s="274"/>
      <c r="C274" s="643"/>
      <c r="D274" s="643"/>
      <c r="E274" s="293"/>
      <c r="F274" s="294"/>
      <c r="G274" s="295"/>
      <c r="H274" s="298"/>
      <c r="I274" s="286" t="s">
        <v>158</v>
      </c>
      <c r="J274" s="297"/>
      <c r="K274" s="293"/>
      <c r="L274" s="294"/>
      <c r="M274" s="295"/>
      <c r="N274" s="298"/>
      <c r="O274" s="279" t="s">
        <v>37</v>
      </c>
    </row>
    <row r="275" spans="2:15" ht="18" customHeight="1" x14ac:dyDescent="0.2">
      <c r="B275" s="275"/>
      <c r="C275" s="644"/>
      <c r="D275" s="644"/>
      <c r="E275" s="300"/>
      <c r="F275" s="301"/>
      <c r="G275" s="302"/>
      <c r="H275" s="303"/>
      <c r="I275" s="287" t="s">
        <v>37</v>
      </c>
      <c r="J275" s="304"/>
      <c r="K275" s="300"/>
      <c r="L275" s="301"/>
      <c r="M275" s="302"/>
      <c r="N275" s="303"/>
      <c r="O275" s="280" t="s">
        <v>38</v>
      </c>
    </row>
    <row r="276" spans="2:15" ht="18" customHeight="1" x14ac:dyDescent="0.2">
      <c r="B276" s="275"/>
      <c r="C276" s="644"/>
      <c r="D276" s="644"/>
      <c r="E276" s="300"/>
      <c r="F276" s="301"/>
      <c r="G276" s="302"/>
      <c r="H276" s="303"/>
      <c r="I276" s="287" t="s">
        <v>38</v>
      </c>
      <c r="J276" s="304"/>
      <c r="K276" s="300"/>
      <c r="L276" s="301"/>
      <c r="M276" s="302"/>
      <c r="N276" s="303"/>
      <c r="O276" s="280" t="s">
        <v>157</v>
      </c>
    </row>
    <row r="277" spans="2:15" ht="18" customHeight="1" x14ac:dyDescent="0.2">
      <c r="B277" s="275"/>
      <c r="C277" s="644"/>
      <c r="D277" s="644"/>
      <c r="E277" s="300"/>
      <c r="F277" s="301"/>
      <c r="G277" s="302"/>
      <c r="H277" s="303"/>
      <c r="I277" s="287" t="s">
        <v>157</v>
      </c>
      <c r="J277" s="304"/>
      <c r="K277" s="300"/>
      <c r="L277" s="301"/>
      <c r="M277" s="302"/>
      <c r="N277" s="303"/>
      <c r="O277" s="280" t="s">
        <v>158</v>
      </c>
    </row>
    <row r="278" spans="2:15" ht="18" customHeight="1" x14ac:dyDescent="0.2">
      <c r="B278" s="275"/>
      <c r="C278" s="644"/>
      <c r="D278" s="644"/>
      <c r="E278" s="300"/>
      <c r="F278" s="301"/>
      <c r="G278" s="302"/>
      <c r="H278" s="303"/>
      <c r="I278" s="287" t="s">
        <v>158</v>
      </c>
      <c r="J278" s="304"/>
      <c r="K278" s="300"/>
      <c r="L278" s="301"/>
      <c r="M278" s="302"/>
      <c r="N278" s="303"/>
      <c r="O278" s="280" t="s">
        <v>37</v>
      </c>
    </row>
    <row r="279" spans="2:15" ht="18" customHeight="1" x14ac:dyDescent="0.2">
      <c r="B279" s="274"/>
      <c r="C279" s="643"/>
      <c r="D279" s="643"/>
      <c r="E279" s="293"/>
      <c r="F279" s="294"/>
      <c r="G279" s="295"/>
      <c r="H279" s="298"/>
      <c r="I279" s="286" t="s">
        <v>37</v>
      </c>
      <c r="J279" s="297"/>
      <c r="K279" s="293"/>
      <c r="L279" s="294"/>
      <c r="M279" s="295"/>
      <c r="N279" s="298"/>
      <c r="O279" s="279" t="s">
        <v>38</v>
      </c>
    </row>
    <row r="280" spans="2:15" ht="18" customHeight="1" x14ac:dyDescent="0.2">
      <c r="B280" s="274"/>
      <c r="C280" s="643"/>
      <c r="D280" s="643"/>
      <c r="E280" s="293"/>
      <c r="F280" s="294"/>
      <c r="G280" s="295"/>
      <c r="H280" s="298"/>
      <c r="I280" s="286" t="s">
        <v>38</v>
      </c>
      <c r="J280" s="297"/>
      <c r="K280" s="293"/>
      <c r="L280" s="294"/>
      <c r="M280" s="295"/>
      <c r="N280" s="298"/>
      <c r="O280" s="279" t="s">
        <v>157</v>
      </c>
    </row>
    <row r="281" spans="2:15" ht="18" customHeight="1" x14ac:dyDescent="0.2">
      <c r="B281" s="274"/>
      <c r="C281" s="643"/>
      <c r="D281" s="643"/>
      <c r="E281" s="293"/>
      <c r="F281" s="294"/>
      <c r="G281" s="295"/>
      <c r="H281" s="298"/>
      <c r="I281" s="286" t="s">
        <v>157</v>
      </c>
      <c r="J281" s="297"/>
      <c r="K281" s="293"/>
      <c r="L281" s="294"/>
      <c r="M281" s="295"/>
      <c r="N281" s="298"/>
      <c r="O281" s="279" t="s">
        <v>158</v>
      </c>
    </row>
    <row r="282" spans="2:15" ht="18" customHeight="1" x14ac:dyDescent="0.2">
      <c r="B282" s="274"/>
      <c r="C282" s="643"/>
      <c r="D282" s="643"/>
      <c r="E282" s="293"/>
      <c r="F282" s="294"/>
      <c r="G282" s="295"/>
      <c r="H282" s="298"/>
      <c r="I282" s="286" t="s">
        <v>158</v>
      </c>
      <c r="J282" s="297"/>
      <c r="K282" s="293"/>
      <c r="L282" s="294"/>
      <c r="M282" s="295"/>
      <c r="N282" s="298"/>
      <c r="O282" s="279" t="s">
        <v>37</v>
      </c>
    </row>
    <row r="283" spans="2:15" ht="18" customHeight="1" x14ac:dyDescent="0.2">
      <c r="B283" s="275"/>
      <c r="C283" s="644"/>
      <c r="D283" s="644"/>
      <c r="E283" s="300"/>
      <c r="F283" s="301"/>
      <c r="G283" s="302"/>
      <c r="H283" s="303"/>
      <c r="I283" s="287" t="s">
        <v>37</v>
      </c>
      <c r="J283" s="304"/>
      <c r="K283" s="300"/>
      <c r="L283" s="301"/>
      <c r="M283" s="302"/>
      <c r="N283" s="303"/>
      <c r="O283" s="280" t="s">
        <v>38</v>
      </c>
    </row>
    <row r="284" spans="2:15" ht="18" customHeight="1" x14ac:dyDescent="0.2">
      <c r="B284" s="275"/>
      <c r="C284" s="644"/>
      <c r="D284" s="644"/>
      <c r="E284" s="300"/>
      <c r="F284" s="301"/>
      <c r="G284" s="302"/>
      <c r="H284" s="303"/>
      <c r="I284" s="287" t="s">
        <v>38</v>
      </c>
      <c r="J284" s="304"/>
      <c r="K284" s="300"/>
      <c r="L284" s="301"/>
      <c r="M284" s="302"/>
      <c r="N284" s="303"/>
      <c r="O284" s="280" t="s">
        <v>157</v>
      </c>
    </row>
    <row r="285" spans="2:15" ht="18" customHeight="1" x14ac:dyDescent="0.2">
      <c r="B285" s="275"/>
      <c r="C285" s="644"/>
      <c r="D285" s="644"/>
      <c r="E285" s="300"/>
      <c r="F285" s="301"/>
      <c r="G285" s="302"/>
      <c r="H285" s="303"/>
      <c r="I285" s="287" t="s">
        <v>157</v>
      </c>
      <c r="J285" s="304"/>
      <c r="K285" s="300"/>
      <c r="L285" s="301"/>
      <c r="M285" s="302"/>
      <c r="N285" s="303"/>
      <c r="O285" s="280" t="s">
        <v>158</v>
      </c>
    </row>
    <row r="286" spans="2:15" ht="18" customHeight="1" x14ac:dyDescent="0.2">
      <c r="B286" s="275"/>
      <c r="C286" s="644"/>
      <c r="D286" s="644"/>
      <c r="E286" s="300"/>
      <c r="F286" s="301"/>
      <c r="G286" s="302"/>
      <c r="H286" s="303"/>
      <c r="I286" s="287" t="s">
        <v>158</v>
      </c>
      <c r="J286" s="304"/>
      <c r="K286" s="300"/>
      <c r="L286" s="301"/>
      <c r="M286" s="302"/>
      <c r="N286" s="303"/>
      <c r="O286" s="280" t="s">
        <v>37</v>
      </c>
    </row>
    <row r="287" spans="2:15" ht="18" customHeight="1" x14ac:dyDescent="0.2">
      <c r="B287" s="274"/>
      <c r="C287" s="643"/>
      <c r="D287" s="643"/>
      <c r="E287" s="293"/>
      <c r="F287" s="294"/>
      <c r="G287" s="295"/>
      <c r="H287" s="298"/>
      <c r="I287" s="286" t="s">
        <v>37</v>
      </c>
      <c r="J287" s="297"/>
      <c r="K287" s="293"/>
      <c r="L287" s="294"/>
      <c r="M287" s="295"/>
      <c r="N287" s="298"/>
      <c r="O287" s="279" t="s">
        <v>38</v>
      </c>
    </row>
    <row r="288" spans="2:15" ht="18" customHeight="1" x14ac:dyDescent="0.2">
      <c r="B288" s="274"/>
      <c r="C288" s="643"/>
      <c r="D288" s="643"/>
      <c r="E288" s="293"/>
      <c r="F288" s="294"/>
      <c r="G288" s="295"/>
      <c r="H288" s="298"/>
      <c r="I288" s="286" t="s">
        <v>38</v>
      </c>
      <c r="J288" s="297"/>
      <c r="K288" s="293"/>
      <c r="L288" s="294"/>
      <c r="M288" s="295"/>
      <c r="N288" s="298"/>
      <c r="O288" s="279" t="s">
        <v>157</v>
      </c>
    </row>
    <row r="289" spans="2:15" ht="18" customHeight="1" x14ac:dyDescent="0.2">
      <c r="B289" s="274"/>
      <c r="C289" s="643"/>
      <c r="D289" s="643"/>
      <c r="E289" s="293"/>
      <c r="F289" s="294"/>
      <c r="G289" s="295"/>
      <c r="H289" s="298"/>
      <c r="I289" s="286" t="s">
        <v>157</v>
      </c>
      <c r="J289" s="297"/>
      <c r="K289" s="293"/>
      <c r="L289" s="294"/>
      <c r="M289" s="295"/>
      <c r="N289" s="298"/>
      <c r="O289" s="279" t="s">
        <v>158</v>
      </c>
    </row>
    <row r="290" spans="2:15" ht="18" customHeight="1" x14ac:dyDescent="0.2">
      <c r="B290" s="274"/>
      <c r="C290" s="643"/>
      <c r="D290" s="643"/>
      <c r="E290" s="293"/>
      <c r="F290" s="294"/>
      <c r="G290" s="295"/>
      <c r="H290" s="298"/>
      <c r="I290" s="286" t="s">
        <v>158</v>
      </c>
      <c r="J290" s="297"/>
      <c r="K290" s="293"/>
      <c r="L290" s="294"/>
      <c r="M290" s="295"/>
      <c r="N290" s="298"/>
      <c r="O290" s="279" t="s">
        <v>37</v>
      </c>
    </row>
    <row r="291" spans="2:15" ht="18" customHeight="1" x14ac:dyDescent="0.2">
      <c r="B291" s="275"/>
      <c r="C291" s="644"/>
      <c r="D291" s="644"/>
      <c r="E291" s="300"/>
      <c r="F291" s="301"/>
      <c r="G291" s="302"/>
      <c r="H291" s="303"/>
      <c r="I291" s="287" t="s">
        <v>37</v>
      </c>
      <c r="J291" s="304"/>
      <c r="K291" s="300"/>
      <c r="L291" s="301"/>
      <c r="M291" s="302"/>
      <c r="N291" s="303"/>
      <c r="O291" s="280" t="s">
        <v>38</v>
      </c>
    </row>
    <row r="292" spans="2:15" ht="18" customHeight="1" x14ac:dyDescent="0.2">
      <c r="B292" s="275"/>
      <c r="C292" s="644"/>
      <c r="D292" s="644"/>
      <c r="E292" s="300"/>
      <c r="F292" s="301"/>
      <c r="G292" s="302"/>
      <c r="H292" s="303"/>
      <c r="I292" s="287" t="s">
        <v>38</v>
      </c>
      <c r="J292" s="304"/>
      <c r="K292" s="300"/>
      <c r="L292" s="301"/>
      <c r="M292" s="302"/>
      <c r="N292" s="303"/>
      <c r="O292" s="280" t="s">
        <v>157</v>
      </c>
    </row>
    <row r="293" spans="2:15" ht="18" customHeight="1" x14ac:dyDescent="0.2">
      <c r="B293" s="275"/>
      <c r="C293" s="644"/>
      <c r="D293" s="644"/>
      <c r="E293" s="300"/>
      <c r="F293" s="301"/>
      <c r="G293" s="302"/>
      <c r="H293" s="303"/>
      <c r="I293" s="287" t="s">
        <v>157</v>
      </c>
      <c r="J293" s="304"/>
      <c r="K293" s="300"/>
      <c r="L293" s="301"/>
      <c r="M293" s="302"/>
      <c r="N293" s="303"/>
      <c r="O293" s="280" t="s">
        <v>158</v>
      </c>
    </row>
    <row r="294" spans="2:15" ht="18" customHeight="1" x14ac:dyDescent="0.2">
      <c r="B294" s="275"/>
      <c r="C294" s="644"/>
      <c r="D294" s="644"/>
      <c r="E294" s="300"/>
      <c r="F294" s="301"/>
      <c r="G294" s="302"/>
      <c r="H294" s="303"/>
      <c r="I294" s="287" t="s">
        <v>158</v>
      </c>
      <c r="J294" s="304"/>
      <c r="K294" s="300"/>
      <c r="L294" s="301"/>
      <c r="M294" s="302"/>
      <c r="N294" s="303"/>
      <c r="O294" s="280" t="s">
        <v>37</v>
      </c>
    </row>
    <row r="295" spans="2:15" ht="26.25" x14ac:dyDescent="0.2">
      <c r="B295" s="740" t="str">
        <f>$B$1</f>
        <v>Běh na 100m s překážkami - Startovní listina</v>
      </c>
      <c r="C295" s="740"/>
      <c r="D295" s="740"/>
      <c r="E295" s="740"/>
      <c r="F295" s="740"/>
      <c r="G295" s="740"/>
      <c r="H295" s="740"/>
      <c r="I295" s="740"/>
      <c r="J295" s="740"/>
      <c r="K295" s="740"/>
      <c r="L295" s="740"/>
      <c r="M295" s="740"/>
      <c r="N295" s="740"/>
      <c r="O295" s="740"/>
    </row>
    <row r="296" spans="2:15" ht="15" customHeight="1" x14ac:dyDescent="0.2">
      <c r="B296" s="481"/>
      <c r="C296" s="482"/>
      <c r="D296" s="481"/>
      <c r="E296" s="481"/>
      <c r="F296" s="481"/>
      <c r="G296" s="481"/>
      <c r="H296" s="481"/>
      <c r="I296" s="481"/>
      <c r="K296" s="481"/>
      <c r="L296" s="481"/>
      <c r="M296" s="481"/>
      <c r="N296" s="481"/>
      <c r="O296" s="481"/>
    </row>
    <row r="297" spans="2:15" s="483" customFormat="1" ht="18" x14ac:dyDescent="0.2">
      <c r="B297" s="484"/>
      <c r="C297" s="741" t="str">
        <f>$C$3</f>
        <v>Krajské kolo v PS</v>
      </c>
      <c r="D297" s="741"/>
      <c r="E297" s="741"/>
      <c r="F297" s="741"/>
      <c r="G297" s="741" t="str">
        <f>$G$3</f>
        <v>30.7. 2016 Pardubice - Polabiny</v>
      </c>
      <c r="H297" s="741"/>
      <c r="I297" s="741"/>
      <c r="J297" s="741"/>
      <c r="K297" s="741"/>
      <c r="L297" s="741"/>
      <c r="M297" s="741"/>
      <c r="N297" s="741"/>
      <c r="O297" s="484"/>
    </row>
    <row r="298" spans="2:15" ht="15" customHeight="1" thickBot="1" x14ac:dyDescent="0.25">
      <c r="B298" s="481"/>
      <c r="C298" s="482"/>
      <c r="D298" s="481"/>
      <c r="E298" s="481"/>
      <c r="F298" s="481"/>
      <c r="G298" s="481"/>
      <c r="H298" s="481"/>
      <c r="I298" s="481"/>
      <c r="K298" s="481"/>
      <c r="L298" s="481"/>
      <c r="M298" s="481"/>
      <c r="N298" s="481"/>
      <c r="O298" s="481"/>
    </row>
    <row r="299" spans="2:15" s="25" customFormat="1" ht="18" customHeight="1" thickBot="1" x14ac:dyDescent="0.25">
      <c r="C299" s="35" t="str">
        <f>Start!$C$5</f>
        <v>MUŽI</v>
      </c>
      <c r="E299" s="742" t="s">
        <v>25</v>
      </c>
      <c r="F299" s="743"/>
      <c r="G299" s="743"/>
      <c r="H299" s="744"/>
      <c r="K299" s="742" t="s">
        <v>26</v>
      </c>
      <c r="L299" s="743"/>
      <c r="M299" s="743"/>
      <c r="N299" s="744"/>
    </row>
    <row r="300" spans="2:15" s="485" customFormat="1" ht="18" customHeight="1" thickBot="1" x14ac:dyDescent="0.25">
      <c r="B300" s="26" t="s">
        <v>1</v>
      </c>
      <c r="C300" s="137" t="s">
        <v>22</v>
      </c>
      <c r="D300" s="26" t="s">
        <v>36</v>
      </c>
      <c r="E300" s="486">
        <v>1</v>
      </c>
      <c r="F300" s="487">
        <v>2</v>
      </c>
      <c r="G300" s="488">
        <v>3</v>
      </c>
      <c r="H300" s="26" t="s">
        <v>24</v>
      </c>
      <c r="I300" s="26" t="s">
        <v>51</v>
      </c>
      <c r="J300" s="489"/>
      <c r="K300" s="486">
        <v>1</v>
      </c>
      <c r="L300" s="487">
        <v>2</v>
      </c>
      <c r="M300" s="488">
        <v>3</v>
      </c>
      <c r="N300" s="342" t="s">
        <v>24</v>
      </c>
      <c r="O300" s="26" t="s">
        <v>51</v>
      </c>
    </row>
    <row r="301" spans="2:15" ht="18" customHeight="1" x14ac:dyDescent="0.2">
      <c r="B301" s="274"/>
      <c r="C301" s="643"/>
      <c r="D301" s="643"/>
      <c r="E301" s="293"/>
      <c r="F301" s="294"/>
      <c r="G301" s="295"/>
      <c r="H301" s="298"/>
      <c r="I301" s="286" t="s">
        <v>37</v>
      </c>
      <c r="J301" s="297"/>
      <c r="K301" s="293"/>
      <c r="L301" s="294"/>
      <c r="M301" s="295"/>
      <c r="N301" s="298"/>
      <c r="O301" s="279" t="s">
        <v>38</v>
      </c>
    </row>
    <row r="302" spans="2:15" ht="18" customHeight="1" x14ac:dyDescent="0.2">
      <c r="B302" s="274"/>
      <c r="C302" s="643"/>
      <c r="D302" s="643"/>
      <c r="E302" s="293"/>
      <c r="F302" s="294"/>
      <c r="G302" s="295"/>
      <c r="H302" s="298"/>
      <c r="I302" s="286" t="s">
        <v>38</v>
      </c>
      <c r="J302" s="297"/>
      <c r="K302" s="293"/>
      <c r="L302" s="294"/>
      <c r="M302" s="295"/>
      <c r="N302" s="298"/>
      <c r="O302" s="279" t="s">
        <v>157</v>
      </c>
    </row>
    <row r="303" spans="2:15" ht="18" customHeight="1" x14ac:dyDescent="0.2">
      <c r="B303" s="274"/>
      <c r="C303" s="643"/>
      <c r="D303" s="643"/>
      <c r="E303" s="293"/>
      <c r="F303" s="294"/>
      <c r="G303" s="295"/>
      <c r="H303" s="298"/>
      <c r="I303" s="286" t="s">
        <v>157</v>
      </c>
      <c r="J303" s="297"/>
      <c r="K303" s="293"/>
      <c r="L303" s="294"/>
      <c r="M303" s="295"/>
      <c r="N303" s="298"/>
      <c r="O303" s="279" t="s">
        <v>158</v>
      </c>
    </row>
    <row r="304" spans="2:15" ht="18" customHeight="1" x14ac:dyDescent="0.2">
      <c r="B304" s="274"/>
      <c r="C304" s="643"/>
      <c r="D304" s="643"/>
      <c r="E304" s="293"/>
      <c r="F304" s="294"/>
      <c r="G304" s="295"/>
      <c r="H304" s="298"/>
      <c r="I304" s="286" t="s">
        <v>158</v>
      </c>
      <c r="J304" s="297"/>
      <c r="K304" s="293"/>
      <c r="L304" s="294"/>
      <c r="M304" s="295"/>
      <c r="N304" s="298"/>
      <c r="O304" s="279" t="s">
        <v>37</v>
      </c>
    </row>
    <row r="305" spans="2:15" ht="18" customHeight="1" x14ac:dyDescent="0.2">
      <c r="B305" s="275"/>
      <c r="C305" s="644"/>
      <c r="D305" s="644"/>
      <c r="E305" s="300"/>
      <c r="F305" s="301"/>
      <c r="G305" s="302"/>
      <c r="H305" s="303"/>
      <c r="I305" s="287" t="s">
        <v>37</v>
      </c>
      <c r="J305" s="304"/>
      <c r="K305" s="300"/>
      <c r="L305" s="301"/>
      <c r="M305" s="302"/>
      <c r="N305" s="303"/>
      <c r="O305" s="280" t="s">
        <v>38</v>
      </c>
    </row>
    <row r="306" spans="2:15" ht="18" customHeight="1" x14ac:dyDescent="0.2">
      <c r="B306" s="275"/>
      <c r="C306" s="644"/>
      <c r="D306" s="644"/>
      <c r="E306" s="300"/>
      <c r="F306" s="301"/>
      <c r="G306" s="302"/>
      <c r="H306" s="303"/>
      <c r="I306" s="287" t="s">
        <v>38</v>
      </c>
      <c r="J306" s="304"/>
      <c r="K306" s="300"/>
      <c r="L306" s="301"/>
      <c r="M306" s="302"/>
      <c r="N306" s="303"/>
      <c r="O306" s="280" t="s">
        <v>157</v>
      </c>
    </row>
    <row r="307" spans="2:15" ht="18" customHeight="1" x14ac:dyDescent="0.2">
      <c r="B307" s="275"/>
      <c r="C307" s="644"/>
      <c r="D307" s="644"/>
      <c r="E307" s="300"/>
      <c r="F307" s="301"/>
      <c r="G307" s="302"/>
      <c r="H307" s="303"/>
      <c r="I307" s="287" t="s">
        <v>157</v>
      </c>
      <c r="J307" s="304"/>
      <c r="K307" s="300"/>
      <c r="L307" s="301"/>
      <c r="M307" s="302"/>
      <c r="N307" s="303"/>
      <c r="O307" s="280" t="s">
        <v>158</v>
      </c>
    </row>
    <row r="308" spans="2:15" ht="18" customHeight="1" x14ac:dyDescent="0.2">
      <c r="B308" s="275"/>
      <c r="C308" s="644"/>
      <c r="D308" s="644"/>
      <c r="E308" s="300"/>
      <c r="F308" s="301"/>
      <c r="G308" s="302"/>
      <c r="H308" s="303"/>
      <c r="I308" s="287" t="s">
        <v>158</v>
      </c>
      <c r="J308" s="304"/>
      <c r="K308" s="300"/>
      <c r="L308" s="301"/>
      <c r="M308" s="302"/>
      <c r="N308" s="303"/>
      <c r="O308" s="280" t="s">
        <v>37</v>
      </c>
    </row>
    <row r="309" spans="2:15" ht="18" customHeight="1" x14ac:dyDescent="0.2">
      <c r="B309" s="274"/>
      <c r="C309" s="643"/>
      <c r="D309" s="643"/>
      <c r="E309" s="293"/>
      <c r="F309" s="294"/>
      <c r="G309" s="295"/>
      <c r="H309" s="298"/>
      <c r="I309" s="286" t="s">
        <v>37</v>
      </c>
      <c r="J309" s="297"/>
      <c r="K309" s="293"/>
      <c r="L309" s="294"/>
      <c r="M309" s="295"/>
      <c r="N309" s="298"/>
      <c r="O309" s="279" t="s">
        <v>38</v>
      </c>
    </row>
    <row r="310" spans="2:15" ht="18" customHeight="1" x14ac:dyDescent="0.2">
      <c r="B310" s="274"/>
      <c r="C310" s="643"/>
      <c r="D310" s="643"/>
      <c r="E310" s="293"/>
      <c r="F310" s="294"/>
      <c r="G310" s="295"/>
      <c r="H310" s="298"/>
      <c r="I310" s="286" t="s">
        <v>38</v>
      </c>
      <c r="J310" s="297"/>
      <c r="K310" s="293"/>
      <c r="L310" s="294"/>
      <c r="M310" s="295"/>
      <c r="N310" s="298"/>
      <c r="O310" s="279" t="s">
        <v>157</v>
      </c>
    </row>
    <row r="311" spans="2:15" ht="18" customHeight="1" x14ac:dyDescent="0.2">
      <c r="B311" s="274"/>
      <c r="C311" s="643"/>
      <c r="D311" s="643"/>
      <c r="E311" s="293"/>
      <c r="F311" s="294"/>
      <c r="G311" s="295"/>
      <c r="H311" s="298"/>
      <c r="I311" s="286" t="s">
        <v>157</v>
      </c>
      <c r="J311" s="297"/>
      <c r="K311" s="293"/>
      <c r="L311" s="294"/>
      <c r="M311" s="295"/>
      <c r="N311" s="298"/>
      <c r="O311" s="279" t="s">
        <v>158</v>
      </c>
    </row>
    <row r="312" spans="2:15" ht="18" customHeight="1" x14ac:dyDescent="0.2">
      <c r="B312" s="274"/>
      <c r="C312" s="643"/>
      <c r="D312" s="643"/>
      <c r="E312" s="293"/>
      <c r="F312" s="294"/>
      <c r="G312" s="295"/>
      <c r="H312" s="298"/>
      <c r="I312" s="286" t="s">
        <v>158</v>
      </c>
      <c r="J312" s="297"/>
      <c r="K312" s="293"/>
      <c r="L312" s="294"/>
      <c r="M312" s="295"/>
      <c r="N312" s="298"/>
      <c r="O312" s="279" t="s">
        <v>37</v>
      </c>
    </row>
    <row r="313" spans="2:15" ht="18" customHeight="1" x14ac:dyDescent="0.2">
      <c r="B313" s="275"/>
      <c r="C313" s="644"/>
      <c r="D313" s="644"/>
      <c r="E313" s="300"/>
      <c r="F313" s="301"/>
      <c r="G313" s="302"/>
      <c r="H313" s="303"/>
      <c r="I313" s="287" t="s">
        <v>37</v>
      </c>
      <c r="J313" s="304"/>
      <c r="K313" s="300"/>
      <c r="L313" s="301"/>
      <c r="M313" s="302"/>
      <c r="N313" s="303"/>
      <c r="O313" s="280" t="s">
        <v>38</v>
      </c>
    </row>
    <row r="314" spans="2:15" ht="18" customHeight="1" x14ac:dyDescent="0.2">
      <c r="B314" s="275"/>
      <c r="C314" s="644"/>
      <c r="D314" s="644"/>
      <c r="E314" s="300"/>
      <c r="F314" s="301"/>
      <c r="G314" s="302"/>
      <c r="H314" s="303"/>
      <c r="I314" s="287" t="s">
        <v>38</v>
      </c>
      <c r="J314" s="304"/>
      <c r="K314" s="300"/>
      <c r="L314" s="301"/>
      <c r="M314" s="302"/>
      <c r="N314" s="303"/>
      <c r="O314" s="280" t="s">
        <v>157</v>
      </c>
    </row>
    <row r="315" spans="2:15" ht="18" customHeight="1" x14ac:dyDescent="0.2">
      <c r="B315" s="275"/>
      <c r="C315" s="644"/>
      <c r="D315" s="644"/>
      <c r="E315" s="300"/>
      <c r="F315" s="301"/>
      <c r="G315" s="302"/>
      <c r="H315" s="303"/>
      <c r="I315" s="287" t="s">
        <v>157</v>
      </c>
      <c r="J315" s="304"/>
      <c r="K315" s="300"/>
      <c r="L315" s="301"/>
      <c r="M315" s="302"/>
      <c r="N315" s="303"/>
      <c r="O315" s="280" t="s">
        <v>158</v>
      </c>
    </row>
    <row r="316" spans="2:15" ht="18" customHeight="1" x14ac:dyDescent="0.2">
      <c r="B316" s="275"/>
      <c r="C316" s="644"/>
      <c r="D316" s="644"/>
      <c r="E316" s="300"/>
      <c r="F316" s="301"/>
      <c r="G316" s="302"/>
      <c r="H316" s="303"/>
      <c r="I316" s="287" t="s">
        <v>158</v>
      </c>
      <c r="J316" s="304"/>
      <c r="K316" s="300"/>
      <c r="L316" s="301"/>
      <c r="M316" s="302"/>
      <c r="N316" s="303"/>
      <c r="O316" s="280" t="s">
        <v>37</v>
      </c>
    </row>
    <row r="317" spans="2:15" ht="18" customHeight="1" x14ac:dyDescent="0.2">
      <c r="B317" s="274"/>
      <c r="C317" s="643"/>
      <c r="D317" s="643"/>
      <c r="E317" s="293"/>
      <c r="F317" s="294"/>
      <c r="G317" s="295"/>
      <c r="H317" s="298"/>
      <c r="I317" s="286" t="s">
        <v>37</v>
      </c>
      <c r="J317" s="297"/>
      <c r="K317" s="293"/>
      <c r="L317" s="294"/>
      <c r="M317" s="295"/>
      <c r="N317" s="298"/>
      <c r="O317" s="279" t="s">
        <v>38</v>
      </c>
    </row>
    <row r="318" spans="2:15" ht="18" customHeight="1" x14ac:dyDescent="0.2">
      <c r="B318" s="274"/>
      <c r="C318" s="643"/>
      <c r="D318" s="643"/>
      <c r="E318" s="293"/>
      <c r="F318" s="294"/>
      <c r="G318" s="295"/>
      <c r="H318" s="298"/>
      <c r="I318" s="286" t="s">
        <v>38</v>
      </c>
      <c r="J318" s="297"/>
      <c r="K318" s="293"/>
      <c r="L318" s="294"/>
      <c r="M318" s="295"/>
      <c r="N318" s="298"/>
      <c r="O318" s="279" t="s">
        <v>157</v>
      </c>
    </row>
    <row r="319" spans="2:15" ht="18" customHeight="1" x14ac:dyDescent="0.2">
      <c r="B319" s="274"/>
      <c r="C319" s="643"/>
      <c r="D319" s="643"/>
      <c r="E319" s="293"/>
      <c r="F319" s="294"/>
      <c r="G319" s="295"/>
      <c r="H319" s="298"/>
      <c r="I319" s="286" t="s">
        <v>157</v>
      </c>
      <c r="J319" s="297"/>
      <c r="K319" s="293"/>
      <c r="L319" s="294"/>
      <c r="M319" s="295"/>
      <c r="N319" s="298"/>
      <c r="O319" s="279" t="s">
        <v>158</v>
      </c>
    </row>
    <row r="320" spans="2:15" ht="18" customHeight="1" x14ac:dyDescent="0.2">
      <c r="B320" s="274"/>
      <c r="C320" s="643"/>
      <c r="D320" s="643"/>
      <c r="E320" s="293"/>
      <c r="F320" s="294"/>
      <c r="G320" s="295"/>
      <c r="H320" s="298"/>
      <c r="I320" s="286" t="s">
        <v>158</v>
      </c>
      <c r="J320" s="297"/>
      <c r="K320" s="293"/>
      <c r="L320" s="294"/>
      <c r="M320" s="295"/>
      <c r="N320" s="298"/>
      <c r="O320" s="279" t="s">
        <v>37</v>
      </c>
    </row>
    <row r="321" spans="2:15" ht="18" customHeight="1" x14ac:dyDescent="0.2">
      <c r="B321" s="275"/>
      <c r="C321" s="644"/>
      <c r="D321" s="644"/>
      <c r="E321" s="300"/>
      <c r="F321" s="301"/>
      <c r="G321" s="302"/>
      <c r="H321" s="303"/>
      <c r="I321" s="287" t="s">
        <v>37</v>
      </c>
      <c r="J321" s="304"/>
      <c r="K321" s="300"/>
      <c r="L321" s="301"/>
      <c r="M321" s="302"/>
      <c r="N321" s="303"/>
      <c r="O321" s="280" t="s">
        <v>38</v>
      </c>
    </row>
    <row r="322" spans="2:15" ht="18" customHeight="1" x14ac:dyDescent="0.2">
      <c r="B322" s="275"/>
      <c r="C322" s="644"/>
      <c r="D322" s="644"/>
      <c r="E322" s="300"/>
      <c r="F322" s="301"/>
      <c r="G322" s="302"/>
      <c r="H322" s="303"/>
      <c r="I322" s="287" t="s">
        <v>38</v>
      </c>
      <c r="J322" s="304"/>
      <c r="K322" s="300"/>
      <c r="L322" s="301"/>
      <c r="M322" s="302"/>
      <c r="N322" s="303"/>
      <c r="O322" s="280" t="s">
        <v>157</v>
      </c>
    </row>
    <row r="323" spans="2:15" ht="18" customHeight="1" x14ac:dyDescent="0.2">
      <c r="B323" s="275"/>
      <c r="C323" s="644"/>
      <c r="D323" s="644"/>
      <c r="E323" s="300"/>
      <c r="F323" s="301"/>
      <c r="G323" s="302"/>
      <c r="H323" s="303"/>
      <c r="I323" s="287" t="s">
        <v>157</v>
      </c>
      <c r="J323" s="304"/>
      <c r="K323" s="300"/>
      <c r="L323" s="301"/>
      <c r="M323" s="302"/>
      <c r="N323" s="303"/>
      <c r="O323" s="280" t="s">
        <v>158</v>
      </c>
    </row>
    <row r="324" spans="2:15" ht="18" customHeight="1" x14ac:dyDescent="0.2">
      <c r="B324" s="275"/>
      <c r="C324" s="644"/>
      <c r="D324" s="644"/>
      <c r="E324" s="300"/>
      <c r="F324" s="301"/>
      <c r="G324" s="302"/>
      <c r="H324" s="303"/>
      <c r="I324" s="287" t="s">
        <v>158</v>
      </c>
      <c r="J324" s="304"/>
      <c r="K324" s="300"/>
      <c r="L324" s="301"/>
      <c r="M324" s="302"/>
      <c r="N324" s="303"/>
      <c r="O324" s="280" t="s">
        <v>37</v>
      </c>
    </row>
    <row r="325" spans="2:15" ht="18" customHeight="1" x14ac:dyDescent="0.2">
      <c r="B325" s="274"/>
      <c r="C325" s="643"/>
      <c r="D325" s="643"/>
      <c r="E325" s="293"/>
      <c r="F325" s="294"/>
      <c r="G325" s="295"/>
      <c r="H325" s="298"/>
      <c r="I325" s="286" t="s">
        <v>37</v>
      </c>
      <c r="J325" s="297"/>
      <c r="K325" s="293"/>
      <c r="L325" s="294"/>
      <c r="M325" s="295"/>
      <c r="N325" s="298"/>
      <c r="O325" s="279" t="s">
        <v>38</v>
      </c>
    </row>
    <row r="326" spans="2:15" ht="18" customHeight="1" x14ac:dyDescent="0.2">
      <c r="B326" s="274"/>
      <c r="C326" s="643"/>
      <c r="D326" s="643"/>
      <c r="E326" s="293"/>
      <c r="F326" s="294"/>
      <c r="G326" s="295"/>
      <c r="H326" s="298"/>
      <c r="I326" s="286" t="s">
        <v>38</v>
      </c>
      <c r="J326" s="297"/>
      <c r="K326" s="293"/>
      <c r="L326" s="294"/>
      <c r="M326" s="295"/>
      <c r="N326" s="298"/>
      <c r="O326" s="279" t="s">
        <v>157</v>
      </c>
    </row>
    <row r="327" spans="2:15" ht="18" customHeight="1" x14ac:dyDescent="0.2">
      <c r="B327" s="274"/>
      <c r="C327" s="643"/>
      <c r="D327" s="643"/>
      <c r="E327" s="293"/>
      <c r="F327" s="294"/>
      <c r="G327" s="295"/>
      <c r="H327" s="298"/>
      <c r="I327" s="286" t="s">
        <v>157</v>
      </c>
      <c r="J327" s="297"/>
      <c r="K327" s="293"/>
      <c r="L327" s="294"/>
      <c r="M327" s="295"/>
      <c r="N327" s="298"/>
      <c r="O327" s="279" t="s">
        <v>158</v>
      </c>
    </row>
    <row r="328" spans="2:15" ht="18" customHeight="1" x14ac:dyDescent="0.2">
      <c r="B328" s="274"/>
      <c r="C328" s="643"/>
      <c r="D328" s="643"/>
      <c r="E328" s="293"/>
      <c r="F328" s="294"/>
      <c r="G328" s="295"/>
      <c r="H328" s="298"/>
      <c r="I328" s="286" t="s">
        <v>158</v>
      </c>
      <c r="J328" s="297"/>
      <c r="K328" s="293"/>
      <c r="L328" s="294"/>
      <c r="M328" s="295"/>
      <c r="N328" s="298"/>
      <c r="O328" s="279" t="s">
        <v>37</v>
      </c>
    </row>
    <row r="329" spans="2:15" ht="18" customHeight="1" x14ac:dyDescent="0.2">
      <c r="B329" s="275"/>
      <c r="C329" s="644"/>
      <c r="D329" s="644"/>
      <c r="E329" s="300"/>
      <c r="F329" s="301"/>
      <c r="G329" s="302"/>
      <c r="H329" s="303"/>
      <c r="I329" s="287" t="s">
        <v>37</v>
      </c>
      <c r="J329" s="304"/>
      <c r="K329" s="300"/>
      <c r="L329" s="301"/>
      <c r="M329" s="302"/>
      <c r="N329" s="303"/>
      <c r="O329" s="280" t="s">
        <v>38</v>
      </c>
    </row>
    <row r="330" spans="2:15" ht="18" customHeight="1" x14ac:dyDescent="0.2">
      <c r="B330" s="275"/>
      <c r="C330" s="644"/>
      <c r="D330" s="644"/>
      <c r="E330" s="300"/>
      <c r="F330" s="301"/>
      <c r="G330" s="302"/>
      <c r="H330" s="303"/>
      <c r="I330" s="287" t="s">
        <v>38</v>
      </c>
      <c r="J330" s="304"/>
      <c r="K330" s="300"/>
      <c r="L330" s="301"/>
      <c r="M330" s="302"/>
      <c r="N330" s="303"/>
      <c r="O330" s="280" t="s">
        <v>157</v>
      </c>
    </row>
    <row r="331" spans="2:15" ht="18" customHeight="1" x14ac:dyDescent="0.2">
      <c r="B331" s="275"/>
      <c r="C331" s="644"/>
      <c r="D331" s="644"/>
      <c r="E331" s="300"/>
      <c r="F331" s="301"/>
      <c r="G331" s="302"/>
      <c r="H331" s="303"/>
      <c r="I331" s="287" t="s">
        <v>157</v>
      </c>
      <c r="J331" s="304"/>
      <c r="K331" s="300"/>
      <c r="L331" s="301"/>
      <c r="M331" s="302"/>
      <c r="N331" s="303"/>
      <c r="O331" s="280" t="s">
        <v>158</v>
      </c>
    </row>
    <row r="332" spans="2:15" ht="18" customHeight="1" x14ac:dyDescent="0.2">
      <c r="B332" s="275"/>
      <c r="C332" s="644"/>
      <c r="D332" s="644"/>
      <c r="E332" s="300"/>
      <c r="F332" s="301"/>
      <c r="G332" s="302"/>
      <c r="H332" s="303"/>
      <c r="I332" s="287" t="s">
        <v>158</v>
      </c>
      <c r="J332" s="304"/>
      <c r="K332" s="300"/>
      <c r="L332" s="301"/>
      <c r="M332" s="302"/>
      <c r="N332" s="303"/>
      <c r="O332" s="280" t="s">
        <v>37</v>
      </c>
    </row>
    <row r="333" spans="2:15" ht="18" customHeight="1" x14ac:dyDescent="0.2">
      <c r="B333" s="274"/>
      <c r="C333" s="643"/>
      <c r="D333" s="643"/>
      <c r="E333" s="293"/>
      <c r="F333" s="294"/>
      <c r="G333" s="295"/>
      <c r="H333" s="298"/>
      <c r="I333" s="286" t="s">
        <v>37</v>
      </c>
      <c r="J333" s="297"/>
      <c r="K333" s="293"/>
      <c r="L333" s="294"/>
      <c r="M333" s="295"/>
      <c r="N333" s="298"/>
      <c r="O333" s="279" t="s">
        <v>38</v>
      </c>
    </row>
    <row r="334" spans="2:15" ht="18" customHeight="1" x14ac:dyDescent="0.2">
      <c r="B334" s="274"/>
      <c r="C334" s="643"/>
      <c r="D334" s="643"/>
      <c r="E334" s="293"/>
      <c r="F334" s="294"/>
      <c r="G334" s="295"/>
      <c r="H334" s="298"/>
      <c r="I334" s="286" t="s">
        <v>38</v>
      </c>
      <c r="J334" s="297"/>
      <c r="K334" s="293"/>
      <c r="L334" s="294"/>
      <c r="M334" s="295"/>
      <c r="N334" s="298"/>
      <c r="O334" s="279" t="s">
        <v>157</v>
      </c>
    </row>
    <row r="335" spans="2:15" ht="18" customHeight="1" x14ac:dyDescent="0.2">
      <c r="B335" s="274"/>
      <c r="C335" s="643"/>
      <c r="D335" s="643"/>
      <c r="E335" s="293"/>
      <c r="F335" s="294"/>
      <c r="G335" s="295"/>
      <c r="H335" s="298"/>
      <c r="I335" s="286" t="s">
        <v>157</v>
      </c>
      <c r="J335" s="297"/>
      <c r="K335" s="293"/>
      <c r="L335" s="294"/>
      <c r="M335" s="295"/>
      <c r="N335" s="298"/>
      <c r="O335" s="279" t="s">
        <v>158</v>
      </c>
    </row>
    <row r="336" spans="2:15" ht="18" customHeight="1" x14ac:dyDescent="0.2">
      <c r="B336" s="274"/>
      <c r="C336" s="643"/>
      <c r="D336" s="643"/>
      <c r="E336" s="293"/>
      <c r="F336" s="294"/>
      <c r="G336" s="295"/>
      <c r="H336" s="298"/>
      <c r="I336" s="286" t="s">
        <v>158</v>
      </c>
      <c r="J336" s="297"/>
      <c r="K336" s="293"/>
      <c r="L336" s="294"/>
      <c r="M336" s="295"/>
      <c r="N336" s="298"/>
      <c r="O336" s="279" t="s">
        <v>37</v>
      </c>
    </row>
    <row r="337" spans="2:15" ht="26.25" x14ac:dyDescent="0.2">
      <c r="B337" s="740" t="str">
        <f>$B$1</f>
        <v>Běh na 100m s překážkami - Startovní listina</v>
      </c>
      <c r="C337" s="740"/>
      <c r="D337" s="740"/>
      <c r="E337" s="740"/>
      <c r="F337" s="740"/>
      <c r="G337" s="740"/>
      <c r="H337" s="740"/>
      <c r="I337" s="740"/>
      <c r="J337" s="740"/>
      <c r="K337" s="740"/>
      <c r="L337" s="740"/>
      <c r="M337" s="740"/>
      <c r="N337" s="740"/>
      <c r="O337" s="740"/>
    </row>
    <row r="338" spans="2:15" ht="15" customHeight="1" x14ac:dyDescent="0.2">
      <c r="B338" s="481"/>
      <c r="C338" s="482"/>
      <c r="D338" s="481"/>
      <c r="E338" s="481"/>
      <c r="F338" s="481"/>
      <c r="G338" s="481"/>
      <c r="H338" s="481"/>
      <c r="I338" s="481"/>
      <c r="K338" s="481"/>
      <c r="L338" s="481"/>
      <c r="M338" s="481"/>
      <c r="N338" s="481"/>
      <c r="O338" s="481"/>
    </row>
    <row r="339" spans="2:15" s="483" customFormat="1" ht="18" x14ac:dyDescent="0.2">
      <c r="B339" s="484"/>
      <c r="C339" s="741" t="str">
        <f>$C$3</f>
        <v>Krajské kolo v PS</v>
      </c>
      <c r="D339" s="741"/>
      <c r="E339" s="741"/>
      <c r="F339" s="741"/>
      <c r="G339" s="741" t="str">
        <f>$G$3</f>
        <v>30.7. 2016 Pardubice - Polabiny</v>
      </c>
      <c r="H339" s="741"/>
      <c r="I339" s="741"/>
      <c r="J339" s="741"/>
      <c r="K339" s="741"/>
      <c r="L339" s="741"/>
      <c r="M339" s="741"/>
      <c r="N339" s="741"/>
      <c r="O339" s="484"/>
    </row>
    <row r="340" spans="2:15" ht="15" customHeight="1" thickBot="1" x14ac:dyDescent="0.25">
      <c r="B340" s="481"/>
      <c r="C340" s="482"/>
      <c r="D340" s="481"/>
      <c r="E340" s="481"/>
      <c r="F340" s="481"/>
      <c r="G340" s="481"/>
      <c r="H340" s="481"/>
      <c r="I340" s="481"/>
      <c r="K340" s="481"/>
      <c r="L340" s="481"/>
      <c r="M340" s="481"/>
      <c r="N340" s="481"/>
      <c r="O340" s="481"/>
    </row>
    <row r="341" spans="2:15" s="25" customFormat="1" ht="18" customHeight="1" thickBot="1" x14ac:dyDescent="0.25">
      <c r="C341" s="35" t="str">
        <f>Start!$C$5</f>
        <v>MUŽI</v>
      </c>
      <c r="E341" s="742" t="s">
        <v>25</v>
      </c>
      <c r="F341" s="743"/>
      <c r="G341" s="743"/>
      <c r="H341" s="744"/>
      <c r="K341" s="742" t="s">
        <v>26</v>
      </c>
      <c r="L341" s="743"/>
      <c r="M341" s="743"/>
      <c r="N341" s="744"/>
    </row>
    <row r="342" spans="2:15" s="485" customFormat="1" ht="18" customHeight="1" thickBot="1" x14ac:dyDescent="0.25">
      <c r="B342" s="26" t="s">
        <v>1</v>
      </c>
      <c r="C342" s="137" t="s">
        <v>22</v>
      </c>
      <c r="D342" s="26" t="s">
        <v>36</v>
      </c>
      <c r="E342" s="486">
        <v>1</v>
      </c>
      <c r="F342" s="487">
        <v>2</v>
      </c>
      <c r="G342" s="488">
        <v>3</v>
      </c>
      <c r="H342" s="26" t="s">
        <v>24</v>
      </c>
      <c r="I342" s="26" t="s">
        <v>51</v>
      </c>
      <c r="J342" s="489"/>
      <c r="K342" s="486">
        <v>1</v>
      </c>
      <c r="L342" s="487">
        <v>2</v>
      </c>
      <c r="M342" s="488">
        <v>3</v>
      </c>
      <c r="N342" s="342" t="s">
        <v>24</v>
      </c>
      <c r="O342" s="26" t="s">
        <v>51</v>
      </c>
    </row>
    <row r="343" spans="2:15" ht="18" customHeight="1" x14ac:dyDescent="0.2">
      <c r="B343" s="275"/>
      <c r="C343" s="644"/>
      <c r="D343" s="644"/>
      <c r="E343" s="300"/>
      <c r="F343" s="301"/>
      <c r="G343" s="302"/>
      <c r="H343" s="303"/>
      <c r="I343" s="287" t="s">
        <v>37</v>
      </c>
      <c r="J343" s="304"/>
      <c r="K343" s="300"/>
      <c r="L343" s="301"/>
      <c r="M343" s="302"/>
      <c r="N343" s="303"/>
      <c r="O343" s="280" t="s">
        <v>38</v>
      </c>
    </row>
    <row r="344" spans="2:15" ht="18" customHeight="1" x14ac:dyDescent="0.2">
      <c r="B344" s="275"/>
      <c r="C344" s="644"/>
      <c r="D344" s="644"/>
      <c r="E344" s="300"/>
      <c r="F344" s="301"/>
      <c r="G344" s="302"/>
      <c r="H344" s="303"/>
      <c r="I344" s="287" t="s">
        <v>38</v>
      </c>
      <c r="J344" s="304"/>
      <c r="K344" s="300"/>
      <c r="L344" s="301"/>
      <c r="M344" s="302"/>
      <c r="N344" s="303"/>
      <c r="O344" s="280" t="s">
        <v>157</v>
      </c>
    </row>
    <row r="345" spans="2:15" ht="18" customHeight="1" x14ac:dyDescent="0.2">
      <c r="B345" s="275"/>
      <c r="C345" s="644"/>
      <c r="D345" s="644"/>
      <c r="E345" s="300"/>
      <c r="F345" s="301"/>
      <c r="G345" s="302"/>
      <c r="H345" s="303"/>
      <c r="I345" s="287" t="s">
        <v>157</v>
      </c>
      <c r="J345" s="304"/>
      <c r="K345" s="300"/>
      <c r="L345" s="301"/>
      <c r="M345" s="302"/>
      <c r="N345" s="303"/>
      <c r="O345" s="280" t="s">
        <v>158</v>
      </c>
    </row>
    <row r="346" spans="2:15" ht="18" customHeight="1" x14ac:dyDescent="0.2">
      <c r="B346" s="275"/>
      <c r="C346" s="644"/>
      <c r="D346" s="644"/>
      <c r="E346" s="300"/>
      <c r="F346" s="301"/>
      <c r="G346" s="302"/>
      <c r="H346" s="303"/>
      <c r="I346" s="287" t="s">
        <v>158</v>
      </c>
      <c r="J346" s="304"/>
      <c r="K346" s="300"/>
      <c r="L346" s="301"/>
      <c r="M346" s="302"/>
      <c r="N346" s="303"/>
      <c r="O346" s="280" t="s">
        <v>37</v>
      </c>
    </row>
    <row r="347" spans="2:15" ht="18" customHeight="1" x14ac:dyDescent="0.2">
      <c r="B347" s="274"/>
      <c r="C347" s="643"/>
      <c r="D347" s="643"/>
      <c r="E347" s="293"/>
      <c r="F347" s="294"/>
      <c r="G347" s="295"/>
      <c r="H347" s="298"/>
      <c r="I347" s="286" t="s">
        <v>37</v>
      </c>
      <c r="J347" s="297"/>
      <c r="K347" s="293"/>
      <c r="L347" s="294"/>
      <c r="M347" s="295"/>
      <c r="N347" s="298"/>
      <c r="O347" s="279" t="s">
        <v>38</v>
      </c>
    </row>
    <row r="348" spans="2:15" ht="18" customHeight="1" x14ac:dyDescent="0.2">
      <c r="B348" s="274"/>
      <c r="C348" s="643"/>
      <c r="D348" s="643"/>
      <c r="E348" s="293"/>
      <c r="F348" s="294"/>
      <c r="G348" s="295"/>
      <c r="H348" s="298"/>
      <c r="I348" s="286" t="s">
        <v>38</v>
      </c>
      <c r="J348" s="297"/>
      <c r="K348" s="293"/>
      <c r="L348" s="294"/>
      <c r="M348" s="295"/>
      <c r="N348" s="298"/>
      <c r="O348" s="279" t="s">
        <v>157</v>
      </c>
    </row>
    <row r="349" spans="2:15" ht="18" customHeight="1" x14ac:dyDescent="0.2">
      <c r="B349" s="274"/>
      <c r="C349" s="643"/>
      <c r="D349" s="643"/>
      <c r="E349" s="293"/>
      <c r="F349" s="294"/>
      <c r="G349" s="295"/>
      <c r="H349" s="298"/>
      <c r="I349" s="286" t="s">
        <v>157</v>
      </c>
      <c r="J349" s="297"/>
      <c r="K349" s="293"/>
      <c r="L349" s="294"/>
      <c r="M349" s="295"/>
      <c r="N349" s="298"/>
      <c r="O349" s="279" t="s">
        <v>158</v>
      </c>
    </row>
    <row r="350" spans="2:15" ht="18" customHeight="1" x14ac:dyDescent="0.2">
      <c r="B350" s="274"/>
      <c r="C350" s="643"/>
      <c r="D350" s="643"/>
      <c r="E350" s="293"/>
      <c r="F350" s="294"/>
      <c r="G350" s="295"/>
      <c r="H350" s="298"/>
      <c r="I350" s="286" t="s">
        <v>158</v>
      </c>
      <c r="J350" s="297"/>
      <c r="K350" s="293"/>
      <c r="L350" s="294"/>
      <c r="M350" s="295"/>
      <c r="N350" s="298"/>
      <c r="O350" s="279" t="s">
        <v>37</v>
      </c>
    </row>
    <row r="351" spans="2:15" ht="18" customHeight="1" x14ac:dyDescent="0.2">
      <c r="B351" s="275"/>
      <c r="C351" s="644"/>
      <c r="D351" s="644"/>
      <c r="E351" s="300"/>
      <c r="F351" s="301"/>
      <c r="G351" s="302"/>
      <c r="H351" s="303"/>
      <c r="I351" s="287" t="s">
        <v>37</v>
      </c>
      <c r="J351" s="304"/>
      <c r="K351" s="300"/>
      <c r="L351" s="301"/>
      <c r="M351" s="302"/>
      <c r="N351" s="303"/>
      <c r="O351" s="280" t="s">
        <v>38</v>
      </c>
    </row>
    <row r="352" spans="2:15" ht="18" customHeight="1" x14ac:dyDescent="0.2">
      <c r="B352" s="275"/>
      <c r="C352" s="644"/>
      <c r="D352" s="644"/>
      <c r="E352" s="300"/>
      <c r="F352" s="301"/>
      <c r="G352" s="302"/>
      <c r="H352" s="303"/>
      <c r="I352" s="287" t="s">
        <v>38</v>
      </c>
      <c r="J352" s="304"/>
      <c r="K352" s="300"/>
      <c r="L352" s="301"/>
      <c r="M352" s="302"/>
      <c r="N352" s="303"/>
      <c r="O352" s="280" t="s">
        <v>157</v>
      </c>
    </row>
    <row r="353" spans="2:15" ht="18" customHeight="1" x14ac:dyDescent="0.2">
      <c r="B353" s="275"/>
      <c r="C353" s="644"/>
      <c r="D353" s="644"/>
      <c r="E353" s="300"/>
      <c r="F353" s="301"/>
      <c r="G353" s="302"/>
      <c r="H353" s="303"/>
      <c r="I353" s="287" t="s">
        <v>157</v>
      </c>
      <c r="J353" s="304"/>
      <c r="K353" s="300"/>
      <c r="L353" s="301"/>
      <c r="M353" s="302"/>
      <c r="N353" s="303"/>
      <c r="O353" s="280" t="s">
        <v>158</v>
      </c>
    </row>
    <row r="354" spans="2:15" ht="18" customHeight="1" x14ac:dyDescent="0.2">
      <c r="B354" s="275"/>
      <c r="C354" s="644"/>
      <c r="D354" s="644"/>
      <c r="E354" s="300"/>
      <c r="F354" s="301"/>
      <c r="G354" s="302"/>
      <c r="H354" s="303"/>
      <c r="I354" s="287" t="s">
        <v>158</v>
      </c>
      <c r="J354" s="304"/>
      <c r="K354" s="300"/>
      <c r="L354" s="301"/>
      <c r="M354" s="302"/>
      <c r="N354" s="303"/>
      <c r="O354" s="280" t="s">
        <v>37</v>
      </c>
    </row>
    <row r="355" spans="2:15" ht="18" customHeight="1" x14ac:dyDescent="0.2">
      <c r="B355" s="274"/>
      <c r="C355" s="643"/>
      <c r="D355" s="643"/>
      <c r="E355" s="293"/>
      <c r="F355" s="294"/>
      <c r="G355" s="295"/>
      <c r="H355" s="298"/>
      <c r="I355" s="286" t="s">
        <v>37</v>
      </c>
      <c r="J355" s="297"/>
      <c r="K355" s="293"/>
      <c r="L355" s="294"/>
      <c r="M355" s="295"/>
      <c r="N355" s="298"/>
      <c r="O355" s="279" t="s">
        <v>38</v>
      </c>
    </row>
    <row r="356" spans="2:15" ht="18" customHeight="1" x14ac:dyDescent="0.2">
      <c r="B356" s="274"/>
      <c r="C356" s="643"/>
      <c r="D356" s="643"/>
      <c r="E356" s="293"/>
      <c r="F356" s="294"/>
      <c r="G356" s="295"/>
      <c r="H356" s="298"/>
      <c r="I356" s="286" t="s">
        <v>38</v>
      </c>
      <c r="J356" s="297"/>
      <c r="K356" s="293"/>
      <c r="L356" s="294"/>
      <c r="M356" s="295"/>
      <c r="N356" s="298"/>
      <c r="O356" s="279" t="s">
        <v>157</v>
      </c>
    </row>
    <row r="357" spans="2:15" ht="18" customHeight="1" x14ac:dyDescent="0.2">
      <c r="B357" s="274"/>
      <c r="C357" s="643"/>
      <c r="D357" s="643"/>
      <c r="E357" s="293"/>
      <c r="F357" s="294"/>
      <c r="G357" s="295"/>
      <c r="H357" s="298"/>
      <c r="I357" s="286" t="s">
        <v>157</v>
      </c>
      <c r="J357" s="297"/>
      <c r="K357" s="293"/>
      <c r="L357" s="294"/>
      <c r="M357" s="295"/>
      <c r="N357" s="298"/>
      <c r="O357" s="279" t="s">
        <v>158</v>
      </c>
    </row>
    <row r="358" spans="2:15" ht="18" customHeight="1" x14ac:dyDescent="0.2">
      <c r="B358" s="274"/>
      <c r="C358" s="643"/>
      <c r="D358" s="643"/>
      <c r="E358" s="293"/>
      <c r="F358" s="294"/>
      <c r="G358" s="295"/>
      <c r="H358" s="298"/>
      <c r="I358" s="286" t="s">
        <v>158</v>
      </c>
      <c r="J358" s="297"/>
      <c r="K358" s="293"/>
      <c r="L358" s="294"/>
      <c r="M358" s="295"/>
      <c r="N358" s="298"/>
      <c r="O358" s="279" t="s">
        <v>37</v>
      </c>
    </row>
    <row r="359" spans="2:15" ht="18" customHeight="1" x14ac:dyDescent="0.2">
      <c r="B359" s="275"/>
      <c r="C359" s="644"/>
      <c r="D359" s="644"/>
      <c r="E359" s="300"/>
      <c r="F359" s="301"/>
      <c r="G359" s="302"/>
      <c r="H359" s="303"/>
      <c r="I359" s="287" t="s">
        <v>37</v>
      </c>
      <c r="J359" s="304"/>
      <c r="K359" s="300"/>
      <c r="L359" s="301"/>
      <c r="M359" s="302"/>
      <c r="N359" s="303"/>
      <c r="O359" s="280" t="s">
        <v>38</v>
      </c>
    </row>
    <row r="360" spans="2:15" ht="18" customHeight="1" x14ac:dyDescent="0.2">
      <c r="B360" s="275"/>
      <c r="C360" s="644"/>
      <c r="D360" s="644"/>
      <c r="E360" s="300"/>
      <c r="F360" s="301"/>
      <c r="G360" s="302"/>
      <c r="H360" s="303"/>
      <c r="I360" s="287" t="s">
        <v>38</v>
      </c>
      <c r="J360" s="304"/>
      <c r="K360" s="300"/>
      <c r="L360" s="301"/>
      <c r="M360" s="302"/>
      <c r="N360" s="303"/>
      <c r="O360" s="280" t="s">
        <v>157</v>
      </c>
    </row>
    <row r="361" spans="2:15" ht="18" customHeight="1" x14ac:dyDescent="0.2">
      <c r="B361" s="275"/>
      <c r="C361" s="644"/>
      <c r="D361" s="644"/>
      <c r="E361" s="300"/>
      <c r="F361" s="301"/>
      <c r="G361" s="302"/>
      <c r="H361" s="303"/>
      <c r="I361" s="287" t="s">
        <v>157</v>
      </c>
      <c r="J361" s="304"/>
      <c r="K361" s="300"/>
      <c r="L361" s="301"/>
      <c r="M361" s="302"/>
      <c r="N361" s="303"/>
      <c r="O361" s="280" t="s">
        <v>158</v>
      </c>
    </row>
    <row r="362" spans="2:15" ht="18" customHeight="1" x14ac:dyDescent="0.2">
      <c r="B362" s="275"/>
      <c r="C362" s="644"/>
      <c r="D362" s="644"/>
      <c r="E362" s="300"/>
      <c r="F362" s="301"/>
      <c r="G362" s="302"/>
      <c r="H362" s="303"/>
      <c r="I362" s="287" t="s">
        <v>158</v>
      </c>
      <c r="J362" s="304"/>
      <c r="K362" s="300"/>
      <c r="L362" s="301"/>
      <c r="M362" s="302"/>
      <c r="N362" s="303"/>
      <c r="O362" s="280" t="s">
        <v>37</v>
      </c>
    </row>
    <row r="363" spans="2:15" ht="18" customHeight="1" x14ac:dyDescent="0.2">
      <c r="B363" s="274"/>
      <c r="C363" s="643"/>
      <c r="D363" s="643"/>
      <c r="E363" s="293"/>
      <c r="F363" s="294"/>
      <c r="G363" s="295"/>
      <c r="H363" s="298"/>
      <c r="I363" s="286" t="s">
        <v>37</v>
      </c>
      <c r="J363" s="297"/>
      <c r="K363" s="293"/>
      <c r="L363" s="294"/>
      <c r="M363" s="295"/>
      <c r="N363" s="298"/>
      <c r="O363" s="279" t="s">
        <v>38</v>
      </c>
    </row>
    <row r="364" spans="2:15" ht="18" customHeight="1" x14ac:dyDescent="0.2">
      <c r="B364" s="274"/>
      <c r="C364" s="643"/>
      <c r="D364" s="643"/>
      <c r="E364" s="293"/>
      <c r="F364" s="294"/>
      <c r="G364" s="295"/>
      <c r="H364" s="298"/>
      <c r="I364" s="286" t="s">
        <v>38</v>
      </c>
      <c r="J364" s="297"/>
      <c r="K364" s="293"/>
      <c r="L364" s="294"/>
      <c r="M364" s="295"/>
      <c r="N364" s="298"/>
      <c r="O364" s="279" t="s">
        <v>157</v>
      </c>
    </row>
    <row r="365" spans="2:15" ht="18" customHeight="1" x14ac:dyDescent="0.2">
      <c r="B365" s="274"/>
      <c r="C365" s="643"/>
      <c r="D365" s="643"/>
      <c r="E365" s="293"/>
      <c r="F365" s="294"/>
      <c r="G365" s="295"/>
      <c r="H365" s="298"/>
      <c r="I365" s="286" t="s">
        <v>157</v>
      </c>
      <c r="J365" s="297"/>
      <c r="K365" s="293"/>
      <c r="L365" s="294"/>
      <c r="M365" s="295"/>
      <c r="N365" s="298"/>
      <c r="O365" s="279" t="s">
        <v>158</v>
      </c>
    </row>
    <row r="366" spans="2:15" ht="18" customHeight="1" x14ac:dyDescent="0.2">
      <c r="B366" s="274"/>
      <c r="C366" s="643"/>
      <c r="D366" s="643"/>
      <c r="E366" s="293"/>
      <c r="F366" s="294"/>
      <c r="G366" s="295"/>
      <c r="H366" s="298"/>
      <c r="I366" s="286" t="s">
        <v>158</v>
      </c>
      <c r="J366" s="297"/>
      <c r="K366" s="293"/>
      <c r="L366" s="294"/>
      <c r="M366" s="295"/>
      <c r="N366" s="298"/>
      <c r="O366" s="279" t="s">
        <v>37</v>
      </c>
    </row>
    <row r="367" spans="2:15" ht="18" customHeight="1" x14ac:dyDescent="0.2">
      <c r="B367" s="275"/>
      <c r="C367" s="644"/>
      <c r="D367" s="644"/>
      <c r="E367" s="300"/>
      <c r="F367" s="301"/>
      <c r="G367" s="302"/>
      <c r="H367" s="303"/>
      <c r="I367" s="287" t="s">
        <v>37</v>
      </c>
      <c r="J367" s="304"/>
      <c r="K367" s="300"/>
      <c r="L367" s="301"/>
      <c r="M367" s="302"/>
      <c r="N367" s="303"/>
      <c r="O367" s="280" t="s">
        <v>38</v>
      </c>
    </row>
    <row r="368" spans="2:15" ht="18" customHeight="1" x14ac:dyDescent="0.2">
      <c r="B368" s="275"/>
      <c r="C368" s="644"/>
      <c r="D368" s="644"/>
      <c r="E368" s="300"/>
      <c r="F368" s="301"/>
      <c r="G368" s="302"/>
      <c r="H368" s="303"/>
      <c r="I368" s="287" t="s">
        <v>38</v>
      </c>
      <c r="J368" s="304"/>
      <c r="K368" s="300"/>
      <c r="L368" s="301"/>
      <c r="M368" s="302"/>
      <c r="N368" s="303"/>
      <c r="O368" s="280" t="s">
        <v>157</v>
      </c>
    </row>
    <row r="369" spans="2:15" ht="18" customHeight="1" x14ac:dyDescent="0.2">
      <c r="B369" s="275"/>
      <c r="C369" s="644"/>
      <c r="D369" s="644"/>
      <c r="E369" s="300"/>
      <c r="F369" s="301"/>
      <c r="G369" s="302"/>
      <c r="H369" s="303"/>
      <c r="I369" s="287" t="s">
        <v>157</v>
      </c>
      <c r="J369" s="304"/>
      <c r="K369" s="300"/>
      <c r="L369" s="301"/>
      <c r="M369" s="302"/>
      <c r="N369" s="303"/>
      <c r="O369" s="280" t="s">
        <v>158</v>
      </c>
    </row>
    <row r="370" spans="2:15" ht="18" customHeight="1" x14ac:dyDescent="0.2">
      <c r="B370" s="275"/>
      <c r="C370" s="644"/>
      <c r="D370" s="644"/>
      <c r="E370" s="300"/>
      <c r="F370" s="301"/>
      <c r="G370" s="302"/>
      <c r="H370" s="303"/>
      <c r="I370" s="287" t="s">
        <v>158</v>
      </c>
      <c r="J370" s="304"/>
      <c r="K370" s="300"/>
      <c r="L370" s="301"/>
      <c r="M370" s="302"/>
      <c r="N370" s="303"/>
      <c r="O370" s="280" t="s">
        <v>37</v>
      </c>
    </row>
    <row r="371" spans="2:15" ht="18" customHeight="1" x14ac:dyDescent="0.2">
      <c r="B371" s="274"/>
      <c r="C371" s="643"/>
      <c r="D371" s="643"/>
      <c r="E371" s="293"/>
      <c r="F371" s="294"/>
      <c r="G371" s="295"/>
      <c r="H371" s="298"/>
      <c r="I371" s="286" t="s">
        <v>37</v>
      </c>
      <c r="J371" s="297"/>
      <c r="K371" s="293"/>
      <c r="L371" s="294"/>
      <c r="M371" s="295"/>
      <c r="N371" s="298"/>
      <c r="O371" s="279" t="s">
        <v>38</v>
      </c>
    </row>
    <row r="372" spans="2:15" ht="18" customHeight="1" x14ac:dyDescent="0.2">
      <c r="B372" s="274"/>
      <c r="C372" s="643"/>
      <c r="D372" s="643"/>
      <c r="E372" s="293"/>
      <c r="F372" s="294"/>
      <c r="G372" s="295"/>
      <c r="H372" s="298"/>
      <c r="I372" s="286" t="s">
        <v>38</v>
      </c>
      <c r="J372" s="297"/>
      <c r="K372" s="293"/>
      <c r="L372" s="294"/>
      <c r="M372" s="295"/>
      <c r="N372" s="298"/>
      <c r="O372" s="279" t="s">
        <v>157</v>
      </c>
    </row>
    <row r="373" spans="2:15" ht="18" customHeight="1" x14ac:dyDescent="0.2">
      <c r="B373" s="274"/>
      <c r="C373" s="643"/>
      <c r="D373" s="643"/>
      <c r="E373" s="293"/>
      <c r="F373" s="294"/>
      <c r="G373" s="295"/>
      <c r="H373" s="298"/>
      <c r="I373" s="286" t="s">
        <v>157</v>
      </c>
      <c r="J373" s="297"/>
      <c r="K373" s="293"/>
      <c r="L373" s="294"/>
      <c r="M373" s="295"/>
      <c r="N373" s="298"/>
      <c r="O373" s="279" t="s">
        <v>158</v>
      </c>
    </row>
    <row r="374" spans="2:15" ht="18" customHeight="1" x14ac:dyDescent="0.2">
      <c r="B374" s="274"/>
      <c r="C374" s="643"/>
      <c r="D374" s="643"/>
      <c r="E374" s="293"/>
      <c r="F374" s="294"/>
      <c r="G374" s="295"/>
      <c r="H374" s="298"/>
      <c r="I374" s="286" t="s">
        <v>158</v>
      </c>
      <c r="J374" s="297"/>
      <c r="K374" s="293"/>
      <c r="L374" s="294"/>
      <c r="M374" s="295"/>
      <c r="N374" s="298"/>
      <c r="O374" s="279" t="s">
        <v>37</v>
      </c>
    </row>
    <row r="375" spans="2:15" ht="18" customHeight="1" x14ac:dyDescent="0.2">
      <c r="B375" s="275"/>
      <c r="C375" s="644"/>
      <c r="D375" s="644"/>
      <c r="E375" s="300"/>
      <c r="F375" s="301"/>
      <c r="G375" s="302"/>
      <c r="H375" s="303"/>
      <c r="I375" s="287" t="s">
        <v>37</v>
      </c>
      <c r="J375" s="304"/>
      <c r="K375" s="300"/>
      <c r="L375" s="301"/>
      <c r="M375" s="302"/>
      <c r="N375" s="303"/>
      <c r="O375" s="280" t="s">
        <v>38</v>
      </c>
    </row>
    <row r="376" spans="2:15" ht="18" customHeight="1" x14ac:dyDescent="0.2">
      <c r="B376" s="275"/>
      <c r="C376" s="644"/>
      <c r="D376" s="644"/>
      <c r="E376" s="300"/>
      <c r="F376" s="301"/>
      <c r="G376" s="302"/>
      <c r="H376" s="303"/>
      <c r="I376" s="287" t="s">
        <v>38</v>
      </c>
      <c r="J376" s="304"/>
      <c r="K376" s="300"/>
      <c r="L376" s="301"/>
      <c r="M376" s="302"/>
      <c r="N376" s="303"/>
      <c r="O376" s="280" t="s">
        <v>157</v>
      </c>
    </row>
    <row r="377" spans="2:15" ht="18" customHeight="1" x14ac:dyDescent="0.2">
      <c r="B377" s="275"/>
      <c r="C377" s="644"/>
      <c r="D377" s="644"/>
      <c r="E377" s="300"/>
      <c r="F377" s="301"/>
      <c r="G377" s="302"/>
      <c r="H377" s="303"/>
      <c r="I377" s="287" t="s">
        <v>157</v>
      </c>
      <c r="J377" s="304"/>
      <c r="K377" s="300"/>
      <c r="L377" s="301"/>
      <c r="M377" s="302"/>
      <c r="N377" s="303"/>
      <c r="O377" s="280" t="s">
        <v>158</v>
      </c>
    </row>
    <row r="378" spans="2:15" ht="18" customHeight="1" x14ac:dyDescent="0.2">
      <c r="B378" s="275"/>
      <c r="C378" s="644"/>
      <c r="D378" s="644"/>
      <c r="E378" s="300"/>
      <c r="F378" s="301"/>
      <c r="G378" s="302"/>
      <c r="H378" s="303"/>
      <c r="I378" s="287" t="s">
        <v>158</v>
      </c>
      <c r="J378" s="304"/>
      <c r="K378" s="300"/>
      <c r="L378" s="301"/>
      <c r="M378" s="302"/>
      <c r="N378" s="303"/>
      <c r="O378" s="280" t="s">
        <v>37</v>
      </c>
    </row>
    <row r="379" spans="2:15" ht="26.25" x14ac:dyDescent="0.2">
      <c r="B379" s="740" t="str">
        <f>$B$1</f>
        <v>Běh na 100m s překážkami - Startovní listina</v>
      </c>
      <c r="C379" s="740"/>
      <c r="D379" s="740"/>
      <c r="E379" s="740"/>
      <c r="F379" s="740"/>
      <c r="G379" s="740"/>
      <c r="H379" s="740"/>
      <c r="I379" s="740"/>
      <c r="J379" s="740"/>
      <c r="K379" s="740"/>
      <c r="L379" s="740"/>
      <c r="M379" s="740"/>
      <c r="N379" s="740"/>
      <c r="O379" s="740"/>
    </row>
    <row r="380" spans="2:15" ht="15" customHeight="1" x14ac:dyDescent="0.2">
      <c r="B380" s="481"/>
      <c r="C380" s="482"/>
      <c r="D380" s="481"/>
      <c r="E380" s="481"/>
      <c r="F380" s="481"/>
      <c r="G380" s="481"/>
      <c r="H380" s="481"/>
      <c r="I380" s="481"/>
      <c r="K380" s="481"/>
      <c r="L380" s="481"/>
      <c r="M380" s="481"/>
      <c r="N380" s="481"/>
      <c r="O380" s="481"/>
    </row>
    <row r="381" spans="2:15" s="483" customFormat="1" ht="18" x14ac:dyDescent="0.2">
      <c r="B381" s="484"/>
      <c r="C381" s="741" t="str">
        <f>$C$3</f>
        <v>Krajské kolo v PS</v>
      </c>
      <c r="D381" s="741"/>
      <c r="E381" s="741"/>
      <c r="F381" s="741"/>
      <c r="G381" s="741" t="str">
        <f>$G$3</f>
        <v>30.7. 2016 Pardubice - Polabiny</v>
      </c>
      <c r="H381" s="741"/>
      <c r="I381" s="741"/>
      <c r="J381" s="741"/>
      <c r="K381" s="741"/>
      <c r="L381" s="741"/>
      <c r="M381" s="741"/>
      <c r="N381" s="741"/>
      <c r="O381" s="484"/>
    </row>
    <row r="382" spans="2:15" ht="15" customHeight="1" thickBot="1" x14ac:dyDescent="0.25">
      <c r="B382" s="481"/>
      <c r="C382" s="482"/>
      <c r="D382" s="481"/>
      <c r="E382" s="481"/>
      <c r="F382" s="481"/>
      <c r="G382" s="481"/>
      <c r="H382" s="481"/>
      <c r="I382" s="481"/>
      <c r="K382" s="481"/>
      <c r="L382" s="481"/>
      <c r="M382" s="481"/>
      <c r="N382" s="481"/>
      <c r="O382" s="481"/>
    </row>
    <row r="383" spans="2:15" s="25" customFormat="1" ht="18" customHeight="1" thickBot="1" x14ac:dyDescent="0.25">
      <c r="C383" s="35" t="str">
        <f>Start!$C$5</f>
        <v>MUŽI</v>
      </c>
      <c r="E383" s="742" t="s">
        <v>25</v>
      </c>
      <c r="F383" s="743"/>
      <c r="G383" s="743"/>
      <c r="H383" s="744"/>
      <c r="K383" s="742" t="s">
        <v>26</v>
      </c>
      <c r="L383" s="743"/>
      <c r="M383" s="743"/>
      <c r="N383" s="744"/>
    </row>
    <row r="384" spans="2:15" s="485" customFormat="1" ht="18" customHeight="1" thickBot="1" x14ac:dyDescent="0.25">
      <c r="B384" s="26" t="s">
        <v>1</v>
      </c>
      <c r="C384" s="137" t="s">
        <v>22</v>
      </c>
      <c r="D384" s="26" t="s">
        <v>36</v>
      </c>
      <c r="E384" s="486">
        <v>1</v>
      </c>
      <c r="F384" s="487">
        <v>2</v>
      </c>
      <c r="G384" s="488">
        <v>3</v>
      </c>
      <c r="H384" s="26" t="s">
        <v>24</v>
      </c>
      <c r="I384" s="26" t="s">
        <v>51</v>
      </c>
      <c r="J384" s="489"/>
      <c r="K384" s="486">
        <v>1</v>
      </c>
      <c r="L384" s="487">
        <v>2</v>
      </c>
      <c r="M384" s="488">
        <v>3</v>
      </c>
      <c r="N384" s="342" t="s">
        <v>24</v>
      </c>
      <c r="O384" s="26" t="s">
        <v>51</v>
      </c>
    </row>
    <row r="385" spans="2:15" ht="18" customHeight="1" x14ac:dyDescent="0.2">
      <c r="B385" s="274"/>
      <c r="C385" s="643"/>
      <c r="D385" s="643"/>
      <c r="E385" s="293"/>
      <c r="F385" s="294"/>
      <c r="G385" s="295"/>
      <c r="H385" s="298"/>
      <c r="I385" s="286" t="s">
        <v>37</v>
      </c>
      <c r="J385" s="297"/>
      <c r="K385" s="293"/>
      <c r="L385" s="294"/>
      <c r="M385" s="295"/>
      <c r="N385" s="298"/>
      <c r="O385" s="279" t="s">
        <v>38</v>
      </c>
    </row>
    <row r="386" spans="2:15" ht="18" customHeight="1" x14ac:dyDescent="0.2">
      <c r="B386" s="274"/>
      <c r="C386" s="643"/>
      <c r="D386" s="643"/>
      <c r="E386" s="293"/>
      <c r="F386" s="294"/>
      <c r="G386" s="295"/>
      <c r="H386" s="298"/>
      <c r="I386" s="286" t="s">
        <v>38</v>
      </c>
      <c r="J386" s="297"/>
      <c r="K386" s="293"/>
      <c r="L386" s="294"/>
      <c r="M386" s="295"/>
      <c r="N386" s="298"/>
      <c r="O386" s="279" t="s">
        <v>157</v>
      </c>
    </row>
    <row r="387" spans="2:15" ht="18" customHeight="1" x14ac:dyDescent="0.2">
      <c r="B387" s="274"/>
      <c r="C387" s="643"/>
      <c r="D387" s="643"/>
      <c r="E387" s="293"/>
      <c r="F387" s="294"/>
      <c r="G387" s="295"/>
      <c r="H387" s="298"/>
      <c r="I387" s="286" t="s">
        <v>157</v>
      </c>
      <c r="J387" s="297"/>
      <c r="K387" s="293"/>
      <c r="L387" s="294"/>
      <c r="M387" s="295"/>
      <c r="N387" s="298"/>
      <c r="O387" s="279" t="s">
        <v>158</v>
      </c>
    </row>
    <row r="388" spans="2:15" ht="18" customHeight="1" x14ac:dyDescent="0.2">
      <c r="B388" s="274"/>
      <c r="C388" s="643"/>
      <c r="D388" s="643"/>
      <c r="E388" s="293"/>
      <c r="F388" s="294"/>
      <c r="G388" s="295"/>
      <c r="H388" s="298"/>
      <c r="I388" s="286" t="s">
        <v>158</v>
      </c>
      <c r="J388" s="297"/>
      <c r="K388" s="293"/>
      <c r="L388" s="294"/>
      <c r="M388" s="295"/>
      <c r="N388" s="298"/>
      <c r="O388" s="279" t="s">
        <v>37</v>
      </c>
    </row>
    <row r="389" spans="2:15" ht="18" customHeight="1" x14ac:dyDescent="0.2">
      <c r="B389" s="275"/>
      <c r="C389" s="644"/>
      <c r="D389" s="644"/>
      <c r="E389" s="300"/>
      <c r="F389" s="301"/>
      <c r="G389" s="302"/>
      <c r="H389" s="303"/>
      <c r="I389" s="287" t="s">
        <v>37</v>
      </c>
      <c r="J389" s="304"/>
      <c r="K389" s="300"/>
      <c r="L389" s="301"/>
      <c r="M389" s="302"/>
      <c r="N389" s="303"/>
      <c r="O389" s="280" t="s">
        <v>38</v>
      </c>
    </row>
    <row r="390" spans="2:15" ht="18" customHeight="1" x14ac:dyDescent="0.2">
      <c r="B390" s="275"/>
      <c r="C390" s="644"/>
      <c r="D390" s="644"/>
      <c r="E390" s="300"/>
      <c r="F390" s="301"/>
      <c r="G390" s="302"/>
      <c r="H390" s="303"/>
      <c r="I390" s="287" t="s">
        <v>38</v>
      </c>
      <c r="J390" s="304"/>
      <c r="K390" s="300"/>
      <c r="L390" s="301"/>
      <c r="M390" s="302"/>
      <c r="N390" s="303"/>
      <c r="O390" s="280" t="s">
        <v>157</v>
      </c>
    </row>
    <row r="391" spans="2:15" ht="18" customHeight="1" x14ac:dyDescent="0.2">
      <c r="B391" s="275"/>
      <c r="C391" s="644"/>
      <c r="D391" s="644"/>
      <c r="E391" s="300"/>
      <c r="F391" s="301"/>
      <c r="G391" s="302"/>
      <c r="H391" s="303"/>
      <c r="I391" s="287" t="s">
        <v>157</v>
      </c>
      <c r="J391" s="304"/>
      <c r="K391" s="300"/>
      <c r="L391" s="301"/>
      <c r="M391" s="302"/>
      <c r="N391" s="303"/>
      <c r="O391" s="280" t="s">
        <v>158</v>
      </c>
    </row>
    <row r="392" spans="2:15" ht="18" customHeight="1" x14ac:dyDescent="0.2">
      <c r="B392" s="275"/>
      <c r="C392" s="644"/>
      <c r="D392" s="644"/>
      <c r="E392" s="300"/>
      <c r="F392" s="301"/>
      <c r="G392" s="302"/>
      <c r="H392" s="303"/>
      <c r="I392" s="287" t="s">
        <v>158</v>
      </c>
      <c r="J392" s="304"/>
      <c r="K392" s="300"/>
      <c r="L392" s="301"/>
      <c r="M392" s="302"/>
      <c r="N392" s="303"/>
      <c r="O392" s="280" t="s">
        <v>37</v>
      </c>
    </row>
    <row r="393" spans="2:15" ht="18" customHeight="1" x14ac:dyDescent="0.2">
      <c r="B393" s="274"/>
      <c r="C393" s="643"/>
      <c r="D393" s="643"/>
      <c r="E393" s="293"/>
      <c r="F393" s="294"/>
      <c r="G393" s="295"/>
      <c r="H393" s="298"/>
      <c r="I393" s="286" t="s">
        <v>37</v>
      </c>
      <c r="J393" s="297"/>
      <c r="K393" s="293"/>
      <c r="L393" s="294"/>
      <c r="M393" s="295"/>
      <c r="N393" s="298"/>
      <c r="O393" s="279" t="s">
        <v>38</v>
      </c>
    </row>
    <row r="394" spans="2:15" ht="18" customHeight="1" x14ac:dyDescent="0.2">
      <c r="B394" s="274"/>
      <c r="C394" s="643"/>
      <c r="D394" s="643"/>
      <c r="E394" s="293"/>
      <c r="F394" s="294"/>
      <c r="G394" s="295"/>
      <c r="H394" s="298"/>
      <c r="I394" s="286" t="s">
        <v>38</v>
      </c>
      <c r="J394" s="297"/>
      <c r="K394" s="293"/>
      <c r="L394" s="294"/>
      <c r="M394" s="295"/>
      <c r="N394" s="298"/>
      <c r="O394" s="279" t="s">
        <v>157</v>
      </c>
    </row>
    <row r="395" spans="2:15" ht="18" customHeight="1" x14ac:dyDescent="0.2">
      <c r="B395" s="274"/>
      <c r="C395" s="643"/>
      <c r="D395" s="643"/>
      <c r="E395" s="293"/>
      <c r="F395" s="294"/>
      <c r="G395" s="295"/>
      <c r="H395" s="298"/>
      <c r="I395" s="286" t="s">
        <v>157</v>
      </c>
      <c r="J395" s="297"/>
      <c r="K395" s="293"/>
      <c r="L395" s="294"/>
      <c r="M395" s="295"/>
      <c r="N395" s="298"/>
      <c r="O395" s="279" t="s">
        <v>158</v>
      </c>
    </row>
    <row r="396" spans="2:15" ht="18" customHeight="1" x14ac:dyDescent="0.2">
      <c r="B396" s="274"/>
      <c r="C396" s="643"/>
      <c r="D396" s="643"/>
      <c r="E396" s="293"/>
      <c r="F396" s="294"/>
      <c r="G396" s="295"/>
      <c r="H396" s="298"/>
      <c r="I396" s="286" t="s">
        <v>158</v>
      </c>
      <c r="J396" s="297"/>
      <c r="K396" s="293"/>
      <c r="L396" s="294"/>
      <c r="M396" s="295"/>
      <c r="N396" s="298"/>
      <c r="O396" s="279" t="s">
        <v>37</v>
      </c>
    </row>
    <row r="397" spans="2:15" ht="18" customHeight="1" x14ac:dyDescent="0.2">
      <c r="B397" s="275"/>
      <c r="C397" s="644"/>
      <c r="D397" s="644"/>
      <c r="E397" s="300"/>
      <c r="F397" s="301"/>
      <c r="G397" s="302"/>
      <c r="H397" s="303"/>
      <c r="I397" s="287" t="s">
        <v>37</v>
      </c>
      <c r="J397" s="304"/>
      <c r="K397" s="300"/>
      <c r="L397" s="301"/>
      <c r="M397" s="302"/>
      <c r="N397" s="303"/>
      <c r="O397" s="280" t="s">
        <v>38</v>
      </c>
    </row>
    <row r="398" spans="2:15" ht="18" customHeight="1" x14ac:dyDescent="0.2">
      <c r="B398" s="275"/>
      <c r="C398" s="644"/>
      <c r="D398" s="644"/>
      <c r="E398" s="300"/>
      <c r="F398" s="301"/>
      <c r="G398" s="302"/>
      <c r="H398" s="303"/>
      <c r="I398" s="287" t="s">
        <v>38</v>
      </c>
      <c r="J398" s="304"/>
      <c r="K398" s="300"/>
      <c r="L398" s="301"/>
      <c r="M398" s="302"/>
      <c r="N398" s="303"/>
      <c r="O398" s="280" t="s">
        <v>157</v>
      </c>
    </row>
    <row r="399" spans="2:15" ht="18" customHeight="1" x14ac:dyDescent="0.2">
      <c r="B399" s="275"/>
      <c r="C399" s="644"/>
      <c r="D399" s="644"/>
      <c r="E399" s="300"/>
      <c r="F399" s="301"/>
      <c r="G399" s="302"/>
      <c r="H399" s="303"/>
      <c r="I399" s="287" t="s">
        <v>157</v>
      </c>
      <c r="J399" s="304"/>
      <c r="K399" s="300"/>
      <c r="L399" s="301"/>
      <c r="M399" s="302"/>
      <c r="N399" s="303"/>
      <c r="O399" s="280" t="s">
        <v>158</v>
      </c>
    </row>
    <row r="400" spans="2:15" ht="18" customHeight="1" x14ac:dyDescent="0.2">
      <c r="B400" s="275"/>
      <c r="C400" s="644"/>
      <c r="D400" s="644"/>
      <c r="E400" s="300"/>
      <c r="F400" s="301"/>
      <c r="G400" s="302"/>
      <c r="H400" s="303"/>
      <c r="I400" s="287" t="s">
        <v>158</v>
      </c>
      <c r="J400" s="304"/>
      <c r="K400" s="300"/>
      <c r="L400" s="301"/>
      <c r="M400" s="302"/>
      <c r="N400" s="303"/>
      <c r="O400" s="280" t="s">
        <v>37</v>
      </c>
    </row>
    <row r="401" spans="2:15" ht="18" customHeight="1" x14ac:dyDescent="0.2">
      <c r="B401" s="274"/>
      <c r="C401" s="643"/>
      <c r="D401" s="643"/>
      <c r="E401" s="293"/>
      <c r="F401" s="294"/>
      <c r="G401" s="295"/>
      <c r="H401" s="298"/>
      <c r="I401" s="286" t="s">
        <v>37</v>
      </c>
      <c r="J401" s="297"/>
      <c r="K401" s="293"/>
      <c r="L401" s="294"/>
      <c r="M401" s="295"/>
      <c r="N401" s="298"/>
      <c r="O401" s="279" t="s">
        <v>38</v>
      </c>
    </row>
    <row r="402" spans="2:15" ht="18" customHeight="1" x14ac:dyDescent="0.2">
      <c r="B402" s="274"/>
      <c r="C402" s="643"/>
      <c r="D402" s="643"/>
      <c r="E402" s="293"/>
      <c r="F402" s="294"/>
      <c r="G402" s="295"/>
      <c r="H402" s="298"/>
      <c r="I402" s="286" t="s">
        <v>38</v>
      </c>
      <c r="J402" s="297"/>
      <c r="K402" s="293"/>
      <c r="L402" s="294"/>
      <c r="M402" s="295"/>
      <c r="N402" s="298"/>
      <c r="O402" s="279" t="s">
        <v>157</v>
      </c>
    </row>
    <row r="403" spans="2:15" ht="18" customHeight="1" x14ac:dyDescent="0.2">
      <c r="B403" s="274"/>
      <c r="C403" s="643"/>
      <c r="D403" s="643"/>
      <c r="E403" s="293"/>
      <c r="F403" s="294"/>
      <c r="G403" s="295"/>
      <c r="H403" s="298"/>
      <c r="I403" s="286" t="s">
        <v>157</v>
      </c>
      <c r="J403" s="297"/>
      <c r="K403" s="293"/>
      <c r="L403" s="294"/>
      <c r="M403" s="295"/>
      <c r="N403" s="298"/>
      <c r="O403" s="279" t="s">
        <v>158</v>
      </c>
    </row>
    <row r="404" spans="2:15" ht="18" customHeight="1" x14ac:dyDescent="0.2">
      <c r="B404" s="274"/>
      <c r="C404" s="643"/>
      <c r="D404" s="643"/>
      <c r="E404" s="293"/>
      <c r="F404" s="294"/>
      <c r="G404" s="295"/>
      <c r="H404" s="298"/>
      <c r="I404" s="286" t="s">
        <v>158</v>
      </c>
      <c r="J404" s="297"/>
      <c r="K404" s="293"/>
      <c r="L404" s="294"/>
      <c r="M404" s="295"/>
      <c r="N404" s="298"/>
      <c r="O404" s="279" t="s">
        <v>37</v>
      </c>
    </row>
    <row r="405" spans="2:15" ht="18" customHeight="1" x14ac:dyDescent="0.2">
      <c r="B405" s="275"/>
      <c r="C405" s="644"/>
      <c r="D405" s="644"/>
      <c r="E405" s="300"/>
      <c r="F405" s="301"/>
      <c r="G405" s="302"/>
      <c r="H405" s="303"/>
      <c r="I405" s="287" t="s">
        <v>37</v>
      </c>
      <c r="J405" s="304"/>
      <c r="K405" s="300"/>
      <c r="L405" s="301"/>
      <c r="M405" s="302"/>
      <c r="N405" s="303"/>
      <c r="O405" s="280" t="s">
        <v>38</v>
      </c>
    </row>
    <row r="406" spans="2:15" ht="18" customHeight="1" x14ac:dyDescent="0.2">
      <c r="B406" s="275"/>
      <c r="C406" s="644"/>
      <c r="D406" s="644"/>
      <c r="E406" s="300"/>
      <c r="F406" s="301"/>
      <c r="G406" s="302"/>
      <c r="H406" s="303"/>
      <c r="I406" s="287" t="s">
        <v>38</v>
      </c>
      <c r="J406" s="304"/>
      <c r="K406" s="300"/>
      <c r="L406" s="301"/>
      <c r="M406" s="302"/>
      <c r="N406" s="303"/>
      <c r="O406" s="280" t="s">
        <v>157</v>
      </c>
    </row>
    <row r="407" spans="2:15" ht="18" customHeight="1" x14ac:dyDescent="0.2">
      <c r="B407" s="275"/>
      <c r="C407" s="644"/>
      <c r="D407" s="644"/>
      <c r="E407" s="300"/>
      <c r="F407" s="301"/>
      <c r="G407" s="302"/>
      <c r="H407" s="303"/>
      <c r="I407" s="287" t="s">
        <v>157</v>
      </c>
      <c r="J407" s="304"/>
      <c r="K407" s="300"/>
      <c r="L407" s="301"/>
      <c r="M407" s="302"/>
      <c r="N407" s="303"/>
      <c r="O407" s="280" t="s">
        <v>158</v>
      </c>
    </row>
    <row r="408" spans="2:15" ht="18" customHeight="1" x14ac:dyDescent="0.2">
      <c r="B408" s="275"/>
      <c r="C408" s="644"/>
      <c r="D408" s="644"/>
      <c r="E408" s="300"/>
      <c r="F408" s="301"/>
      <c r="G408" s="302"/>
      <c r="H408" s="303"/>
      <c r="I408" s="287" t="s">
        <v>158</v>
      </c>
      <c r="J408" s="304"/>
      <c r="K408" s="300"/>
      <c r="L408" s="301"/>
      <c r="M408" s="302"/>
      <c r="N408" s="303"/>
      <c r="O408" s="280" t="s">
        <v>37</v>
      </c>
    </row>
    <row r="409" spans="2:15" ht="18" customHeight="1" x14ac:dyDescent="0.2">
      <c r="B409" s="274"/>
      <c r="C409" s="643"/>
      <c r="D409" s="643"/>
      <c r="E409" s="293"/>
      <c r="F409" s="294"/>
      <c r="G409" s="295"/>
      <c r="H409" s="298"/>
      <c r="I409" s="286" t="s">
        <v>37</v>
      </c>
      <c r="J409" s="297"/>
      <c r="K409" s="293"/>
      <c r="L409" s="294"/>
      <c r="M409" s="295"/>
      <c r="N409" s="298"/>
      <c r="O409" s="279" t="s">
        <v>38</v>
      </c>
    </row>
    <row r="410" spans="2:15" ht="18" customHeight="1" x14ac:dyDescent="0.2">
      <c r="B410" s="274"/>
      <c r="C410" s="643"/>
      <c r="D410" s="643"/>
      <c r="E410" s="293"/>
      <c r="F410" s="294"/>
      <c r="G410" s="295"/>
      <c r="H410" s="298"/>
      <c r="I410" s="286" t="s">
        <v>38</v>
      </c>
      <c r="J410" s="297"/>
      <c r="K410" s="293"/>
      <c r="L410" s="294"/>
      <c r="M410" s="295"/>
      <c r="N410" s="298"/>
      <c r="O410" s="279" t="s">
        <v>157</v>
      </c>
    </row>
    <row r="411" spans="2:15" ht="18" customHeight="1" x14ac:dyDescent="0.2">
      <c r="B411" s="274"/>
      <c r="C411" s="643"/>
      <c r="D411" s="643"/>
      <c r="E411" s="293"/>
      <c r="F411" s="294"/>
      <c r="G411" s="295"/>
      <c r="H411" s="298"/>
      <c r="I411" s="286" t="s">
        <v>157</v>
      </c>
      <c r="J411" s="297"/>
      <c r="K411" s="293"/>
      <c r="L411" s="294"/>
      <c r="M411" s="295"/>
      <c r="N411" s="298"/>
      <c r="O411" s="279" t="s">
        <v>158</v>
      </c>
    </row>
    <row r="412" spans="2:15" ht="18" customHeight="1" x14ac:dyDescent="0.2">
      <c r="B412" s="274"/>
      <c r="C412" s="643"/>
      <c r="D412" s="643"/>
      <c r="E412" s="293"/>
      <c r="F412" s="294"/>
      <c r="G412" s="295"/>
      <c r="H412" s="298"/>
      <c r="I412" s="286" t="s">
        <v>158</v>
      </c>
      <c r="J412" s="297"/>
      <c r="K412" s="293"/>
      <c r="L412" s="294"/>
      <c r="M412" s="295"/>
      <c r="N412" s="298"/>
      <c r="O412" s="279" t="s">
        <v>37</v>
      </c>
    </row>
    <row r="413" spans="2:15" ht="18" customHeight="1" x14ac:dyDescent="0.2">
      <c r="B413" s="275"/>
      <c r="C413" s="644"/>
      <c r="D413" s="644"/>
      <c r="E413" s="300"/>
      <c r="F413" s="301"/>
      <c r="G413" s="302"/>
      <c r="H413" s="303"/>
      <c r="I413" s="287" t="s">
        <v>37</v>
      </c>
      <c r="J413" s="304"/>
      <c r="K413" s="300"/>
      <c r="L413" s="301"/>
      <c r="M413" s="302"/>
      <c r="N413" s="303"/>
      <c r="O413" s="280" t="s">
        <v>38</v>
      </c>
    </row>
    <row r="414" spans="2:15" ht="18" customHeight="1" x14ac:dyDescent="0.2">
      <c r="B414" s="275"/>
      <c r="C414" s="644"/>
      <c r="D414" s="644"/>
      <c r="E414" s="300"/>
      <c r="F414" s="301"/>
      <c r="G414" s="302"/>
      <c r="H414" s="303"/>
      <c r="I414" s="287" t="s">
        <v>38</v>
      </c>
      <c r="J414" s="304"/>
      <c r="K414" s="300"/>
      <c r="L414" s="301"/>
      <c r="M414" s="302"/>
      <c r="N414" s="303"/>
      <c r="O414" s="280" t="s">
        <v>157</v>
      </c>
    </row>
    <row r="415" spans="2:15" ht="18" customHeight="1" x14ac:dyDescent="0.2">
      <c r="B415" s="275"/>
      <c r="C415" s="644"/>
      <c r="D415" s="644"/>
      <c r="E415" s="300"/>
      <c r="F415" s="301"/>
      <c r="G415" s="302"/>
      <c r="H415" s="303"/>
      <c r="I415" s="287" t="s">
        <v>157</v>
      </c>
      <c r="J415" s="304"/>
      <c r="K415" s="300"/>
      <c r="L415" s="301"/>
      <c r="M415" s="302"/>
      <c r="N415" s="303"/>
      <c r="O415" s="280" t="s">
        <v>158</v>
      </c>
    </row>
    <row r="416" spans="2:15" ht="18" customHeight="1" x14ac:dyDescent="0.2">
      <c r="B416" s="275"/>
      <c r="C416" s="644"/>
      <c r="D416" s="644"/>
      <c r="E416" s="300"/>
      <c r="F416" s="301"/>
      <c r="G416" s="302"/>
      <c r="H416" s="303"/>
      <c r="I416" s="287" t="s">
        <v>158</v>
      </c>
      <c r="J416" s="304"/>
      <c r="K416" s="300"/>
      <c r="L416" s="301"/>
      <c r="M416" s="302"/>
      <c r="N416" s="303"/>
      <c r="O416" s="280" t="s">
        <v>37</v>
      </c>
    </row>
    <row r="417" spans="2:15" ht="18" customHeight="1" x14ac:dyDescent="0.2">
      <c r="B417" s="274"/>
      <c r="C417" s="643"/>
      <c r="D417" s="643"/>
      <c r="E417" s="293"/>
      <c r="F417" s="294"/>
      <c r="G417" s="295"/>
      <c r="H417" s="298"/>
      <c r="I417" s="286" t="s">
        <v>37</v>
      </c>
      <c r="J417" s="297"/>
      <c r="K417" s="293"/>
      <c r="L417" s="294"/>
      <c r="M417" s="295"/>
      <c r="N417" s="298"/>
      <c r="O417" s="279" t="s">
        <v>38</v>
      </c>
    </row>
    <row r="418" spans="2:15" ht="18" customHeight="1" x14ac:dyDescent="0.2">
      <c r="B418" s="274"/>
      <c r="C418" s="643"/>
      <c r="D418" s="643"/>
      <c r="E418" s="293"/>
      <c r="F418" s="294"/>
      <c r="G418" s="295"/>
      <c r="H418" s="298"/>
      <c r="I418" s="286" t="s">
        <v>38</v>
      </c>
      <c r="J418" s="297"/>
      <c r="K418" s="293"/>
      <c r="L418" s="294"/>
      <c r="M418" s="295"/>
      <c r="N418" s="298"/>
      <c r="O418" s="279" t="s">
        <v>157</v>
      </c>
    </row>
    <row r="419" spans="2:15" ht="18" customHeight="1" x14ac:dyDescent="0.2">
      <c r="B419" s="274"/>
      <c r="C419" s="643"/>
      <c r="D419" s="643"/>
      <c r="E419" s="293"/>
      <c r="F419" s="294"/>
      <c r="G419" s="295"/>
      <c r="H419" s="298"/>
      <c r="I419" s="286" t="s">
        <v>157</v>
      </c>
      <c r="J419" s="297"/>
      <c r="K419" s="293"/>
      <c r="L419" s="294"/>
      <c r="M419" s="295"/>
      <c r="N419" s="298"/>
      <c r="O419" s="279" t="s">
        <v>158</v>
      </c>
    </row>
    <row r="420" spans="2:15" ht="18" customHeight="1" x14ac:dyDescent="0.2">
      <c r="B420" s="274"/>
      <c r="C420" s="643"/>
      <c r="D420" s="643"/>
      <c r="E420" s="293"/>
      <c r="F420" s="294"/>
      <c r="G420" s="295"/>
      <c r="H420" s="298"/>
      <c r="I420" s="286" t="s">
        <v>158</v>
      </c>
      <c r="J420" s="297"/>
      <c r="K420" s="293"/>
      <c r="L420" s="294"/>
      <c r="M420" s="295"/>
      <c r="N420" s="298"/>
      <c r="O420" s="279" t="s">
        <v>37</v>
      </c>
    </row>
    <row r="421" spans="2:15" ht="26.25" x14ac:dyDescent="0.2">
      <c r="B421" s="740" t="str">
        <f>$B$1</f>
        <v>Běh na 100m s překážkami - Startovní listina</v>
      </c>
      <c r="C421" s="740"/>
      <c r="D421" s="740"/>
      <c r="E421" s="740"/>
      <c r="F421" s="740"/>
      <c r="G421" s="740"/>
      <c r="H421" s="740"/>
      <c r="I421" s="740"/>
      <c r="J421" s="740"/>
      <c r="K421" s="740"/>
      <c r="L421" s="740"/>
      <c r="M421" s="740"/>
      <c r="N421" s="740"/>
      <c r="O421" s="740"/>
    </row>
    <row r="422" spans="2:15" ht="15" customHeight="1" x14ac:dyDescent="0.2">
      <c r="B422" s="481"/>
      <c r="C422" s="482"/>
      <c r="D422" s="481"/>
      <c r="E422" s="481"/>
      <c r="F422" s="481"/>
      <c r="G422" s="481"/>
      <c r="H422" s="481"/>
      <c r="I422" s="481"/>
      <c r="K422" s="481"/>
      <c r="L422" s="481"/>
      <c r="M422" s="481"/>
      <c r="N422" s="481"/>
      <c r="O422" s="481"/>
    </row>
    <row r="423" spans="2:15" s="483" customFormat="1" ht="18" x14ac:dyDescent="0.2">
      <c r="B423" s="484"/>
      <c r="C423" s="741" t="str">
        <f>$C$3</f>
        <v>Krajské kolo v PS</v>
      </c>
      <c r="D423" s="741"/>
      <c r="E423" s="741"/>
      <c r="F423" s="741"/>
      <c r="G423" s="741" t="str">
        <f>$G$3</f>
        <v>30.7. 2016 Pardubice - Polabiny</v>
      </c>
      <c r="H423" s="741"/>
      <c r="I423" s="741"/>
      <c r="J423" s="741"/>
      <c r="K423" s="741"/>
      <c r="L423" s="741"/>
      <c r="M423" s="741"/>
      <c r="N423" s="741"/>
      <c r="O423" s="484"/>
    </row>
    <row r="424" spans="2:15" ht="15" customHeight="1" thickBot="1" x14ac:dyDescent="0.25">
      <c r="B424" s="481"/>
      <c r="C424" s="482"/>
      <c r="D424" s="481"/>
      <c r="E424" s="481"/>
      <c r="F424" s="481"/>
      <c r="G424" s="481"/>
      <c r="H424" s="481"/>
      <c r="I424" s="481"/>
      <c r="K424" s="481"/>
      <c r="L424" s="481"/>
      <c r="M424" s="481"/>
      <c r="N424" s="481"/>
      <c r="O424" s="481"/>
    </row>
    <row r="425" spans="2:15" s="25" customFormat="1" ht="18" customHeight="1" thickBot="1" x14ac:dyDescent="0.25">
      <c r="C425" s="35" t="str">
        <f>Start!$C$5</f>
        <v>MUŽI</v>
      </c>
      <c r="E425" s="742" t="s">
        <v>25</v>
      </c>
      <c r="F425" s="743"/>
      <c r="G425" s="743"/>
      <c r="H425" s="744"/>
      <c r="K425" s="742" t="s">
        <v>26</v>
      </c>
      <c r="L425" s="743"/>
      <c r="M425" s="743"/>
      <c r="N425" s="744"/>
    </row>
    <row r="426" spans="2:15" s="485" customFormat="1" ht="18" customHeight="1" thickBot="1" x14ac:dyDescent="0.25">
      <c r="B426" s="26" t="s">
        <v>1</v>
      </c>
      <c r="C426" s="137" t="s">
        <v>22</v>
      </c>
      <c r="D426" s="26" t="s">
        <v>36</v>
      </c>
      <c r="E426" s="486">
        <v>1</v>
      </c>
      <c r="F426" s="487">
        <v>2</v>
      </c>
      <c r="G426" s="488">
        <v>3</v>
      </c>
      <c r="H426" s="26" t="s">
        <v>24</v>
      </c>
      <c r="I426" s="26" t="s">
        <v>51</v>
      </c>
      <c r="J426" s="489"/>
      <c r="K426" s="486">
        <v>1</v>
      </c>
      <c r="L426" s="487">
        <v>2</v>
      </c>
      <c r="M426" s="488">
        <v>3</v>
      </c>
      <c r="N426" s="342" t="s">
        <v>24</v>
      </c>
      <c r="O426" s="26" t="s">
        <v>51</v>
      </c>
    </row>
    <row r="427" spans="2:15" ht="18" customHeight="1" x14ac:dyDescent="0.2">
      <c r="B427" s="275"/>
      <c r="C427" s="644"/>
      <c r="D427" s="644"/>
      <c r="E427" s="300"/>
      <c r="F427" s="301"/>
      <c r="G427" s="302"/>
      <c r="H427" s="303"/>
      <c r="I427" s="287" t="s">
        <v>37</v>
      </c>
      <c r="J427" s="304"/>
      <c r="K427" s="300"/>
      <c r="L427" s="301"/>
      <c r="M427" s="302"/>
      <c r="N427" s="303"/>
      <c r="O427" s="280" t="s">
        <v>38</v>
      </c>
    </row>
    <row r="428" spans="2:15" ht="18" customHeight="1" x14ac:dyDescent="0.2">
      <c r="B428" s="275"/>
      <c r="C428" s="644"/>
      <c r="D428" s="644"/>
      <c r="E428" s="300"/>
      <c r="F428" s="301"/>
      <c r="G428" s="302"/>
      <c r="H428" s="303"/>
      <c r="I428" s="287" t="s">
        <v>38</v>
      </c>
      <c r="J428" s="304"/>
      <c r="K428" s="300"/>
      <c r="L428" s="301"/>
      <c r="M428" s="302"/>
      <c r="N428" s="303"/>
      <c r="O428" s="280" t="s">
        <v>157</v>
      </c>
    </row>
    <row r="429" spans="2:15" ht="18" customHeight="1" x14ac:dyDescent="0.2">
      <c r="B429" s="275"/>
      <c r="C429" s="644"/>
      <c r="D429" s="644"/>
      <c r="E429" s="300"/>
      <c r="F429" s="301"/>
      <c r="G429" s="302"/>
      <c r="H429" s="303"/>
      <c r="I429" s="287" t="s">
        <v>157</v>
      </c>
      <c r="J429" s="304"/>
      <c r="K429" s="300"/>
      <c r="L429" s="301"/>
      <c r="M429" s="302"/>
      <c r="N429" s="303"/>
      <c r="O429" s="280" t="s">
        <v>158</v>
      </c>
    </row>
    <row r="430" spans="2:15" ht="18" customHeight="1" x14ac:dyDescent="0.2">
      <c r="B430" s="275"/>
      <c r="C430" s="644"/>
      <c r="D430" s="644"/>
      <c r="E430" s="300"/>
      <c r="F430" s="301"/>
      <c r="G430" s="302"/>
      <c r="H430" s="303"/>
      <c r="I430" s="287" t="s">
        <v>158</v>
      </c>
      <c r="J430" s="304"/>
      <c r="K430" s="300"/>
      <c r="L430" s="301"/>
      <c r="M430" s="302"/>
      <c r="N430" s="303"/>
      <c r="O430" s="280" t="s">
        <v>37</v>
      </c>
    </row>
    <row r="431" spans="2:15" ht="18" customHeight="1" x14ac:dyDescent="0.2">
      <c r="B431" s="274"/>
      <c r="C431" s="643"/>
      <c r="D431" s="643"/>
      <c r="E431" s="293"/>
      <c r="F431" s="294"/>
      <c r="G431" s="295"/>
      <c r="H431" s="298"/>
      <c r="I431" s="286" t="s">
        <v>37</v>
      </c>
      <c r="J431" s="297"/>
      <c r="K431" s="293"/>
      <c r="L431" s="294"/>
      <c r="M431" s="295"/>
      <c r="N431" s="298"/>
      <c r="O431" s="279" t="s">
        <v>38</v>
      </c>
    </row>
    <row r="432" spans="2:15" ht="18" customHeight="1" x14ac:dyDescent="0.2">
      <c r="B432" s="274"/>
      <c r="C432" s="643"/>
      <c r="D432" s="643"/>
      <c r="E432" s="293"/>
      <c r="F432" s="294"/>
      <c r="G432" s="295"/>
      <c r="H432" s="298"/>
      <c r="I432" s="286" t="s">
        <v>38</v>
      </c>
      <c r="J432" s="297"/>
      <c r="K432" s="293"/>
      <c r="L432" s="294"/>
      <c r="M432" s="295"/>
      <c r="N432" s="298"/>
      <c r="O432" s="279" t="s">
        <v>157</v>
      </c>
    </row>
    <row r="433" spans="2:15" ht="18" customHeight="1" x14ac:dyDescent="0.2">
      <c r="B433" s="274"/>
      <c r="C433" s="643"/>
      <c r="D433" s="643"/>
      <c r="E433" s="293"/>
      <c r="F433" s="294"/>
      <c r="G433" s="295"/>
      <c r="H433" s="298"/>
      <c r="I433" s="286" t="s">
        <v>157</v>
      </c>
      <c r="J433" s="297"/>
      <c r="K433" s="293"/>
      <c r="L433" s="294"/>
      <c r="M433" s="295"/>
      <c r="N433" s="298"/>
      <c r="O433" s="279" t="s">
        <v>158</v>
      </c>
    </row>
    <row r="434" spans="2:15" ht="18" customHeight="1" x14ac:dyDescent="0.2">
      <c r="B434" s="274"/>
      <c r="C434" s="643"/>
      <c r="D434" s="643"/>
      <c r="E434" s="293"/>
      <c r="F434" s="294"/>
      <c r="G434" s="295"/>
      <c r="H434" s="298"/>
      <c r="I434" s="286" t="s">
        <v>158</v>
      </c>
      <c r="J434" s="297"/>
      <c r="K434" s="293"/>
      <c r="L434" s="294"/>
      <c r="M434" s="295"/>
      <c r="N434" s="298"/>
      <c r="O434" s="279" t="s">
        <v>37</v>
      </c>
    </row>
    <row r="435" spans="2:15" ht="18" customHeight="1" x14ac:dyDescent="0.2">
      <c r="B435" s="275"/>
      <c r="C435" s="644"/>
      <c r="D435" s="644"/>
      <c r="E435" s="300"/>
      <c r="F435" s="301"/>
      <c r="G435" s="302"/>
      <c r="H435" s="303"/>
      <c r="I435" s="287" t="s">
        <v>37</v>
      </c>
      <c r="J435" s="304"/>
      <c r="K435" s="300"/>
      <c r="L435" s="301"/>
      <c r="M435" s="302"/>
      <c r="N435" s="303"/>
      <c r="O435" s="280" t="s">
        <v>38</v>
      </c>
    </row>
    <row r="436" spans="2:15" ht="18" customHeight="1" x14ac:dyDescent="0.2">
      <c r="B436" s="275"/>
      <c r="C436" s="644"/>
      <c r="D436" s="644"/>
      <c r="E436" s="300"/>
      <c r="F436" s="301"/>
      <c r="G436" s="302"/>
      <c r="H436" s="303"/>
      <c r="I436" s="287" t="s">
        <v>38</v>
      </c>
      <c r="J436" s="304"/>
      <c r="K436" s="300"/>
      <c r="L436" s="301"/>
      <c r="M436" s="302"/>
      <c r="N436" s="303"/>
      <c r="O436" s="280" t="s">
        <v>157</v>
      </c>
    </row>
    <row r="437" spans="2:15" ht="18" customHeight="1" x14ac:dyDescent="0.2">
      <c r="B437" s="275"/>
      <c r="C437" s="644"/>
      <c r="D437" s="644"/>
      <c r="E437" s="300"/>
      <c r="F437" s="301"/>
      <c r="G437" s="302"/>
      <c r="H437" s="303"/>
      <c r="I437" s="287" t="s">
        <v>157</v>
      </c>
      <c r="J437" s="304"/>
      <c r="K437" s="300"/>
      <c r="L437" s="301"/>
      <c r="M437" s="302"/>
      <c r="N437" s="303"/>
      <c r="O437" s="280" t="s">
        <v>158</v>
      </c>
    </row>
    <row r="438" spans="2:15" ht="18" customHeight="1" x14ac:dyDescent="0.2">
      <c r="B438" s="275"/>
      <c r="C438" s="644"/>
      <c r="D438" s="644"/>
      <c r="E438" s="300"/>
      <c r="F438" s="301"/>
      <c r="G438" s="302"/>
      <c r="H438" s="303"/>
      <c r="I438" s="287" t="s">
        <v>158</v>
      </c>
      <c r="J438" s="304"/>
      <c r="K438" s="300"/>
      <c r="L438" s="301"/>
      <c r="M438" s="302"/>
      <c r="N438" s="303"/>
      <c r="O438" s="280" t="s">
        <v>37</v>
      </c>
    </row>
    <row r="439" spans="2:15" ht="18" customHeight="1" x14ac:dyDescent="0.2">
      <c r="B439" s="274"/>
      <c r="C439" s="643"/>
      <c r="D439" s="643"/>
      <c r="E439" s="293"/>
      <c r="F439" s="294"/>
      <c r="G439" s="295"/>
      <c r="H439" s="298"/>
      <c r="I439" s="286" t="s">
        <v>37</v>
      </c>
      <c r="J439" s="297"/>
      <c r="K439" s="293"/>
      <c r="L439" s="294"/>
      <c r="M439" s="295"/>
      <c r="N439" s="298"/>
      <c r="O439" s="279" t="s">
        <v>38</v>
      </c>
    </row>
    <row r="440" spans="2:15" ht="18" customHeight="1" x14ac:dyDescent="0.2">
      <c r="B440" s="274"/>
      <c r="C440" s="643"/>
      <c r="D440" s="643"/>
      <c r="E440" s="293"/>
      <c r="F440" s="294"/>
      <c r="G440" s="295"/>
      <c r="H440" s="298"/>
      <c r="I440" s="286" t="s">
        <v>38</v>
      </c>
      <c r="J440" s="297"/>
      <c r="K440" s="293"/>
      <c r="L440" s="294"/>
      <c r="M440" s="295"/>
      <c r="N440" s="298"/>
      <c r="O440" s="279" t="s">
        <v>157</v>
      </c>
    </row>
    <row r="441" spans="2:15" ht="18" customHeight="1" x14ac:dyDescent="0.2">
      <c r="B441" s="274"/>
      <c r="C441" s="643"/>
      <c r="D441" s="643"/>
      <c r="E441" s="293"/>
      <c r="F441" s="294"/>
      <c r="G441" s="295"/>
      <c r="H441" s="298"/>
      <c r="I441" s="286" t="s">
        <v>157</v>
      </c>
      <c r="J441" s="297"/>
      <c r="K441" s="293"/>
      <c r="L441" s="294"/>
      <c r="M441" s="295"/>
      <c r="N441" s="298"/>
      <c r="O441" s="279" t="s">
        <v>158</v>
      </c>
    </row>
    <row r="442" spans="2:15" ht="18" customHeight="1" x14ac:dyDescent="0.2">
      <c r="B442" s="274"/>
      <c r="C442" s="643"/>
      <c r="D442" s="643"/>
      <c r="E442" s="293"/>
      <c r="F442" s="294"/>
      <c r="G442" s="295"/>
      <c r="H442" s="298"/>
      <c r="I442" s="286" t="s">
        <v>158</v>
      </c>
      <c r="J442" s="297"/>
      <c r="K442" s="293"/>
      <c r="L442" s="294"/>
      <c r="M442" s="295"/>
      <c r="N442" s="298"/>
      <c r="O442" s="279" t="s">
        <v>37</v>
      </c>
    </row>
    <row r="443" spans="2:15" ht="18" customHeight="1" x14ac:dyDescent="0.2">
      <c r="B443" s="275"/>
      <c r="C443" s="644"/>
      <c r="D443" s="644"/>
      <c r="E443" s="300"/>
      <c r="F443" s="301"/>
      <c r="G443" s="302"/>
      <c r="H443" s="303"/>
      <c r="I443" s="287" t="s">
        <v>37</v>
      </c>
      <c r="J443" s="304"/>
      <c r="K443" s="300"/>
      <c r="L443" s="301"/>
      <c r="M443" s="302"/>
      <c r="N443" s="303"/>
      <c r="O443" s="280" t="s">
        <v>38</v>
      </c>
    </row>
    <row r="444" spans="2:15" ht="18" customHeight="1" x14ac:dyDescent="0.2">
      <c r="B444" s="275"/>
      <c r="C444" s="644"/>
      <c r="D444" s="644"/>
      <c r="E444" s="300"/>
      <c r="F444" s="301"/>
      <c r="G444" s="302"/>
      <c r="H444" s="303"/>
      <c r="I444" s="287" t="s">
        <v>38</v>
      </c>
      <c r="J444" s="304"/>
      <c r="K444" s="300"/>
      <c r="L444" s="301"/>
      <c r="M444" s="302"/>
      <c r="N444" s="303"/>
      <c r="O444" s="280" t="s">
        <v>157</v>
      </c>
    </row>
    <row r="445" spans="2:15" ht="18" customHeight="1" x14ac:dyDescent="0.2">
      <c r="B445" s="275"/>
      <c r="C445" s="644"/>
      <c r="D445" s="644"/>
      <c r="E445" s="300"/>
      <c r="F445" s="301"/>
      <c r="G445" s="302"/>
      <c r="H445" s="303"/>
      <c r="I445" s="287" t="s">
        <v>157</v>
      </c>
      <c r="J445" s="304"/>
      <c r="K445" s="300"/>
      <c r="L445" s="301"/>
      <c r="M445" s="302"/>
      <c r="N445" s="303"/>
      <c r="O445" s="280" t="s">
        <v>158</v>
      </c>
    </row>
    <row r="446" spans="2:15" ht="18" customHeight="1" x14ac:dyDescent="0.2">
      <c r="B446" s="275"/>
      <c r="C446" s="644"/>
      <c r="D446" s="644"/>
      <c r="E446" s="300"/>
      <c r="F446" s="301"/>
      <c r="G446" s="302"/>
      <c r="H446" s="303"/>
      <c r="I446" s="287" t="s">
        <v>158</v>
      </c>
      <c r="J446" s="304"/>
      <c r="K446" s="300"/>
      <c r="L446" s="301"/>
      <c r="M446" s="302"/>
      <c r="N446" s="303"/>
      <c r="O446" s="280" t="s">
        <v>37</v>
      </c>
    </row>
    <row r="447" spans="2:15" ht="18" customHeight="1" x14ac:dyDescent="0.2">
      <c r="B447" s="274"/>
      <c r="C447" s="643"/>
      <c r="D447" s="643"/>
      <c r="E447" s="293"/>
      <c r="F447" s="294"/>
      <c r="G447" s="295"/>
      <c r="H447" s="298"/>
      <c r="I447" s="286" t="s">
        <v>37</v>
      </c>
      <c r="J447" s="297"/>
      <c r="K447" s="293"/>
      <c r="L447" s="294"/>
      <c r="M447" s="295"/>
      <c r="N447" s="298"/>
      <c r="O447" s="279" t="s">
        <v>38</v>
      </c>
    </row>
    <row r="448" spans="2:15" ht="18" customHeight="1" x14ac:dyDescent="0.2">
      <c r="B448" s="274"/>
      <c r="C448" s="643"/>
      <c r="D448" s="643"/>
      <c r="E448" s="293"/>
      <c r="F448" s="294"/>
      <c r="G448" s="295"/>
      <c r="H448" s="298"/>
      <c r="I448" s="286" t="s">
        <v>38</v>
      </c>
      <c r="J448" s="297"/>
      <c r="K448" s="293"/>
      <c r="L448" s="294"/>
      <c r="M448" s="295"/>
      <c r="N448" s="298"/>
      <c r="O448" s="279" t="s">
        <v>157</v>
      </c>
    </row>
    <row r="449" spans="2:15" ht="18" customHeight="1" x14ac:dyDescent="0.2">
      <c r="B449" s="274"/>
      <c r="C449" s="643"/>
      <c r="D449" s="643"/>
      <c r="E449" s="293"/>
      <c r="F449" s="294"/>
      <c r="G449" s="295"/>
      <c r="H449" s="298"/>
      <c r="I449" s="286" t="s">
        <v>157</v>
      </c>
      <c r="J449" s="297"/>
      <c r="K449" s="293"/>
      <c r="L449" s="294"/>
      <c r="M449" s="295"/>
      <c r="N449" s="298"/>
      <c r="O449" s="279" t="s">
        <v>158</v>
      </c>
    </row>
    <row r="450" spans="2:15" ht="18" customHeight="1" x14ac:dyDescent="0.2">
      <c r="B450" s="274"/>
      <c r="C450" s="643"/>
      <c r="D450" s="643"/>
      <c r="E450" s="293"/>
      <c r="F450" s="294"/>
      <c r="G450" s="295"/>
      <c r="H450" s="298"/>
      <c r="I450" s="286" t="s">
        <v>158</v>
      </c>
      <c r="J450" s="297"/>
      <c r="K450" s="293"/>
      <c r="L450" s="294"/>
      <c r="M450" s="295"/>
      <c r="N450" s="298"/>
      <c r="O450" s="279" t="s">
        <v>37</v>
      </c>
    </row>
    <row r="451" spans="2:15" ht="18" customHeight="1" x14ac:dyDescent="0.2">
      <c r="B451" s="275"/>
      <c r="C451" s="644"/>
      <c r="D451" s="644"/>
      <c r="E451" s="300"/>
      <c r="F451" s="301"/>
      <c r="G451" s="302"/>
      <c r="H451" s="303"/>
      <c r="I451" s="287" t="s">
        <v>37</v>
      </c>
      <c r="J451" s="304"/>
      <c r="K451" s="300"/>
      <c r="L451" s="301"/>
      <c r="M451" s="302"/>
      <c r="N451" s="303"/>
      <c r="O451" s="280" t="s">
        <v>38</v>
      </c>
    </row>
    <row r="452" spans="2:15" ht="18" customHeight="1" x14ac:dyDescent="0.2">
      <c r="B452" s="275"/>
      <c r="C452" s="644"/>
      <c r="D452" s="644"/>
      <c r="E452" s="300"/>
      <c r="F452" s="301"/>
      <c r="G452" s="302"/>
      <c r="H452" s="303"/>
      <c r="I452" s="287" t="s">
        <v>38</v>
      </c>
      <c r="J452" s="304"/>
      <c r="K452" s="300"/>
      <c r="L452" s="301"/>
      <c r="M452" s="302"/>
      <c r="N452" s="303"/>
      <c r="O452" s="280" t="s">
        <v>157</v>
      </c>
    </row>
    <row r="453" spans="2:15" ht="18" customHeight="1" x14ac:dyDescent="0.2">
      <c r="B453" s="275"/>
      <c r="C453" s="644"/>
      <c r="D453" s="644"/>
      <c r="E453" s="300"/>
      <c r="F453" s="301"/>
      <c r="G453" s="302"/>
      <c r="H453" s="303"/>
      <c r="I453" s="287" t="s">
        <v>157</v>
      </c>
      <c r="J453" s="304"/>
      <c r="K453" s="300"/>
      <c r="L453" s="301"/>
      <c r="M453" s="302"/>
      <c r="N453" s="303"/>
      <c r="O453" s="280" t="s">
        <v>158</v>
      </c>
    </row>
    <row r="454" spans="2:15" ht="18" customHeight="1" x14ac:dyDescent="0.2">
      <c r="B454" s="275"/>
      <c r="C454" s="644"/>
      <c r="D454" s="644"/>
      <c r="E454" s="300"/>
      <c r="F454" s="301"/>
      <c r="G454" s="302"/>
      <c r="H454" s="303"/>
      <c r="I454" s="287" t="s">
        <v>158</v>
      </c>
      <c r="J454" s="304"/>
      <c r="K454" s="300"/>
      <c r="L454" s="301"/>
      <c r="M454" s="302"/>
      <c r="N454" s="303"/>
      <c r="O454" s="280" t="s">
        <v>37</v>
      </c>
    </row>
    <row r="455" spans="2:15" ht="18" customHeight="1" x14ac:dyDescent="0.2">
      <c r="B455" s="274"/>
      <c r="C455" s="643"/>
      <c r="D455" s="643"/>
      <c r="E455" s="293"/>
      <c r="F455" s="294"/>
      <c r="G455" s="295"/>
      <c r="H455" s="298"/>
      <c r="I455" s="286" t="s">
        <v>37</v>
      </c>
      <c r="J455" s="297"/>
      <c r="K455" s="293"/>
      <c r="L455" s="294"/>
      <c r="M455" s="295"/>
      <c r="N455" s="298"/>
      <c r="O455" s="279" t="s">
        <v>38</v>
      </c>
    </row>
    <row r="456" spans="2:15" ht="18" customHeight="1" x14ac:dyDescent="0.2">
      <c r="B456" s="274"/>
      <c r="C456" s="643"/>
      <c r="D456" s="643"/>
      <c r="E456" s="293"/>
      <c r="F456" s="294"/>
      <c r="G456" s="295"/>
      <c r="H456" s="298"/>
      <c r="I456" s="286" t="s">
        <v>38</v>
      </c>
      <c r="J456" s="297"/>
      <c r="K456" s="293"/>
      <c r="L456" s="294"/>
      <c r="M456" s="295"/>
      <c r="N456" s="298"/>
      <c r="O456" s="279" t="s">
        <v>157</v>
      </c>
    </row>
    <row r="457" spans="2:15" ht="18" customHeight="1" x14ac:dyDescent="0.2">
      <c r="B457" s="274"/>
      <c r="C457" s="643"/>
      <c r="D457" s="643"/>
      <c r="E457" s="293"/>
      <c r="F457" s="294"/>
      <c r="G457" s="295"/>
      <c r="H457" s="298"/>
      <c r="I457" s="286" t="s">
        <v>157</v>
      </c>
      <c r="J457" s="297"/>
      <c r="K457" s="293"/>
      <c r="L457" s="294"/>
      <c r="M457" s="295"/>
      <c r="N457" s="298"/>
      <c r="O457" s="279" t="s">
        <v>158</v>
      </c>
    </row>
    <row r="458" spans="2:15" ht="18" customHeight="1" x14ac:dyDescent="0.2">
      <c r="B458" s="274"/>
      <c r="C458" s="643"/>
      <c r="D458" s="643"/>
      <c r="E458" s="293"/>
      <c r="F458" s="294"/>
      <c r="G458" s="295"/>
      <c r="H458" s="298"/>
      <c r="I458" s="286" t="s">
        <v>158</v>
      </c>
      <c r="J458" s="297"/>
      <c r="K458" s="293"/>
      <c r="L458" s="294"/>
      <c r="M458" s="295"/>
      <c r="N458" s="298"/>
      <c r="O458" s="279" t="s">
        <v>37</v>
      </c>
    </row>
    <row r="459" spans="2:15" ht="18" customHeight="1" x14ac:dyDescent="0.2">
      <c r="B459" s="275"/>
      <c r="C459" s="644"/>
      <c r="D459" s="644"/>
      <c r="E459" s="300"/>
      <c r="F459" s="301"/>
      <c r="G459" s="302"/>
      <c r="H459" s="303"/>
      <c r="I459" s="287" t="s">
        <v>37</v>
      </c>
      <c r="J459" s="304"/>
      <c r="K459" s="300"/>
      <c r="L459" s="301"/>
      <c r="M459" s="302"/>
      <c r="N459" s="303"/>
      <c r="O459" s="280" t="s">
        <v>38</v>
      </c>
    </row>
    <row r="460" spans="2:15" ht="18" customHeight="1" x14ac:dyDescent="0.2">
      <c r="B460" s="275"/>
      <c r="C460" s="644"/>
      <c r="D460" s="644"/>
      <c r="E460" s="300"/>
      <c r="F460" s="301"/>
      <c r="G460" s="302"/>
      <c r="H460" s="303"/>
      <c r="I460" s="287" t="s">
        <v>38</v>
      </c>
      <c r="J460" s="304"/>
      <c r="K460" s="300"/>
      <c r="L460" s="301"/>
      <c r="M460" s="302"/>
      <c r="N460" s="303"/>
      <c r="O460" s="280" t="s">
        <v>157</v>
      </c>
    </row>
    <row r="461" spans="2:15" ht="18" customHeight="1" x14ac:dyDescent="0.2">
      <c r="B461" s="275"/>
      <c r="C461" s="644"/>
      <c r="D461" s="644"/>
      <c r="E461" s="300"/>
      <c r="F461" s="301"/>
      <c r="G461" s="302"/>
      <c r="H461" s="303"/>
      <c r="I461" s="287" t="s">
        <v>157</v>
      </c>
      <c r="J461" s="304"/>
      <c r="K461" s="300"/>
      <c r="L461" s="301"/>
      <c r="M461" s="302"/>
      <c r="N461" s="303"/>
      <c r="O461" s="280" t="s">
        <v>158</v>
      </c>
    </row>
    <row r="462" spans="2:15" ht="18" customHeight="1" x14ac:dyDescent="0.2">
      <c r="B462" s="275"/>
      <c r="C462" s="644"/>
      <c r="D462" s="644"/>
      <c r="E462" s="300"/>
      <c r="F462" s="301"/>
      <c r="G462" s="302"/>
      <c r="H462" s="303"/>
      <c r="I462" s="287" t="s">
        <v>158</v>
      </c>
      <c r="J462" s="304"/>
      <c r="K462" s="300"/>
      <c r="L462" s="301"/>
      <c r="M462" s="302"/>
      <c r="N462" s="303"/>
      <c r="O462" s="280" t="s">
        <v>37</v>
      </c>
    </row>
    <row r="463" spans="2:15" ht="26.25" x14ac:dyDescent="0.2">
      <c r="B463" s="740" t="str">
        <f>$B$1</f>
        <v>Běh na 100m s překážkami - Startovní listina</v>
      </c>
      <c r="C463" s="740"/>
      <c r="D463" s="740"/>
      <c r="E463" s="740"/>
      <c r="F463" s="740"/>
      <c r="G463" s="740"/>
      <c r="H463" s="740"/>
      <c r="I463" s="740"/>
      <c r="J463" s="740"/>
      <c r="K463" s="740"/>
      <c r="L463" s="740"/>
      <c r="M463" s="740"/>
      <c r="N463" s="740"/>
      <c r="O463" s="740"/>
    </row>
    <row r="464" spans="2:15" ht="15" customHeight="1" x14ac:dyDescent="0.2">
      <c r="B464" s="481"/>
      <c r="C464" s="482"/>
      <c r="D464" s="481"/>
      <c r="E464" s="481"/>
      <c r="F464" s="481"/>
      <c r="G464" s="481"/>
      <c r="H464" s="481"/>
      <c r="I464" s="481"/>
      <c r="K464" s="481"/>
      <c r="L464" s="481"/>
      <c r="M464" s="481"/>
      <c r="N464" s="481"/>
      <c r="O464" s="481"/>
    </row>
    <row r="465" spans="2:15" s="483" customFormat="1" ht="18" x14ac:dyDescent="0.2">
      <c r="B465" s="484"/>
      <c r="C465" s="741" t="str">
        <f>$C$3</f>
        <v>Krajské kolo v PS</v>
      </c>
      <c r="D465" s="741"/>
      <c r="E465" s="741"/>
      <c r="F465" s="741"/>
      <c r="G465" s="741" t="str">
        <f>$G$3</f>
        <v>30.7. 2016 Pardubice - Polabiny</v>
      </c>
      <c r="H465" s="741"/>
      <c r="I465" s="741"/>
      <c r="J465" s="741"/>
      <c r="K465" s="741"/>
      <c r="L465" s="741"/>
      <c r="M465" s="741"/>
      <c r="N465" s="741"/>
      <c r="O465" s="484"/>
    </row>
    <row r="466" spans="2:15" ht="15" customHeight="1" thickBot="1" x14ac:dyDescent="0.25">
      <c r="B466" s="481"/>
      <c r="C466" s="482"/>
      <c r="D466" s="481"/>
      <c r="E466" s="481"/>
      <c r="F466" s="481"/>
      <c r="G466" s="481"/>
      <c r="H466" s="481"/>
      <c r="I466" s="481"/>
      <c r="K466" s="481"/>
      <c r="L466" s="481"/>
      <c r="M466" s="481"/>
      <c r="N466" s="481"/>
      <c r="O466" s="481"/>
    </row>
    <row r="467" spans="2:15" s="25" customFormat="1" ht="18" customHeight="1" thickBot="1" x14ac:dyDescent="0.25">
      <c r="C467" s="35" t="str">
        <f>Start!$C$5</f>
        <v>MUŽI</v>
      </c>
      <c r="E467" s="742" t="s">
        <v>25</v>
      </c>
      <c r="F467" s="743"/>
      <c r="G467" s="743"/>
      <c r="H467" s="744"/>
      <c r="K467" s="742" t="s">
        <v>26</v>
      </c>
      <c r="L467" s="743"/>
      <c r="M467" s="743"/>
      <c r="N467" s="744"/>
    </row>
    <row r="468" spans="2:15" s="485" customFormat="1" ht="18" customHeight="1" thickBot="1" x14ac:dyDescent="0.25">
      <c r="B468" s="26" t="s">
        <v>1</v>
      </c>
      <c r="C468" s="137" t="s">
        <v>22</v>
      </c>
      <c r="D468" s="26" t="s">
        <v>36</v>
      </c>
      <c r="E468" s="486">
        <v>1</v>
      </c>
      <c r="F468" s="487">
        <v>2</v>
      </c>
      <c r="G468" s="488">
        <v>3</v>
      </c>
      <c r="H468" s="26" t="s">
        <v>24</v>
      </c>
      <c r="I468" s="26" t="s">
        <v>51</v>
      </c>
      <c r="J468" s="489"/>
      <c r="K468" s="486">
        <v>1</v>
      </c>
      <c r="L468" s="487">
        <v>2</v>
      </c>
      <c r="M468" s="488">
        <v>3</v>
      </c>
      <c r="N468" s="342" t="s">
        <v>24</v>
      </c>
      <c r="O468" s="26" t="s">
        <v>51</v>
      </c>
    </row>
    <row r="469" spans="2:15" ht="18" customHeight="1" x14ac:dyDescent="0.2">
      <c r="B469" s="274"/>
      <c r="C469" s="643"/>
      <c r="D469" s="643"/>
      <c r="E469" s="293"/>
      <c r="F469" s="294"/>
      <c r="G469" s="295"/>
      <c r="H469" s="298"/>
      <c r="I469" s="286" t="s">
        <v>37</v>
      </c>
      <c r="J469" s="297"/>
      <c r="K469" s="293"/>
      <c r="L469" s="294"/>
      <c r="M469" s="295"/>
      <c r="N469" s="298"/>
      <c r="O469" s="279" t="s">
        <v>38</v>
      </c>
    </row>
    <row r="470" spans="2:15" ht="18" customHeight="1" x14ac:dyDescent="0.2">
      <c r="B470" s="274"/>
      <c r="C470" s="643"/>
      <c r="D470" s="643"/>
      <c r="E470" s="293"/>
      <c r="F470" s="294"/>
      <c r="G470" s="295"/>
      <c r="H470" s="298"/>
      <c r="I470" s="286" t="s">
        <v>38</v>
      </c>
      <c r="J470" s="297"/>
      <c r="K470" s="293"/>
      <c r="L470" s="294"/>
      <c r="M470" s="295"/>
      <c r="N470" s="298"/>
      <c r="O470" s="279" t="s">
        <v>157</v>
      </c>
    </row>
    <row r="471" spans="2:15" ht="18" customHeight="1" x14ac:dyDescent="0.2">
      <c r="B471" s="274"/>
      <c r="C471" s="643"/>
      <c r="D471" s="643"/>
      <c r="E471" s="293"/>
      <c r="F471" s="294"/>
      <c r="G471" s="295"/>
      <c r="H471" s="298"/>
      <c r="I471" s="286" t="s">
        <v>157</v>
      </c>
      <c r="J471" s="297"/>
      <c r="K471" s="293"/>
      <c r="L471" s="294"/>
      <c r="M471" s="295"/>
      <c r="N471" s="298"/>
      <c r="O471" s="279" t="s">
        <v>158</v>
      </c>
    </row>
    <row r="472" spans="2:15" ht="18" customHeight="1" x14ac:dyDescent="0.2">
      <c r="B472" s="274"/>
      <c r="C472" s="643"/>
      <c r="D472" s="643"/>
      <c r="E472" s="293"/>
      <c r="F472" s="294"/>
      <c r="G472" s="295"/>
      <c r="H472" s="298"/>
      <c r="I472" s="286" t="s">
        <v>158</v>
      </c>
      <c r="J472" s="297"/>
      <c r="K472" s="293"/>
      <c r="L472" s="294"/>
      <c r="M472" s="295"/>
      <c r="N472" s="298"/>
      <c r="O472" s="279" t="s">
        <v>37</v>
      </c>
    </row>
    <row r="473" spans="2:15" ht="18" customHeight="1" x14ac:dyDescent="0.2">
      <c r="B473" s="275"/>
      <c r="C473" s="644"/>
      <c r="D473" s="644"/>
      <c r="E473" s="300"/>
      <c r="F473" s="301"/>
      <c r="G473" s="302"/>
      <c r="H473" s="303"/>
      <c r="I473" s="287" t="s">
        <v>37</v>
      </c>
      <c r="J473" s="304"/>
      <c r="K473" s="300"/>
      <c r="L473" s="301"/>
      <c r="M473" s="302"/>
      <c r="N473" s="303"/>
      <c r="O473" s="280" t="s">
        <v>38</v>
      </c>
    </row>
    <row r="474" spans="2:15" ht="18" customHeight="1" x14ac:dyDescent="0.2">
      <c r="B474" s="275"/>
      <c r="C474" s="644"/>
      <c r="D474" s="644"/>
      <c r="E474" s="300"/>
      <c r="F474" s="301"/>
      <c r="G474" s="302"/>
      <c r="H474" s="303"/>
      <c r="I474" s="287" t="s">
        <v>38</v>
      </c>
      <c r="J474" s="304"/>
      <c r="K474" s="300"/>
      <c r="L474" s="301"/>
      <c r="M474" s="302"/>
      <c r="N474" s="303"/>
      <c r="O474" s="280" t="s">
        <v>157</v>
      </c>
    </row>
    <row r="475" spans="2:15" ht="18" customHeight="1" x14ac:dyDescent="0.2">
      <c r="B475" s="275"/>
      <c r="C475" s="644"/>
      <c r="D475" s="644"/>
      <c r="E475" s="300"/>
      <c r="F475" s="301"/>
      <c r="G475" s="302"/>
      <c r="H475" s="303"/>
      <c r="I475" s="287" t="s">
        <v>157</v>
      </c>
      <c r="J475" s="304"/>
      <c r="K475" s="300"/>
      <c r="L475" s="301"/>
      <c r="M475" s="302"/>
      <c r="N475" s="303"/>
      <c r="O475" s="280" t="s">
        <v>158</v>
      </c>
    </row>
    <row r="476" spans="2:15" ht="18" customHeight="1" x14ac:dyDescent="0.2">
      <c r="B476" s="275"/>
      <c r="C476" s="644"/>
      <c r="D476" s="644"/>
      <c r="E476" s="300"/>
      <c r="F476" s="301"/>
      <c r="G476" s="302"/>
      <c r="H476" s="303"/>
      <c r="I476" s="287" t="s">
        <v>158</v>
      </c>
      <c r="J476" s="304"/>
      <c r="K476" s="300"/>
      <c r="L476" s="301"/>
      <c r="M476" s="302"/>
      <c r="N476" s="303"/>
      <c r="O476" s="280" t="s">
        <v>37</v>
      </c>
    </row>
    <row r="477" spans="2:15" ht="18" customHeight="1" x14ac:dyDescent="0.2">
      <c r="B477" s="274"/>
      <c r="C477" s="643"/>
      <c r="D477" s="643"/>
      <c r="E477" s="293"/>
      <c r="F477" s="294"/>
      <c r="G477" s="295"/>
      <c r="H477" s="298"/>
      <c r="I477" s="286" t="s">
        <v>37</v>
      </c>
      <c r="J477" s="297"/>
      <c r="K477" s="293"/>
      <c r="L477" s="294"/>
      <c r="M477" s="295"/>
      <c r="N477" s="298"/>
      <c r="O477" s="279" t="s">
        <v>38</v>
      </c>
    </row>
    <row r="478" spans="2:15" ht="18" customHeight="1" x14ac:dyDescent="0.2">
      <c r="B478" s="274"/>
      <c r="C478" s="643"/>
      <c r="D478" s="643"/>
      <c r="E478" s="293"/>
      <c r="F478" s="294"/>
      <c r="G478" s="295"/>
      <c r="H478" s="298"/>
      <c r="I478" s="286" t="s">
        <v>38</v>
      </c>
      <c r="J478" s="297"/>
      <c r="K478" s="293"/>
      <c r="L478" s="294"/>
      <c r="M478" s="295"/>
      <c r="N478" s="298"/>
      <c r="O478" s="279" t="s">
        <v>157</v>
      </c>
    </row>
    <row r="479" spans="2:15" ht="18" customHeight="1" x14ac:dyDescent="0.2">
      <c r="B479" s="274"/>
      <c r="C479" s="643"/>
      <c r="D479" s="643"/>
      <c r="E479" s="293"/>
      <c r="F479" s="294"/>
      <c r="G479" s="295"/>
      <c r="H479" s="298"/>
      <c r="I479" s="286" t="s">
        <v>157</v>
      </c>
      <c r="J479" s="297"/>
      <c r="K479" s="293"/>
      <c r="L479" s="294"/>
      <c r="M479" s="295"/>
      <c r="N479" s="298"/>
      <c r="O479" s="279" t="s">
        <v>158</v>
      </c>
    </row>
    <row r="480" spans="2:15" ht="18" customHeight="1" x14ac:dyDescent="0.2">
      <c r="B480" s="274"/>
      <c r="C480" s="643"/>
      <c r="D480" s="643"/>
      <c r="E480" s="293"/>
      <c r="F480" s="294"/>
      <c r="G480" s="295"/>
      <c r="H480" s="298"/>
      <c r="I480" s="286" t="s">
        <v>158</v>
      </c>
      <c r="J480" s="297"/>
      <c r="K480" s="293"/>
      <c r="L480" s="294"/>
      <c r="M480" s="295"/>
      <c r="N480" s="298"/>
      <c r="O480" s="279" t="s">
        <v>37</v>
      </c>
    </row>
    <row r="481" spans="2:15" ht="18" customHeight="1" x14ac:dyDescent="0.2">
      <c r="B481" s="275"/>
      <c r="C481" s="644"/>
      <c r="D481" s="644"/>
      <c r="E481" s="300"/>
      <c r="F481" s="301"/>
      <c r="G481" s="302"/>
      <c r="H481" s="303"/>
      <c r="I481" s="287" t="s">
        <v>37</v>
      </c>
      <c r="J481" s="304"/>
      <c r="K481" s="300"/>
      <c r="L481" s="301"/>
      <c r="M481" s="302"/>
      <c r="N481" s="303"/>
      <c r="O481" s="280" t="s">
        <v>38</v>
      </c>
    </row>
    <row r="482" spans="2:15" ht="18" customHeight="1" x14ac:dyDescent="0.2">
      <c r="B482" s="275"/>
      <c r="C482" s="644"/>
      <c r="D482" s="644"/>
      <c r="E482" s="300"/>
      <c r="F482" s="301"/>
      <c r="G482" s="302"/>
      <c r="H482" s="303"/>
      <c r="I482" s="287" t="s">
        <v>38</v>
      </c>
      <c r="J482" s="304"/>
      <c r="K482" s="300"/>
      <c r="L482" s="301"/>
      <c r="M482" s="302"/>
      <c r="N482" s="303"/>
      <c r="O482" s="280" t="s">
        <v>157</v>
      </c>
    </row>
    <row r="483" spans="2:15" ht="18" customHeight="1" x14ac:dyDescent="0.2">
      <c r="B483" s="275"/>
      <c r="C483" s="644"/>
      <c r="D483" s="644"/>
      <c r="E483" s="300"/>
      <c r="F483" s="301"/>
      <c r="G483" s="302"/>
      <c r="H483" s="303"/>
      <c r="I483" s="287" t="s">
        <v>157</v>
      </c>
      <c r="J483" s="304"/>
      <c r="K483" s="300"/>
      <c r="L483" s="301"/>
      <c r="M483" s="302"/>
      <c r="N483" s="303"/>
      <c r="O483" s="280" t="s">
        <v>158</v>
      </c>
    </row>
    <row r="484" spans="2:15" ht="18" customHeight="1" x14ac:dyDescent="0.2">
      <c r="B484" s="275"/>
      <c r="C484" s="644"/>
      <c r="D484" s="644"/>
      <c r="E484" s="300"/>
      <c r="F484" s="301"/>
      <c r="G484" s="302"/>
      <c r="H484" s="303"/>
      <c r="I484" s="287" t="s">
        <v>158</v>
      </c>
      <c r="J484" s="304"/>
      <c r="K484" s="300"/>
      <c r="L484" s="301"/>
      <c r="M484" s="302"/>
      <c r="N484" s="303"/>
      <c r="O484" s="280" t="s">
        <v>37</v>
      </c>
    </row>
    <row r="485" spans="2:15" ht="18" customHeight="1" x14ac:dyDescent="0.2">
      <c r="B485" s="274"/>
      <c r="C485" s="643"/>
      <c r="D485" s="643"/>
      <c r="E485" s="293"/>
      <c r="F485" s="294"/>
      <c r="G485" s="295"/>
      <c r="H485" s="298"/>
      <c r="I485" s="286" t="s">
        <v>37</v>
      </c>
      <c r="J485" s="297"/>
      <c r="K485" s="293"/>
      <c r="L485" s="294"/>
      <c r="M485" s="295"/>
      <c r="N485" s="298"/>
      <c r="O485" s="279" t="s">
        <v>38</v>
      </c>
    </row>
    <row r="486" spans="2:15" ht="18" customHeight="1" x14ac:dyDescent="0.2">
      <c r="B486" s="274"/>
      <c r="C486" s="643"/>
      <c r="D486" s="643"/>
      <c r="E486" s="293"/>
      <c r="F486" s="294"/>
      <c r="G486" s="295"/>
      <c r="H486" s="298"/>
      <c r="I486" s="286" t="s">
        <v>38</v>
      </c>
      <c r="J486" s="297"/>
      <c r="K486" s="293"/>
      <c r="L486" s="294"/>
      <c r="M486" s="295"/>
      <c r="N486" s="298"/>
      <c r="O486" s="279" t="s">
        <v>157</v>
      </c>
    </row>
    <row r="487" spans="2:15" ht="18" customHeight="1" x14ac:dyDescent="0.2">
      <c r="B487" s="274"/>
      <c r="C487" s="643"/>
      <c r="D487" s="643"/>
      <c r="E487" s="293"/>
      <c r="F487" s="294"/>
      <c r="G487" s="295"/>
      <c r="H487" s="298"/>
      <c r="I487" s="286" t="s">
        <v>157</v>
      </c>
      <c r="J487" s="297"/>
      <c r="K487" s="293"/>
      <c r="L487" s="294"/>
      <c r="M487" s="295"/>
      <c r="N487" s="298"/>
      <c r="O487" s="279" t="s">
        <v>158</v>
      </c>
    </row>
    <row r="488" spans="2:15" ht="18" customHeight="1" x14ac:dyDescent="0.2">
      <c r="B488" s="274"/>
      <c r="C488" s="643"/>
      <c r="D488" s="643"/>
      <c r="E488" s="293"/>
      <c r="F488" s="294"/>
      <c r="G488" s="295"/>
      <c r="H488" s="298"/>
      <c r="I488" s="286" t="s">
        <v>158</v>
      </c>
      <c r="J488" s="297"/>
      <c r="K488" s="293"/>
      <c r="L488" s="294"/>
      <c r="M488" s="295"/>
      <c r="N488" s="298"/>
      <c r="O488" s="279" t="s">
        <v>37</v>
      </c>
    </row>
    <row r="489" spans="2:15" ht="18" customHeight="1" x14ac:dyDescent="0.2">
      <c r="B489" s="275"/>
      <c r="C489" s="644"/>
      <c r="D489" s="644"/>
      <c r="E489" s="300"/>
      <c r="F489" s="301"/>
      <c r="G489" s="302"/>
      <c r="H489" s="303"/>
      <c r="I489" s="287" t="s">
        <v>37</v>
      </c>
      <c r="J489" s="304"/>
      <c r="K489" s="300"/>
      <c r="L489" s="301"/>
      <c r="M489" s="302"/>
      <c r="N489" s="303"/>
      <c r="O489" s="280" t="s">
        <v>38</v>
      </c>
    </row>
    <row r="490" spans="2:15" ht="18" customHeight="1" x14ac:dyDescent="0.2">
      <c r="B490" s="275"/>
      <c r="C490" s="644"/>
      <c r="D490" s="644"/>
      <c r="E490" s="300"/>
      <c r="F490" s="301"/>
      <c r="G490" s="302"/>
      <c r="H490" s="303"/>
      <c r="I490" s="287" t="s">
        <v>38</v>
      </c>
      <c r="J490" s="304"/>
      <c r="K490" s="300"/>
      <c r="L490" s="301"/>
      <c r="M490" s="302"/>
      <c r="N490" s="303"/>
      <c r="O490" s="280" t="s">
        <v>157</v>
      </c>
    </row>
    <row r="491" spans="2:15" ht="18" customHeight="1" x14ac:dyDescent="0.2">
      <c r="B491" s="275"/>
      <c r="C491" s="644"/>
      <c r="D491" s="644"/>
      <c r="E491" s="300"/>
      <c r="F491" s="301"/>
      <c r="G491" s="302"/>
      <c r="H491" s="303"/>
      <c r="I491" s="287" t="s">
        <v>157</v>
      </c>
      <c r="J491" s="304"/>
      <c r="K491" s="300"/>
      <c r="L491" s="301"/>
      <c r="M491" s="302"/>
      <c r="N491" s="303"/>
      <c r="O491" s="280" t="s">
        <v>158</v>
      </c>
    </row>
    <row r="492" spans="2:15" ht="18" customHeight="1" x14ac:dyDescent="0.2">
      <c r="B492" s="275"/>
      <c r="C492" s="644"/>
      <c r="D492" s="644"/>
      <c r="E492" s="300"/>
      <c r="F492" s="301"/>
      <c r="G492" s="302"/>
      <c r="H492" s="303"/>
      <c r="I492" s="287" t="s">
        <v>158</v>
      </c>
      <c r="J492" s="304"/>
      <c r="K492" s="300"/>
      <c r="L492" s="301"/>
      <c r="M492" s="302"/>
      <c r="N492" s="303"/>
      <c r="O492" s="280" t="s">
        <v>37</v>
      </c>
    </row>
    <row r="493" spans="2:15" ht="18" customHeight="1" x14ac:dyDescent="0.2">
      <c r="B493" s="274"/>
      <c r="C493" s="643"/>
      <c r="D493" s="643"/>
      <c r="E493" s="293"/>
      <c r="F493" s="294"/>
      <c r="G493" s="295"/>
      <c r="H493" s="298"/>
      <c r="I493" s="286" t="s">
        <v>37</v>
      </c>
      <c r="J493" s="297"/>
      <c r="K493" s="293"/>
      <c r="L493" s="294"/>
      <c r="M493" s="295"/>
      <c r="N493" s="298"/>
      <c r="O493" s="279" t="s">
        <v>38</v>
      </c>
    </row>
    <row r="494" spans="2:15" ht="18" customHeight="1" x14ac:dyDescent="0.2">
      <c r="B494" s="274"/>
      <c r="C494" s="643"/>
      <c r="D494" s="643"/>
      <c r="E494" s="293"/>
      <c r="F494" s="294"/>
      <c r="G494" s="295"/>
      <c r="H494" s="298"/>
      <c r="I494" s="286" t="s">
        <v>38</v>
      </c>
      <c r="J494" s="297"/>
      <c r="K494" s="293"/>
      <c r="L494" s="294"/>
      <c r="M494" s="295"/>
      <c r="N494" s="298"/>
      <c r="O494" s="279" t="s">
        <v>157</v>
      </c>
    </row>
    <row r="495" spans="2:15" ht="18" customHeight="1" x14ac:dyDescent="0.2">
      <c r="B495" s="274"/>
      <c r="C495" s="643"/>
      <c r="D495" s="643"/>
      <c r="E495" s="293"/>
      <c r="F495" s="294"/>
      <c r="G495" s="295"/>
      <c r="H495" s="298"/>
      <c r="I495" s="286" t="s">
        <v>157</v>
      </c>
      <c r="J495" s="297"/>
      <c r="K495" s="293"/>
      <c r="L495" s="294"/>
      <c r="M495" s="295"/>
      <c r="N495" s="298"/>
      <c r="O495" s="279" t="s">
        <v>158</v>
      </c>
    </row>
    <row r="496" spans="2:15" ht="18" customHeight="1" x14ac:dyDescent="0.2">
      <c r="B496" s="274"/>
      <c r="C496" s="643"/>
      <c r="D496" s="643"/>
      <c r="E496" s="293"/>
      <c r="F496" s="294"/>
      <c r="G496" s="295"/>
      <c r="H496" s="298"/>
      <c r="I496" s="286" t="s">
        <v>158</v>
      </c>
      <c r="J496" s="297"/>
      <c r="K496" s="293"/>
      <c r="L496" s="294"/>
      <c r="M496" s="295"/>
      <c r="N496" s="298"/>
      <c r="O496" s="279" t="s">
        <v>37</v>
      </c>
    </row>
    <row r="497" spans="2:15" ht="18" customHeight="1" x14ac:dyDescent="0.2">
      <c r="B497" s="275"/>
      <c r="C497" s="644"/>
      <c r="D497" s="644"/>
      <c r="E497" s="300"/>
      <c r="F497" s="301"/>
      <c r="G497" s="302"/>
      <c r="H497" s="303"/>
      <c r="I497" s="287" t="s">
        <v>37</v>
      </c>
      <c r="J497" s="304"/>
      <c r="K497" s="300"/>
      <c r="L497" s="301"/>
      <c r="M497" s="302"/>
      <c r="N497" s="303"/>
      <c r="O497" s="280" t="s">
        <v>38</v>
      </c>
    </row>
    <row r="498" spans="2:15" ht="18" customHeight="1" x14ac:dyDescent="0.2">
      <c r="B498" s="275"/>
      <c r="C498" s="644"/>
      <c r="D498" s="644"/>
      <c r="E498" s="300"/>
      <c r="F498" s="301"/>
      <c r="G498" s="302"/>
      <c r="H498" s="303"/>
      <c r="I498" s="287" t="s">
        <v>38</v>
      </c>
      <c r="J498" s="304"/>
      <c r="K498" s="300"/>
      <c r="L498" s="301"/>
      <c r="M498" s="302"/>
      <c r="N498" s="303"/>
      <c r="O498" s="280" t="s">
        <v>157</v>
      </c>
    </row>
    <row r="499" spans="2:15" ht="18" customHeight="1" x14ac:dyDescent="0.2">
      <c r="B499" s="275"/>
      <c r="C499" s="644"/>
      <c r="D499" s="644"/>
      <c r="E499" s="300"/>
      <c r="F499" s="301"/>
      <c r="G499" s="302"/>
      <c r="H499" s="303"/>
      <c r="I499" s="287" t="s">
        <v>157</v>
      </c>
      <c r="J499" s="304"/>
      <c r="K499" s="300"/>
      <c r="L499" s="301"/>
      <c r="M499" s="302"/>
      <c r="N499" s="303"/>
      <c r="O499" s="280" t="s">
        <v>158</v>
      </c>
    </row>
    <row r="500" spans="2:15" ht="18" customHeight="1" x14ac:dyDescent="0.2">
      <c r="B500" s="275"/>
      <c r="C500" s="644"/>
      <c r="D500" s="644"/>
      <c r="E500" s="300"/>
      <c r="F500" s="301"/>
      <c r="G500" s="302"/>
      <c r="H500" s="303"/>
      <c r="I500" s="287" t="s">
        <v>158</v>
      </c>
      <c r="J500" s="304"/>
      <c r="K500" s="300"/>
      <c r="L500" s="301"/>
      <c r="M500" s="302"/>
      <c r="N500" s="303"/>
      <c r="O500" s="280" t="s">
        <v>37</v>
      </c>
    </row>
    <row r="501" spans="2:15" ht="18" customHeight="1" x14ac:dyDescent="0.2">
      <c r="B501" s="274"/>
      <c r="C501" s="643"/>
      <c r="D501" s="643"/>
      <c r="E501" s="293"/>
      <c r="F501" s="294"/>
      <c r="G501" s="295"/>
      <c r="H501" s="298"/>
      <c r="I501" s="286" t="s">
        <v>37</v>
      </c>
      <c r="J501" s="297"/>
      <c r="K501" s="293"/>
      <c r="L501" s="294"/>
      <c r="M501" s="295"/>
      <c r="N501" s="298"/>
      <c r="O501" s="279" t="s">
        <v>38</v>
      </c>
    </row>
    <row r="502" spans="2:15" ht="18" customHeight="1" x14ac:dyDescent="0.2">
      <c r="B502" s="274"/>
      <c r="C502" s="643"/>
      <c r="D502" s="643"/>
      <c r="E502" s="293"/>
      <c r="F502" s="294"/>
      <c r="G502" s="295"/>
      <c r="H502" s="298"/>
      <c r="I502" s="286" t="s">
        <v>38</v>
      </c>
      <c r="J502" s="297"/>
      <c r="K502" s="293"/>
      <c r="L502" s="294"/>
      <c r="M502" s="295"/>
      <c r="N502" s="298"/>
      <c r="O502" s="279" t="s">
        <v>157</v>
      </c>
    </row>
    <row r="503" spans="2:15" ht="18" customHeight="1" x14ac:dyDescent="0.2">
      <c r="B503" s="274"/>
      <c r="C503" s="643"/>
      <c r="D503" s="643"/>
      <c r="E503" s="293"/>
      <c r="F503" s="294"/>
      <c r="G503" s="295"/>
      <c r="H503" s="298"/>
      <c r="I503" s="286" t="s">
        <v>157</v>
      </c>
      <c r="J503" s="297"/>
      <c r="K503" s="293"/>
      <c r="L503" s="294"/>
      <c r="M503" s="295"/>
      <c r="N503" s="298"/>
      <c r="O503" s="279" t="s">
        <v>158</v>
      </c>
    </row>
    <row r="504" spans="2:15" ht="18" customHeight="1" x14ac:dyDescent="0.2">
      <c r="B504" s="274"/>
      <c r="C504" s="643"/>
      <c r="D504" s="643"/>
      <c r="E504" s="293"/>
      <c r="F504" s="294"/>
      <c r="G504" s="295"/>
      <c r="H504" s="298"/>
      <c r="I504" s="286" t="s">
        <v>158</v>
      </c>
      <c r="J504" s="297"/>
      <c r="K504" s="293"/>
      <c r="L504" s="294"/>
      <c r="M504" s="295"/>
      <c r="N504" s="298"/>
      <c r="O504" s="279" t="s">
        <v>37</v>
      </c>
    </row>
    <row r="505" spans="2:15" ht="26.25" x14ac:dyDescent="0.2">
      <c r="B505" s="740" t="str">
        <f>$B$1</f>
        <v>Běh na 100m s překážkami - Startovní listina</v>
      </c>
      <c r="C505" s="740"/>
      <c r="D505" s="740"/>
      <c r="E505" s="740"/>
      <c r="F505" s="740"/>
      <c r="G505" s="740"/>
      <c r="H505" s="740"/>
      <c r="I505" s="740"/>
      <c r="J505" s="740"/>
      <c r="K505" s="740"/>
      <c r="L505" s="740"/>
      <c r="M505" s="740"/>
      <c r="N505" s="740"/>
      <c r="O505" s="740"/>
    </row>
    <row r="506" spans="2:15" ht="15" customHeight="1" x14ac:dyDescent="0.2">
      <c r="B506" s="481"/>
      <c r="C506" s="482"/>
      <c r="D506" s="481"/>
      <c r="E506" s="481"/>
      <c r="F506" s="481"/>
      <c r="G506" s="481"/>
      <c r="H506" s="481"/>
      <c r="I506" s="481"/>
      <c r="K506" s="481"/>
      <c r="L506" s="481"/>
      <c r="M506" s="481"/>
      <c r="N506" s="481"/>
      <c r="O506" s="481"/>
    </row>
    <row r="507" spans="2:15" s="483" customFormat="1" ht="18" x14ac:dyDescent="0.2">
      <c r="B507" s="484"/>
      <c r="C507" s="741" t="str">
        <f>$C$3</f>
        <v>Krajské kolo v PS</v>
      </c>
      <c r="D507" s="741"/>
      <c r="E507" s="741"/>
      <c r="F507" s="741"/>
      <c r="G507" s="741" t="str">
        <f>$G$3</f>
        <v>30.7. 2016 Pardubice - Polabiny</v>
      </c>
      <c r="H507" s="741"/>
      <c r="I507" s="741"/>
      <c r="J507" s="741"/>
      <c r="K507" s="741"/>
      <c r="L507" s="741"/>
      <c r="M507" s="741"/>
      <c r="N507" s="741"/>
      <c r="O507" s="484"/>
    </row>
    <row r="508" spans="2:15" ht="15" customHeight="1" thickBot="1" x14ac:dyDescent="0.25">
      <c r="B508" s="481"/>
      <c r="C508" s="482"/>
      <c r="D508" s="481"/>
      <c r="E508" s="481"/>
      <c r="F508" s="481"/>
      <c r="G508" s="481"/>
      <c r="H508" s="481"/>
      <c r="I508" s="481"/>
      <c r="K508" s="481"/>
      <c r="L508" s="481"/>
      <c r="M508" s="481"/>
      <c r="N508" s="481"/>
      <c r="O508" s="481"/>
    </row>
    <row r="509" spans="2:15" s="25" customFormat="1" ht="18" customHeight="1" thickBot="1" x14ac:dyDescent="0.25">
      <c r="C509" s="35" t="str">
        <f>Start!$C$5</f>
        <v>MUŽI</v>
      </c>
      <c r="E509" s="742" t="s">
        <v>25</v>
      </c>
      <c r="F509" s="743"/>
      <c r="G509" s="743"/>
      <c r="H509" s="744"/>
      <c r="K509" s="742" t="s">
        <v>26</v>
      </c>
      <c r="L509" s="743"/>
      <c r="M509" s="743"/>
      <c r="N509" s="744"/>
    </row>
    <row r="510" spans="2:15" s="485" customFormat="1" ht="18" customHeight="1" thickBot="1" x14ac:dyDescent="0.25">
      <c r="B510" s="26" t="s">
        <v>1</v>
      </c>
      <c r="C510" s="137" t="s">
        <v>22</v>
      </c>
      <c r="D510" s="26" t="s">
        <v>36</v>
      </c>
      <c r="E510" s="486">
        <v>1</v>
      </c>
      <c r="F510" s="487">
        <v>2</v>
      </c>
      <c r="G510" s="488">
        <v>3</v>
      </c>
      <c r="H510" s="26" t="s">
        <v>24</v>
      </c>
      <c r="I510" s="26" t="s">
        <v>51</v>
      </c>
      <c r="J510" s="489"/>
      <c r="K510" s="486">
        <v>1</v>
      </c>
      <c r="L510" s="487">
        <v>2</v>
      </c>
      <c r="M510" s="488">
        <v>3</v>
      </c>
      <c r="N510" s="342" t="s">
        <v>24</v>
      </c>
      <c r="O510" s="26" t="s">
        <v>51</v>
      </c>
    </row>
    <row r="511" spans="2:15" ht="18" customHeight="1" x14ac:dyDescent="0.2">
      <c r="B511" s="275"/>
      <c r="C511" s="644"/>
      <c r="D511" s="644"/>
      <c r="E511" s="300"/>
      <c r="F511" s="301"/>
      <c r="G511" s="302"/>
      <c r="H511" s="303"/>
      <c r="I511" s="287" t="s">
        <v>37</v>
      </c>
      <c r="J511" s="304"/>
      <c r="K511" s="300"/>
      <c r="L511" s="301"/>
      <c r="M511" s="302"/>
      <c r="N511" s="303"/>
      <c r="O511" s="280" t="s">
        <v>38</v>
      </c>
    </row>
    <row r="512" spans="2:15" ht="18" customHeight="1" x14ac:dyDescent="0.2">
      <c r="B512" s="275"/>
      <c r="C512" s="644"/>
      <c r="D512" s="644"/>
      <c r="E512" s="300"/>
      <c r="F512" s="301"/>
      <c r="G512" s="302"/>
      <c r="H512" s="303"/>
      <c r="I512" s="287" t="s">
        <v>38</v>
      </c>
      <c r="J512" s="304"/>
      <c r="K512" s="300"/>
      <c r="L512" s="301"/>
      <c r="M512" s="302"/>
      <c r="N512" s="303"/>
      <c r="O512" s="280" t="s">
        <v>157</v>
      </c>
    </row>
    <row r="513" spans="2:15" ht="18" customHeight="1" x14ac:dyDescent="0.2">
      <c r="B513" s="275"/>
      <c r="C513" s="644"/>
      <c r="D513" s="644"/>
      <c r="E513" s="300"/>
      <c r="F513" s="301"/>
      <c r="G513" s="302"/>
      <c r="H513" s="303"/>
      <c r="I513" s="287" t="s">
        <v>157</v>
      </c>
      <c r="J513" s="304"/>
      <c r="K513" s="300"/>
      <c r="L513" s="301"/>
      <c r="M513" s="302"/>
      <c r="N513" s="303"/>
      <c r="O513" s="280" t="s">
        <v>158</v>
      </c>
    </row>
    <row r="514" spans="2:15" ht="18" customHeight="1" x14ac:dyDescent="0.2">
      <c r="B514" s="275"/>
      <c r="C514" s="644"/>
      <c r="D514" s="644"/>
      <c r="E514" s="300"/>
      <c r="F514" s="301"/>
      <c r="G514" s="302"/>
      <c r="H514" s="303"/>
      <c r="I514" s="287" t="s">
        <v>158</v>
      </c>
      <c r="J514" s="304"/>
      <c r="K514" s="300"/>
      <c r="L514" s="301"/>
      <c r="M514" s="302"/>
      <c r="N514" s="303"/>
      <c r="O514" s="280" t="s">
        <v>37</v>
      </c>
    </row>
    <row r="515" spans="2:15" ht="18" customHeight="1" x14ac:dyDescent="0.2">
      <c r="B515" s="274"/>
      <c r="C515" s="643"/>
      <c r="D515" s="643"/>
      <c r="E515" s="293"/>
      <c r="F515" s="294"/>
      <c r="G515" s="295"/>
      <c r="H515" s="298"/>
      <c r="I515" s="286" t="s">
        <v>37</v>
      </c>
      <c r="J515" s="297"/>
      <c r="K515" s="293"/>
      <c r="L515" s="294"/>
      <c r="M515" s="295"/>
      <c r="N515" s="298"/>
      <c r="O515" s="279" t="s">
        <v>38</v>
      </c>
    </row>
    <row r="516" spans="2:15" ht="18" customHeight="1" x14ac:dyDescent="0.2">
      <c r="B516" s="274"/>
      <c r="C516" s="643"/>
      <c r="D516" s="643"/>
      <c r="E516" s="293"/>
      <c r="F516" s="294"/>
      <c r="G516" s="295"/>
      <c r="H516" s="298"/>
      <c r="I516" s="286" t="s">
        <v>38</v>
      </c>
      <c r="J516" s="297"/>
      <c r="K516" s="293"/>
      <c r="L516" s="294"/>
      <c r="M516" s="295"/>
      <c r="N516" s="298"/>
      <c r="O516" s="279" t="s">
        <v>157</v>
      </c>
    </row>
    <row r="517" spans="2:15" ht="18" customHeight="1" x14ac:dyDescent="0.2">
      <c r="B517" s="274"/>
      <c r="C517" s="643"/>
      <c r="D517" s="643"/>
      <c r="E517" s="293"/>
      <c r="F517" s="294"/>
      <c r="G517" s="295"/>
      <c r="H517" s="298"/>
      <c r="I517" s="286" t="s">
        <v>157</v>
      </c>
      <c r="J517" s="297"/>
      <c r="K517" s="293"/>
      <c r="L517" s="294"/>
      <c r="M517" s="295"/>
      <c r="N517" s="298"/>
      <c r="O517" s="279" t="s">
        <v>158</v>
      </c>
    </row>
    <row r="518" spans="2:15" ht="18" customHeight="1" x14ac:dyDescent="0.2">
      <c r="B518" s="274"/>
      <c r="C518" s="643"/>
      <c r="D518" s="643"/>
      <c r="E518" s="293"/>
      <c r="F518" s="294"/>
      <c r="G518" s="295"/>
      <c r="H518" s="298"/>
      <c r="I518" s="286" t="s">
        <v>158</v>
      </c>
      <c r="J518" s="297"/>
      <c r="K518" s="293"/>
      <c r="L518" s="294"/>
      <c r="M518" s="295"/>
      <c r="N518" s="298"/>
      <c r="O518" s="279" t="s">
        <v>37</v>
      </c>
    </row>
    <row r="519" spans="2:15" ht="18" customHeight="1" x14ac:dyDescent="0.2">
      <c r="B519" s="275"/>
      <c r="C519" s="644"/>
      <c r="D519" s="644"/>
      <c r="E519" s="300"/>
      <c r="F519" s="301"/>
      <c r="G519" s="302"/>
      <c r="H519" s="303"/>
      <c r="I519" s="287" t="s">
        <v>37</v>
      </c>
      <c r="J519" s="304"/>
      <c r="K519" s="300"/>
      <c r="L519" s="301"/>
      <c r="M519" s="302"/>
      <c r="N519" s="303"/>
      <c r="O519" s="280" t="s">
        <v>38</v>
      </c>
    </row>
    <row r="520" spans="2:15" ht="18" customHeight="1" x14ac:dyDescent="0.2">
      <c r="B520" s="275"/>
      <c r="C520" s="644"/>
      <c r="D520" s="644"/>
      <c r="E520" s="300"/>
      <c r="F520" s="301"/>
      <c r="G520" s="302"/>
      <c r="H520" s="303"/>
      <c r="I520" s="287" t="s">
        <v>38</v>
      </c>
      <c r="J520" s="304"/>
      <c r="K520" s="300"/>
      <c r="L520" s="301"/>
      <c r="M520" s="302"/>
      <c r="N520" s="303"/>
      <c r="O520" s="280" t="s">
        <v>157</v>
      </c>
    </row>
    <row r="521" spans="2:15" ht="18" customHeight="1" x14ac:dyDescent="0.2">
      <c r="B521" s="275"/>
      <c r="C521" s="644"/>
      <c r="D521" s="644"/>
      <c r="E521" s="300"/>
      <c r="F521" s="301"/>
      <c r="G521" s="302"/>
      <c r="H521" s="303"/>
      <c r="I521" s="287" t="s">
        <v>157</v>
      </c>
      <c r="J521" s="304"/>
      <c r="K521" s="300"/>
      <c r="L521" s="301"/>
      <c r="M521" s="302"/>
      <c r="N521" s="303"/>
      <c r="O521" s="280" t="s">
        <v>158</v>
      </c>
    </row>
    <row r="522" spans="2:15" ht="18" customHeight="1" x14ac:dyDescent="0.2">
      <c r="B522" s="275"/>
      <c r="C522" s="644"/>
      <c r="D522" s="644"/>
      <c r="E522" s="300"/>
      <c r="F522" s="301"/>
      <c r="G522" s="302"/>
      <c r="H522" s="303"/>
      <c r="I522" s="287" t="s">
        <v>158</v>
      </c>
      <c r="J522" s="304"/>
      <c r="K522" s="300"/>
      <c r="L522" s="301"/>
      <c r="M522" s="302"/>
      <c r="N522" s="303"/>
      <c r="O522" s="280" t="s">
        <v>37</v>
      </c>
    </row>
    <row r="523" spans="2:15" ht="18" customHeight="1" x14ac:dyDescent="0.2">
      <c r="B523" s="274"/>
      <c r="C523" s="643"/>
      <c r="D523" s="643"/>
      <c r="E523" s="293"/>
      <c r="F523" s="294"/>
      <c r="G523" s="295"/>
      <c r="H523" s="298"/>
      <c r="I523" s="286" t="s">
        <v>37</v>
      </c>
      <c r="J523" s="297"/>
      <c r="K523" s="293"/>
      <c r="L523" s="294"/>
      <c r="M523" s="295"/>
      <c r="N523" s="298"/>
      <c r="O523" s="279" t="s">
        <v>38</v>
      </c>
    </row>
    <row r="524" spans="2:15" ht="18" customHeight="1" x14ac:dyDescent="0.2">
      <c r="B524" s="274"/>
      <c r="C524" s="643"/>
      <c r="D524" s="643"/>
      <c r="E524" s="293"/>
      <c r="F524" s="294"/>
      <c r="G524" s="295"/>
      <c r="H524" s="298"/>
      <c r="I524" s="286" t="s">
        <v>38</v>
      </c>
      <c r="J524" s="297"/>
      <c r="K524" s="293"/>
      <c r="L524" s="294"/>
      <c r="M524" s="295"/>
      <c r="N524" s="298"/>
      <c r="O524" s="279" t="s">
        <v>157</v>
      </c>
    </row>
    <row r="525" spans="2:15" ht="18" customHeight="1" x14ac:dyDescent="0.2">
      <c r="B525" s="274"/>
      <c r="C525" s="643"/>
      <c r="D525" s="643"/>
      <c r="E525" s="293"/>
      <c r="F525" s="294"/>
      <c r="G525" s="295"/>
      <c r="H525" s="298"/>
      <c r="I525" s="286" t="s">
        <v>157</v>
      </c>
      <c r="J525" s="297"/>
      <c r="K525" s="293"/>
      <c r="L525" s="294"/>
      <c r="M525" s="295"/>
      <c r="N525" s="298"/>
      <c r="O525" s="279" t="s">
        <v>158</v>
      </c>
    </row>
    <row r="526" spans="2:15" ht="18" customHeight="1" x14ac:dyDescent="0.2">
      <c r="B526" s="274"/>
      <c r="C526" s="643"/>
      <c r="D526" s="643"/>
      <c r="E526" s="293"/>
      <c r="F526" s="294"/>
      <c r="G526" s="295"/>
      <c r="H526" s="298"/>
      <c r="I526" s="286" t="s">
        <v>158</v>
      </c>
      <c r="J526" s="297"/>
      <c r="K526" s="293"/>
      <c r="L526" s="294"/>
      <c r="M526" s="295"/>
      <c r="N526" s="298"/>
      <c r="O526" s="279" t="s">
        <v>37</v>
      </c>
    </row>
    <row r="527" spans="2:15" ht="18" customHeight="1" x14ac:dyDescent="0.2">
      <c r="B527" s="275"/>
      <c r="C527" s="644"/>
      <c r="D527" s="644"/>
      <c r="E527" s="300"/>
      <c r="F527" s="301"/>
      <c r="G527" s="302"/>
      <c r="H527" s="303"/>
      <c r="I527" s="287" t="s">
        <v>37</v>
      </c>
      <c r="J527" s="304"/>
      <c r="K527" s="300"/>
      <c r="L527" s="301"/>
      <c r="M527" s="302"/>
      <c r="N527" s="303"/>
      <c r="O527" s="280" t="s">
        <v>38</v>
      </c>
    </row>
    <row r="528" spans="2:15" ht="18" customHeight="1" thickBot="1" x14ac:dyDescent="0.25">
      <c r="B528" s="635"/>
      <c r="C528" s="645"/>
      <c r="D528" s="645"/>
      <c r="E528" s="637"/>
      <c r="F528" s="638"/>
      <c r="G528" s="639"/>
      <c r="H528" s="636"/>
      <c r="I528" s="640" t="s">
        <v>38</v>
      </c>
      <c r="J528" s="641"/>
      <c r="K528" s="637"/>
      <c r="L528" s="638"/>
      <c r="M528" s="639"/>
      <c r="N528" s="636"/>
      <c r="O528" s="642" t="s">
        <v>157</v>
      </c>
    </row>
    <row r="529" spans="2:15" s="22" customFormat="1" x14ac:dyDescent="0.2">
      <c r="B529" s="621"/>
      <c r="C529" s="622"/>
      <c r="D529" s="623"/>
      <c r="E529" s="623"/>
      <c r="F529" s="623"/>
      <c r="G529" s="623"/>
      <c r="H529" s="623"/>
      <c r="I529" s="624" t="s">
        <v>63</v>
      </c>
      <c r="J529" s="139"/>
      <c r="K529" s="623"/>
      <c r="L529" s="623"/>
      <c r="M529" s="623"/>
      <c r="N529" s="623"/>
      <c r="O529" s="624" t="s">
        <v>63</v>
      </c>
    </row>
    <row r="530" spans="2:15" s="22" customFormat="1" x14ac:dyDescent="0.2">
      <c r="B530" s="621"/>
      <c r="C530" s="622"/>
      <c r="D530" s="623"/>
      <c r="E530" s="623"/>
      <c r="F530" s="623"/>
      <c r="G530" s="623"/>
      <c r="H530" s="623"/>
      <c r="I530" s="624" t="s">
        <v>63</v>
      </c>
      <c r="J530" s="139"/>
      <c r="K530" s="623"/>
      <c r="L530" s="623"/>
      <c r="M530" s="623"/>
      <c r="N530" s="623"/>
      <c r="O530" s="624" t="s">
        <v>63</v>
      </c>
    </row>
    <row r="531" spans="2:15" s="22" customFormat="1" x14ac:dyDescent="0.2">
      <c r="B531" s="185"/>
      <c r="C531" s="30"/>
      <c r="D531" s="29"/>
      <c r="E531" s="29"/>
      <c r="F531" s="29"/>
      <c r="G531" s="29"/>
      <c r="H531" s="29"/>
      <c r="I531" s="291"/>
      <c r="K531" s="29"/>
      <c r="L531" s="29"/>
      <c r="M531" s="29"/>
      <c r="N531" s="29"/>
      <c r="O531" s="291"/>
    </row>
    <row r="532" spans="2:15" s="22" customFormat="1" x14ac:dyDescent="0.2">
      <c r="B532" s="185"/>
      <c r="C532" s="30"/>
      <c r="D532" s="29"/>
      <c r="E532" s="29"/>
      <c r="F532" s="29"/>
      <c r="G532" s="29"/>
      <c r="H532" s="29"/>
      <c r="I532" s="291"/>
      <c r="K532" s="29"/>
      <c r="L532" s="29"/>
      <c r="M532" s="29"/>
      <c r="N532" s="29"/>
      <c r="O532" s="291"/>
    </row>
    <row r="533" spans="2:15" s="22" customFormat="1" x14ac:dyDescent="0.2">
      <c r="B533" s="185"/>
      <c r="C533" s="30"/>
      <c r="D533" s="29"/>
      <c r="E533" s="29"/>
      <c r="F533" s="29"/>
      <c r="G533" s="29"/>
      <c r="H533" s="29"/>
      <c r="I533" s="291"/>
      <c r="K533" s="29"/>
      <c r="L533" s="29"/>
      <c r="M533" s="29"/>
      <c r="N533" s="29"/>
      <c r="O533" s="291"/>
    </row>
    <row r="534" spans="2:15" s="22" customFormat="1" x14ac:dyDescent="0.2">
      <c r="B534" s="185"/>
      <c r="C534" s="30"/>
      <c r="D534" s="29"/>
      <c r="E534" s="29"/>
      <c r="F534" s="29"/>
      <c r="G534" s="29"/>
      <c r="H534" s="29"/>
      <c r="I534" s="291"/>
      <c r="K534" s="29"/>
      <c r="L534" s="29"/>
      <c r="M534" s="29"/>
      <c r="N534" s="29"/>
      <c r="O534" s="291"/>
    </row>
    <row r="535" spans="2:15" s="22" customFormat="1" x14ac:dyDescent="0.2">
      <c r="B535" s="185"/>
      <c r="C535" s="30"/>
      <c r="D535" s="29"/>
      <c r="E535" s="29"/>
      <c r="F535" s="29"/>
      <c r="G535" s="29"/>
      <c r="H535" s="29"/>
      <c r="I535" s="291"/>
      <c r="K535" s="29"/>
      <c r="L535" s="29"/>
      <c r="M535" s="29"/>
      <c r="N535" s="29"/>
      <c r="O535" s="291"/>
    </row>
    <row r="536" spans="2:15" s="22" customFormat="1" x14ac:dyDescent="0.2">
      <c r="B536" s="185"/>
      <c r="C536" s="30"/>
      <c r="D536" s="29"/>
      <c r="E536" s="29"/>
      <c r="F536" s="29"/>
      <c r="G536" s="29"/>
      <c r="H536" s="29"/>
      <c r="I536" s="291"/>
      <c r="K536" s="29"/>
      <c r="L536" s="29"/>
      <c r="M536" s="29"/>
      <c r="N536" s="29"/>
      <c r="O536" s="291"/>
    </row>
    <row r="537" spans="2:15" s="22" customFormat="1" x14ac:dyDescent="0.2">
      <c r="B537" s="185"/>
      <c r="C537" s="30"/>
      <c r="D537" s="29"/>
      <c r="E537" s="29"/>
      <c r="F537" s="29"/>
      <c r="G537" s="29"/>
      <c r="H537" s="29"/>
      <c r="I537" s="291"/>
      <c r="K537" s="29"/>
      <c r="L537" s="29"/>
      <c r="M537" s="29"/>
      <c r="N537" s="29"/>
      <c r="O537" s="291"/>
    </row>
    <row r="538" spans="2:15" s="22" customFormat="1" x14ac:dyDescent="0.2">
      <c r="B538" s="185"/>
      <c r="C538" s="30"/>
      <c r="D538" s="29"/>
      <c r="E538" s="29"/>
      <c r="F538" s="29"/>
      <c r="G538" s="29"/>
      <c r="H538" s="29"/>
      <c r="I538" s="291"/>
      <c r="K538" s="29"/>
      <c r="L538" s="29"/>
      <c r="M538" s="29"/>
      <c r="N538" s="29"/>
      <c r="O538" s="291"/>
    </row>
    <row r="539" spans="2:15" s="22" customFormat="1" x14ac:dyDescent="0.2">
      <c r="B539" s="185"/>
      <c r="C539" s="30"/>
      <c r="D539" s="29"/>
      <c r="E539" s="29"/>
      <c r="F539" s="29"/>
      <c r="G539" s="29"/>
      <c r="H539" s="29"/>
      <c r="I539" s="291"/>
      <c r="K539" s="29"/>
      <c r="L539" s="29"/>
      <c r="M539" s="29"/>
      <c r="N539" s="29"/>
      <c r="O539" s="291"/>
    </row>
    <row r="540" spans="2:15" s="22" customFormat="1" x14ac:dyDescent="0.2">
      <c r="B540" s="185"/>
      <c r="C540" s="30"/>
      <c r="D540" s="29"/>
      <c r="E540" s="29"/>
      <c r="F540" s="29"/>
      <c r="G540" s="29"/>
      <c r="H540" s="29"/>
      <c r="I540" s="291"/>
      <c r="K540" s="29"/>
      <c r="L540" s="29"/>
      <c r="M540" s="29"/>
      <c r="N540" s="29"/>
      <c r="O540" s="291"/>
    </row>
    <row r="541" spans="2:15" s="22" customFormat="1" x14ac:dyDescent="0.2">
      <c r="B541" s="185"/>
      <c r="C541" s="30"/>
      <c r="D541" s="29"/>
      <c r="E541" s="29"/>
      <c r="F541" s="29"/>
      <c r="G541" s="29"/>
      <c r="H541" s="29"/>
      <c r="I541" s="291"/>
      <c r="K541" s="29"/>
      <c r="L541" s="29"/>
      <c r="M541" s="29"/>
      <c r="N541" s="29"/>
      <c r="O541" s="291"/>
    </row>
    <row r="542" spans="2:15" s="22" customFormat="1" x14ac:dyDescent="0.2">
      <c r="B542" s="185"/>
      <c r="C542" s="30"/>
      <c r="D542" s="29"/>
      <c r="E542" s="29"/>
      <c r="F542" s="29"/>
      <c r="G542" s="29"/>
      <c r="H542" s="29"/>
      <c r="I542" s="291"/>
      <c r="K542" s="29"/>
      <c r="L542" s="29"/>
      <c r="M542" s="29"/>
      <c r="N542" s="29"/>
      <c r="O542" s="291"/>
    </row>
    <row r="543" spans="2:15" s="22" customFormat="1" x14ac:dyDescent="0.2">
      <c r="B543" s="185"/>
      <c r="C543" s="30"/>
      <c r="D543" s="29"/>
      <c r="E543" s="29"/>
      <c r="F543" s="29"/>
      <c r="G543" s="29"/>
      <c r="H543" s="29"/>
      <c r="I543" s="291"/>
      <c r="K543" s="29"/>
      <c r="L543" s="29"/>
      <c r="M543" s="29"/>
      <c r="N543" s="29"/>
      <c r="O543" s="291"/>
    </row>
    <row r="544" spans="2:15" s="22" customFormat="1" x14ac:dyDescent="0.2">
      <c r="B544" s="185"/>
      <c r="C544" s="30"/>
      <c r="D544" s="29"/>
      <c r="E544" s="29"/>
      <c r="F544" s="29"/>
      <c r="G544" s="29"/>
      <c r="H544" s="29"/>
      <c r="I544" s="291"/>
      <c r="K544" s="29"/>
      <c r="L544" s="29"/>
      <c r="M544" s="29"/>
      <c r="N544" s="29"/>
      <c r="O544" s="291"/>
    </row>
    <row r="545" spans="2:15" s="22" customFormat="1" x14ac:dyDescent="0.2">
      <c r="B545" s="185"/>
      <c r="C545" s="30"/>
      <c r="D545" s="29"/>
      <c r="E545" s="29"/>
      <c r="F545" s="29"/>
      <c r="G545" s="29"/>
      <c r="H545" s="29"/>
      <c r="I545" s="291"/>
      <c r="K545" s="29"/>
      <c r="L545" s="29"/>
      <c r="M545" s="29"/>
      <c r="N545" s="29"/>
      <c r="O545" s="291"/>
    </row>
    <row r="546" spans="2:15" s="22" customFormat="1" x14ac:dyDescent="0.2">
      <c r="B546" s="185"/>
      <c r="C546" s="30"/>
      <c r="D546" s="29"/>
      <c r="E546" s="29"/>
      <c r="F546" s="29"/>
      <c r="G546" s="29"/>
      <c r="H546" s="29"/>
      <c r="I546" s="291"/>
      <c r="K546" s="29"/>
      <c r="L546" s="29"/>
      <c r="M546" s="29"/>
      <c r="N546" s="29"/>
      <c r="O546" s="291"/>
    </row>
  </sheetData>
  <sheetProtection sheet="1" objects="1" scenarios="1"/>
  <mergeCells count="65">
    <mergeCell ref="C507:F507"/>
    <mergeCell ref="G507:N507"/>
    <mergeCell ref="E509:H509"/>
    <mergeCell ref="K509:N509"/>
    <mergeCell ref="B463:O463"/>
    <mergeCell ref="C465:F465"/>
    <mergeCell ref="G465:N465"/>
    <mergeCell ref="E467:H467"/>
    <mergeCell ref="K467:N467"/>
    <mergeCell ref="B505:O505"/>
    <mergeCell ref="B421:O421"/>
    <mergeCell ref="C423:F423"/>
    <mergeCell ref="G423:N423"/>
    <mergeCell ref="E425:H425"/>
    <mergeCell ref="K425:N425"/>
    <mergeCell ref="E131:H131"/>
    <mergeCell ref="K131:N131"/>
    <mergeCell ref="C45:F45"/>
    <mergeCell ref="G45:N45"/>
    <mergeCell ref="E47:H47"/>
    <mergeCell ref="K47:N47"/>
    <mergeCell ref="G87:N87"/>
    <mergeCell ref="B85:O85"/>
    <mergeCell ref="C87:F87"/>
    <mergeCell ref="E89:H89"/>
    <mergeCell ref="K89:N89"/>
    <mergeCell ref="B127:O127"/>
    <mergeCell ref="C129:F129"/>
    <mergeCell ref="G129:N129"/>
    <mergeCell ref="B1:O1"/>
    <mergeCell ref="E5:H5"/>
    <mergeCell ref="K5:N5"/>
    <mergeCell ref="B43:O43"/>
    <mergeCell ref="C3:F3"/>
    <mergeCell ref="G3:N3"/>
    <mergeCell ref="B211:O211"/>
    <mergeCell ref="C213:F213"/>
    <mergeCell ref="G213:N213"/>
    <mergeCell ref="E215:H215"/>
    <mergeCell ref="K215:N215"/>
    <mergeCell ref="B169:O169"/>
    <mergeCell ref="C171:F171"/>
    <mergeCell ref="G171:N171"/>
    <mergeCell ref="E173:H173"/>
    <mergeCell ref="K173:N173"/>
    <mergeCell ref="B295:O295"/>
    <mergeCell ref="C297:F297"/>
    <mergeCell ref="G297:N297"/>
    <mergeCell ref="E299:H299"/>
    <mergeCell ref="K299:N299"/>
    <mergeCell ref="B253:O253"/>
    <mergeCell ref="C255:F255"/>
    <mergeCell ref="G255:N255"/>
    <mergeCell ref="E257:H257"/>
    <mergeCell ref="K257:N257"/>
    <mergeCell ref="B379:O379"/>
    <mergeCell ref="C381:F381"/>
    <mergeCell ref="G381:N381"/>
    <mergeCell ref="E383:H383"/>
    <mergeCell ref="K383:N383"/>
    <mergeCell ref="B337:O337"/>
    <mergeCell ref="C339:F339"/>
    <mergeCell ref="G339:N339"/>
    <mergeCell ref="E341:H341"/>
    <mergeCell ref="K341:N341"/>
  </mergeCells>
  <phoneticPr fontId="0" type="noConversion"/>
  <printOptions horizontalCentered="1"/>
  <pageMargins left="0" right="0" top="0.78740157480314965" bottom="0.78740157480314965" header="0.19685039370078741" footer="0.19685039370078741"/>
  <pageSetup paperSize="9" scale="95" orientation="portrait" r:id="rId1"/>
  <headerFooter alignWithMargins="0">
    <oddHeader>&amp;CProgram pro zpracování výsledků: POŽÁRNÍ SPORT</oddHeader>
    <oddFooter>&amp;LAutor: Ing. Milan Hoffmann&amp;C&amp;P&amp;ROprávněný uživatel: SH ČMS</oddFooter>
  </headerFooter>
  <rowBreaks count="12" manualBreakCount="12">
    <brk id="42" max="16383" man="1"/>
    <brk id="84" max="16383" man="1"/>
    <brk id="126" max="16383" man="1"/>
    <brk id="168" max="16383" man="1"/>
    <brk id="210" max="16383" man="1"/>
    <brk id="252" max="16383" man="1"/>
    <brk id="294" max="16383" man="1"/>
    <brk id="336" max="16383" man="1"/>
    <brk id="378" max="16383" man="1"/>
    <brk id="420" max="14" man="1"/>
    <brk id="462" max="14" man="1"/>
    <brk id="504"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454"/>
  <sheetViews>
    <sheetView showGridLines="0" showRowColHeaders="0" showOutlineSymbols="0" zoomScaleNormal="100" workbookViewId="0">
      <pane ySplit="4" topLeftCell="A5" activePane="bottomLeft" state="frozen"/>
      <selection pane="bottomLeft"/>
    </sheetView>
  </sheetViews>
  <sheetFormatPr defaultColWidth="5.5703125" defaultRowHeight="12.75" x14ac:dyDescent="0.2"/>
  <cols>
    <col min="1" max="1" width="1.140625" style="454" customWidth="1"/>
    <col min="2" max="2" width="5.28515625" style="458" customWidth="1"/>
    <col min="3" max="3" width="18.7109375" style="480" customWidth="1"/>
    <col min="4" max="4" width="18.7109375" style="458" customWidth="1"/>
    <col min="5" max="8" width="5.7109375" style="458" customWidth="1"/>
    <col min="9" max="9" width="0.85546875" style="454" customWidth="1"/>
    <col min="10" max="13" width="5.7109375" style="458" customWidth="1"/>
    <col min="14" max="14" width="0.85546875" style="455" customWidth="1"/>
    <col min="15" max="15" width="5.7109375" style="33" customWidth="1"/>
    <col min="16" max="16" width="1.7109375" style="456" customWidth="1"/>
    <col min="17" max="17" width="4.7109375" style="113" hidden="1" customWidth="1"/>
    <col min="18" max="18" width="1.7109375" style="456" hidden="1" customWidth="1"/>
    <col min="19" max="19" width="4.7109375" style="113" hidden="1" customWidth="1"/>
    <col min="20" max="20" width="1.7109375" style="456" hidden="1" customWidth="1"/>
    <col min="21" max="21" width="7.5703125" style="54" hidden="1" customWidth="1"/>
    <col min="22" max="28" width="5.5703125" style="454" customWidth="1"/>
    <col min="29" max="30" width="6.5703125" style="454" customWidth="1"/>
    <col min="31" max="16384" width="5.5703125" style="454"/>
  </cols>
  <sheetData>
    <row r="1" spans="2:23" ht="26.25" x14ac:dyDescent="0.2">
      <c r="B1" s="749" t="s">
        <v>72</v>
      </c>
      <c r="C1" s="749"/>
      <c r="D1" s="749"/>
      <c r="E1" s="749"/>
      <c r="F1" s="749"/>
      <c r="G1" s="749"/>
      <c r="H1" s="749"/>
      <c r="I1" s="749"/>
      <c r="J1" s="749"/>
      <c r="K1" s="749"/>
      <c r="L1" s="749"/>
      <c r="M1" s="749"/>
      <c r="N1" s="749"/>
      <c r="O1" s="749"/>
      <c r="P1" s="454"/>
      <c r="Q1" s="454"/>
      <c r="R1" s="454"/>
      <c r="S1" s="454"/>
      <c r="T1" s="454"/>
      <c r="U1" s="454"/>
    </row>
    <row r="2" spans="2:23" ht="15" customHeight="1" thickBot="1" x14ac:dyDescent="0.25">
      <c r="B2" s="460"/>
      <c r="C2" s="461"/>
      <c r="D2" s="460"/>
      <c r="E2" s="460"/>
      <c r="F2" s="460"/>
      <c r="G2" s="460"/>
      <c r="H2" s="460"/>
      <c r="J2" s="460"/>
      <c r="K2" s="460"/>
      <c r="L2" s="460"/>
      <c r="M2" s="460"/>
    </row>
    <row r="3" spans="2:23" s="34" customFormat="1" ht="18" customHeight="1" thickBot="1" x14ac:dyDescent="0.25">
      <c r="C3" s="57" t="str">
        <f>Start!$C$5</f>
        <v>MUŽI</v>
      </c>
      <c r="E3" s="746" t="s">
        <v>31</v>
      </c>
      <c r="F3" s="747"/>
      <c r="G3" s="747"/>
      <c r="H3" s="748"/>
      <c r="J3" s="746" t="s">
        <v>32</v>
      </c>
      <c r="K3" s="747"/>
      <c r="L3" s="747"/>
      <c r="M3" s="748"/>
      <c r="O3" s="37"/>
      <c r="P3" s="102"/>
      <c r="Q3" s="104"/>
      <c r="R3" s="102"/>
      <c r="S3" s="104"/>
      <c r="T3" s="102"/>
      <c r="U3" s="103"/>
    </row>
    <row r="4" spans="2:23" s="468" customFormat="1" ht="18" customHeight="1" thickBot="1" x14ac:dyDescent="0.25">
      <c r="B4" s="35" t="s">
        <v>52</v>
      </c>
      <c r="C4" s="36" t="s">
        <v>22</v>
      </c>
      <c r="D4" s="35" t="s">
        <v>23</v>
      </c>
      <c r="E4" s="462">
        <v>1</v>
      </c>
      <c r="F4" s="463">
        <v>2</v>
      </c>
      <c r="G4" s="464">
        <v>3</v>
      </c>
      <c r="H4" s="35" t="s">
        <v>24</v>
      </c>
      <c r="I4" s="465"/>
      <c r="J4" s="462">
        <v>1</v>
      </c>
      <c r="K4" s="463">
        <v>2</v>
      </c>
      <c r="L4" s="464">
        <v>3</v>
      </c>
      <c r="M4" s="35" t="s">
        <v>24</v>
      </c>
      <c r="N4" s="466"/>
      <c r="O4" s="38" t="s">
        <v>33</v>
      </c>
      <c r="P4" s="467"/>
      <c r="Q4" s="273" t="s">
        <v>34</v>
      </c>
      <c r="R4" s="467"/>
      <c r="S4" s="273" t="s">
        <v>44</v>
      </c>
      <c r="T4" s="467"/>
      <c r="U4" s="338" t="s">
        <v>35</v>
      </c>
    </row>
    <row r="5" spans="2:23" ht="18" customHeight="1" x14ac:dyDescent="0.2">
      <c r="B5" s="39">
        <f>J!E1</f>
        <v>1</v>
      </c>
      <c r="C5" s="230" t="str">
        <f>IF(AND(J!A1="",J!B1&lt;&gt;""),"NESTARTOVALO",IF(AND(J!A1="",J!B1=""),"",J!A1))</f>
        <v>Janecký Marek</v>
      </c>
      <c r="D5" s="230" t="str">
        <f>IF(AND(J!A1="",J!B1=""),"",J!B1)</f>
        <v>Voděrady</v>
      </c>
      <c r="E5" s="48" t="s">
        <v>103</v>
      </c>
      <c r="F5" s="49"/>
      <c r="G5" s="50"/>
      <c r="H5" s="40" t="str">
        <f>IF($C5="","",IF(OR($E5="DNF",$F5="DNF",$G5="DNF",AND($E5="",$F5="",$G5="")),"DNF",IF(OR($E5="NP",$F5="NP",$G5="NP"),"NP",IF(ISERROR(MEDIAN($E5:$G5)),"DNF",IF(OR($E5="X",$F5="X",$G5="X",$E5="",$F5="",$G5="",$E5="x",$F5="x",$G5="x"),MAX($E5:$G5),MEDIAN($E5:$G5))))))</f>
        <v>NP</v>
      </c>
      <c r="I5" s="41"/>
      <c r="J5" s="48">
        <v>19.54</v>
      </c>
      <c r="K5" s="49"/>
      <c r="L5" s="50"/>
      <c r="M5" s="40">
        <f>IF($C5="","",IF(OR($J5="DNF",$K5="DNF",$L5="DNF",AND($J5="",$K5="",$L5="")),"DNF",IF(OR($J5="NP",$K5="NP",$L5="NP"),"NP",IF(ISERROR(MEDIAN($J5:$L5)),"DNF",IF(OR($J5="X",$K5="X",$L5="X",$J5="",$K5="",$L5="",$J5="x",$K5="x",$L5="x"),MAX($J5:$L5),MEDIAN($J5:$L5))))))</f>
        <v>19.54</v>
      </c>
      <c r="N5" s="469"/>
      <c r="O5" s="41">
        <f>IF(C5="","",IF(OR(AND(H5="NP",M5="NP"),AND(H5="DNF",M5="DNF")),H5,IF(AND(H5="NP",M5="DNF"),H5,IF(AND(H5="DNF",M5="NP"),M5,MIN(H5,M5)))))</f>
        <v>19.54</v>
      </c>
      <c r="Q5" s="337">
        <f>IF(C5="","",IF(OR(O5="NP",O5="DNF"),O5,RANK(O5,O$5:O$179,1)))</f>
        <v>26</v>
      </c>
      <c r="S5" s="337">
        <f>IF(C5="","",IF(O5="NP",MAX(Q$5:Q$179)+1,IF(O5="DNF",MAX(Q$5:Q$179)+COUNTIF(Q$5:Q$179,"NP")+1,RANK(O5,O$5:O$179,1))))</f>
        <v>26</v>
      </c>
      <c r="U5" s="94">
        <f>IF($C5="",9000,MAX(H5,M5)+(COUNTIF($H5:$H5,"NP")*600)+(COUNTIF($M5:$M5,"NP")*600)+(COUNTIF($H5:$H5,"DNF")*3600)+(COUNTIF($M5:$M5,"DNF")*3600))</f>
        <v>619.54</v>
      </c>
      <c r="V5" s="470"/>
      <c r="W5" s="470"/>
    </row>
    <row r="6" spans="2:23" s="455" customFormat="1" ht="18" customHeight="1" x14ac:dyDescent="0.2">
      <c r="B6" s="75">
        <f>J!E2</f>
        <v>2</v>
      </c>
      <c r="C6" s="231" t="str">
        <f>IF(AND(J!A2="",J!B2&lt;&gt;""),"NESTARTOVALO",IF(AND(J!A2="",J!B2=""),"",J!A2))</f>
        <v>Flídr Karel</v>
      </c>
      <c r="D6" s="231" t="str">
        <f>IF(AND(J!A2="",J!B2=""),"",J!B2)</f>
        <v>Široký Důl</v>
      </c>
      <c r="E6" s="77">
        <v>16.649999999999999</v>
      </c>
      <c r="F6" s="78"/>
      <c r="G6" s="79"/>
      <c r="H6" s="124">
        <f t="shared" ref="H6:H69" si="0">IF($C6="","",IF(OR($E6="DNF",$F6="DNF",$G6="DNF",AND($E6="",$F6="",$G6="")),"DNF",IF(OR($E6="NP",$F6="NP",$G6="NP"),"NP",IF(ISERROR(MEDIAN($E6:$G6)),"DNF",IF(OR($E6="X",$F6="X",$G6="X",$E6="",$F6="",$G6="",$E6="x",$F6="x",$G6="x"),MAX($E6:$G6),MEDIAN($E6:$G6))))))</f>
        <v>16.649999999999999</v>
      </c>
      <c r="I6" s="81"/>
      <c r="J6" s="77" t="s">
        <v>103</v>
      </c>
      <c r="K6" s="78"/>
      <c r="L6" s="79"/>
      <c r="M6" s="80" t="str">
        <f t="shared" ref="M6:M69" si="1">IF($C6="","",IF(OR($J6="DNF",$K6="DNF",$L6="DNF",AND($J6="",$K6="",$L6="")),"DNF",IF(OR($J6="NP",$K6="NP",$L6="NP"),"NP",IF(ISERROR(MEDIAN($J6:$L6)),"DNF",IF(OR($J6="X",$K6="X",$L6="X",$J6="",$K6="",$L6="",$J6="x",$K6="x",$L6="x"),MAX($J6:$L6),MEDIAN($J6:$L6))))))</f>
        <v>NP</v>
      </c>
      <c r="N6" s="471"/>
      <c r="O6" s="81">
        <f t="shared" ref="O6:O69" si="2">IF(C6="","",IF(OR(AND(H6="NP",M6="NP"),AND(H6="DNF",M6="DNF")),H6,IF(AND(H6="NP",M6="DNF"),H6,IF(AND(H6="DNF",M6="NP"),M6,MIN(H6,M6)))))</f>
        <v>16.649999999999999</v>
      </c>
      <c r="P6" s="456"/>
      <c r="Q6" s="90">
        <f t="shared" ref="Q6:Q69" si="3">IF(C6="","",IF(OR(O6="NP",O6="DNF"),O6,RANK(O6,O$5:O$179,1)))</f>
        <v>5</v>
      </c>
      <c r="R6" s="456"/>
      <c r="S6" s="90">
        <f t="shared" ref="S6:S69" si="4">IF(C6="","",IF(O6="NP",MAX(Q$5:Q$179)+1,IF(O6="DNF",MAX(Q$5:Q$179)+COUNTIF(Q$5:Q$179,"NP")+1,RANK(O6,O$5:O$179,1))))</f>
        <v>5</v>
      </c>
      <c r="T6" s="456"/>
      <c r="U6" s="83">
        <f t="shared" ref="U6:U69" si="5">IF($C6="",9000,MAX(H6,M6)+(COUNTIF($H6:$H6,"NP")*600)+(COUNTIF($M6:$M6,"NP")*600)+(COUNTIF($H6:$H6,"DNF")*3600)+(COUNTIF($M6:$M6,"DNF")*3600))</f>
        <v>616.65</v>
      </c>
    </row>
    <row r="7" spans="2:23" s="455" customFormat="1" ht="18" customHeight="1" x14ac:dyDescent="0.2">
      <c r="B7" s="42">
        <f>J!E3</f>
        <v>3</v>
      </c>
      <c r="C7" s="232" t="str">
        <f>IF(AND(J!A3="",J!B3&lt;&gt;""),"NESTARTOVALO",IF(AND(J!A3="",J!B3=""),"",J!A3))</f>
        <v>Kuchra František</v>
      </c>
      <c r="D7" s="232" t="str">
        <f>IF(AND(J!A3="",J!B3=""),"",J!B3)</f>
        <v xml:space="preserve">Desná </v>
      </c>
      <c r="E7" s="51">
        <v>19.350000000000001</v>
      </c>
      <c r="F7" s="52"/>
      <c r="G7" s="53"/>
      <c r="H7" s="43">
        <f t="shared" si="0"/>
        <v>19.350000000000001</v>
      </c>
      <c r="I7" s="44"/>
      <c r="J7" s="51">
        <v>22.6</v>
      </c>
      <c r="K7" s="52"/>
      <c r="L7" s="53"/>
      <c r="M7" s="43">
        <f t="shared" si="1"/>
        <v>22.6</v>
      </c>
      <c r="N7" s="472"/>
      <c r="O7" s="44">
        <f t="shared" si="2"/>
        <v>19.350000000000001</v>
      </c>
      <c r="P7" s="456"/>
      <c r="Q7" s="90">
        <f t="shared" si="3"/>
        <v>23</v>
      </c>
      <c r="R7" s="456"/>
      <c r="S7" s="90">
        <f t="shared" si="4"/>
        <v>23</v>
      </c>
      <c r="T7" s="456"/>
      <c r="U7" s="83">
        <f t="shared" si="5"/>
        <v>22.6</v>
      </c>
    </row>
    <row r="8" spans="2:23" ht="18" customHeight="1" x14ac:dyDescent="0.2">
      <c r="B8" s="75">
        <f>J!E4</f>
        <v>4</v>
      </c>
      <c r="C8" s="231" t="str">
        <f>IF(AND(J!A4="",J!B4&lt;&gt;""),"NESTARTOVALO",IF(AND(J!A4="",J!B4=""),"",J!A4))</f>
        <v>Hrdina Matouš</v>
      </c>
      <c r="D8" s="231" t="str">
        <f>IF(AND(J!A4="",J!B4=""),"",J!B4)</f>
        <v>Lukavice</v>
      </c>
      <c r="E8" s="77" t="s">
        <v>103</v>
      </c>
      <c r="F8" s="78"/>
      <c r="G8" s="79"/>
      <c r="H8" s="80" t="str">
        <f t="shared" si="0"/>
        <v>NP</v>
      </c>
      <c r="I8" s="81"/>
      <c r="J8" s="77">
        <v>18.34</v>
      </c>
      <c r="K8" s="78"/>
      <c r="L8" s="79"/>
      <c r="M8" s="80">
        <f t="shared" si="1"/>
        <v>18.34</v>
      </c>
      <c r="N8" s="471"/>
      <c r="O8" s="81">
        <f t="shared" si="2"/>
        <v>18.34</v>
      </c>
      <c r="Q8" s="90">
        <f t="shared" si="3"/>
        <v>13</v>
      </c>
      <c r="S8" s="90">
        <f t="shared" si="4"/>
        <v>13</v>
      </c>
      <c r="U8" s="83">
        <f t="shared" si="5"/>
        <v>618.34</v>
      </c>
    </row>
    <row r="9" spans="2:23" s="455" customFormat="1" ht="18" customHeight="1" x14ac:dyDescent="0.2">
      <c r="B9" s="42">
        <f>J!E5</f>
        <v>5</v>
      </c>
      <c r="C9" s="232" t="str">
        <f>IF(AND(J!A5="",J!B5&lt;&gt;""),"NESTARTOVALO",IF(AND(J!A5="",J!B5=""),"",J!A5))</f>
        <v>Mlejnek Jan</v>
      </c>
      <c r="D9" s="232" t="str">
        <f>IF(AND(J!A5="",J!B5=""),"",J!B5)</f>
        <v>Zbožnov</v>
      </c>
      <c r="E9" s="51">
        <v>28.9</v>
      </c>
      <c r="F9" s="52"/>
      <c r="G9" s="53"/>
      <c r="H9" s="43">
        <f t="shared" si="0"/>
        <v>28.9</v>
      </c>
      <c r="I9" s="44"/>
      <c r="J9" s="51">
        <v>18.190000000000001</v>
      </c>
      <c r="K9" s="52"/>
      <c r="L9" s="53"/>
      <c r="M9" s="43">
        <f t="shared" si="1"/>
        <v>18.190000000000001</v>
      </c>
      <c r="N9" s="472"/>
      <c r="O9" s="44">
        <f t="shared" si="2"/>
        <v>18.190000000000001</v>
      </c>
      <c r="P9" s="456"/>
      <c r="Q9" s="90">
        <f t="shared" si="3"/>
        <v>12</v>
      </c>
      <c r="R9" s="456"/>
      <c r="S9" s="90">
        <f t="shared" si="4"/>
        <v>12</v>
      </c>
      <c r="T9" s="456"/>
      <c r="U9" s="83">
        <f t="shared" si="5"/>
        <v>28.9</v>
      </c>
    </row>
    <row r="10" spans="2:23" s="455" customFormat="1" ht="18" customHeight="1" x14ac:dyDescent="0.2">
      <c r="B10" s="75">
        <f>J!E6</f>
        <v>6</v>
      </c>
      <c r="C10" s="231" t="str">
        <f>IF(AND(J!A6="",J!B6&lt;&gt;""),"NESTARTOVALO",IF(AND(J!A6="",J!B6=""),"",J!A6))</f>
        <v>Lang Šimon</v>
      </c>
      <c r="D10" s="231" t="str">
        <f>IF(AND(J!A6="",J!B6=""),"",J!B6)</f>
        <v>Čeperka</v>
      </c>
      <c r="E10" s="77">
        <v>19.54</v>
      </c>
      <c r="F10" s="78"/>
      <c r="G10" s="79"/>
      <c r="H10" s="80">
        <f t="shared" si="0"/>
        <v>19.54</v>
      </c>
      <c r="I10" s="81"/>
      <c r="J10" s="77" t="s">
        <v>103</v>
      </c>
      <c r="K10" s="78"/>
      <c r="L10" s="79"/>
      <c r="M10" s="80" t="str">
        <f t="shared" si="1"/>
        <v>NP</v>
      </c>
      <c r="N10" s="471"/>
      <c r="O10" s="81">
        <f t="shared" si="2"/>
        <v>19.54</v>
      </c>
      <c r="P10" s="456"/>
      <c r="Q10" s="90">
        <f t="shared" si="3"/>
        <v>26</v>
      </c>
      <c r="R10" s="456"/>
      <c r="S10" s="90">
        <f t="shared" si="4"/>
        <v>26</v>
      </c>
      <c r="T10" s="456"/>
      <c r="U10" s="83">
        <f t="shared" si="5"/>
        <v>619.54</v>
      </c>
    </row>
    <row r="11" spans="2:23" ht="18" customHeight="1" x14ac:dyDescent="0.2">
      <c r="B11" s="42">
        <f>J!E7</f>
        <v>7</v>
      </c>
      <c r="C11" s="232" t="str">
        <f>IF(AND(J!A7="",J!B7&lt;&gt;""),"NESTARTOVALO",IF(AND(J!A7="",J!B7=""),"",J!A7))</f>
        <v>Fikejz Tomáš</v>
      </c>
      <c r="D11" s="232" t="str">
        <f>IF(AND(J!A7="",J!B7=""),"",J!B7)</f>
        <v>Voděrady</v>
      </c>
      <c r="E11" s="51" t="s">
        <v>103</v>
      </c>
      <c r="F11" s="52"/>
      <c r="G11" s="53"/>
      <c r="H11" s="43" t="str">
        <f t="shared" si="0"/>
        <v>NP</v>
      </c>
      <c r="I11" s="44"/>
      <c r="J11" s="51">
        <v>22.03</v>
      </c>
      <c r="K11" s="52"/>
      <c r="L11" s="53"/>
      <c r="M11" s="43">
        <f t="shared" si="1"/>
        <v>22.03</v>
      </c>
      <c r="N11" s="472"/>
      <c r="O11" s="44">
        <f t="shared" si="2"/>
        <v>22.03</v>
      </c>
      <c r="Q11" s="90">
        <f t="shared" si="3"/>
        <v>41</v>
      </c>
      <c r="S11" s="90">
        <f t="shared" si="4"/>
        <v>41</v>
      </c>
      <c r="U11" s="83">
        <f t="shared" si="5"/>
        <v>622.03</v>
      </c>
    </row>
    <row r="12" spans="2:23" s="455" customFormat="1" ht="18" customHeight="1" x14ac:dyDescent="0.2">
      <c r="B12" s="75">
        <f>J!E8</f>
        <v>8</v>
      </c>
      <c r="C12" s="231" t="str">
        <f>IF(AND(J!A8="",J!B8&lt;&gt;""),"NESTARTOVALO",IF(AND(J!A8="",J!B8=""),"",J!A8))</f>
        <v>Křivka Michal</v>
      </c>
      <c r="D12" s="231" t="str">
        <f>IF(AND(J!A8="",J!B8=""),"",J!B8)</f>
        <v>Široký Důl</v>
      </c>
      <c r="E12" s="77">
        <v>18.89</v>
      </c>
      <c r="F12" s="78"/>
      <c r="G12" s="79"/>
      <c r="H12" s="80">
        <f t="shared" si="0"/>
        <v>18.89</v>
      </c>
      <c r="I12" s="81"/>
      <c r="J12" s="77" t="s">
        <v>103</v>
      </c>
      <c r="K12" s="78"/>
      <c r="L12" s="79"/>
      <c r="M12" s="80" t="str">
        <f t="shared" si="1"/>
        <v>NP</v>
      </c>
      <c r="N12" s="471"/>
      <c r="O12" s="81">
        <f t="shared" si="2"/>
        <v>18.89</v>
      </c>
      <c r="P12" s="456"/>
      <c r="Q12" s="90">
        <f t="shared" si="3"/>
        <v>16</v>
      </c>
      <c r="R12" s="456"/>
      <c r="S12" s="90">
        <f t="shared" si="4"/>
        <v>16</v>
      </c>
      <c r="T12" s="456"/>
      <c r="U12" s="83">
        <f t="shared" si="5"/>
        <v>618.89</v>
      </c>
    </row>
    <row r="13" spans="2:23" s="455" customFormat="1" ht="18" customHeight="1" x14ac:dyDescent="0.2">
      <c r="B13" s="42">
        <f>J!E9</f>
        <v>9</v>
      </c>
      <c r="C13" s="232" t="str">
        <f>IF(AND(J!A9="",J!B9&lt;&gt;""),"NESTARTOVALO",IF(AND(J!A9="",J!B9=""),"",J!A9))</f>
        <v>Flídr Dušan</v>
      </c>
      <c r="D13" s="232" t="str">
        <f>IF(AND(J!A9="",J!B9=""),"",J!B9)</f>
        <v xml:space="preserve">Desná </v>
      </c>
      <c r="E13" s="51">
        <v>26.22</v>
      </c>
      <c r="F13" s="52"/>
      <c r="G13" s="53"/>
      <c r="H13" s="43">
        <f t="shared" si="0"/>
        <v>26.22</v>
      </c>
      <c r="I13" s="44"/>
      <c r="J13" s="51" t="s">
        <v>103</v>
      </c>
      <c r="K13" s="52"/>
      <c r="L13" s="53"/>
      <c r="M13" s="43" t="str">
        <f t="shared" si="1"/>
        <v>NP</v>
      </c>
      <c r="N13" s="472"/>
      <c r="O13" s="44">
        <f t="shared" si="2"/>
        <v>26.22</v>
      </c>
      <c r="P13" s="456"/>
      <c r="Q13" s="90">
        <f t="shared" si="3"/>
        <v>46</v>
      </c>
      <c r="R13" s="456"/>
      <c r="S13" s="90">
        <f t="shared" si="4"/>
        <v>46</v>
      </c>
      <c r="T13" s="456"/>
      <c r="U13" s="83">
        <f t="shared" si="5"/>
        <v>626.22</v>
      </c>
    </row>
    <row r="14" spans="2:23" ht="18" customHeight="1" x14ac:dyDescent="0.2">
      <c r="B14" s="75">
        <f>J!E10</f>
        <v>10</v>
      </c>
      <c r="C14" s="231" t="str">
        <f>IF(AND(J!A10="",J!B10&lt;&gt;""),"NESTARTOVALO",IF(AND(J!A10="",J!B10=""),"",J!A10))</f>
        <v>Hlaváček Vít</v>
      </c>
      <c r="D14" s="231" t="str">
        <f>IF(AND(J!A10="",J!B10=""),"",J!B10)</f>
        <v>Lukavice</v>
      </c>
      <c r="E14" s="77">
        <v>20.66</v>
      </c>
      <c r="F14" s="78"/>
      <c r="G14" s="79"/>
      <c r="H14" s="80">
        <f t="shared" si="0"/>
        <v>20.66</v>
      </c>
      <c r="I14" s="81"/>
      <c r="J14" s="77">
        <v>19.79</v>
      </c>
      <c r="K14" s="78"/>
      <c r="L14" s="79"/>
      <c r="M14" s="80">
        <f t="shared" si="1"/>
        <v>19.79</v>
      </c>
      <c r="N14" s="471"/>
      <c r="O14" s="81">
        <f t="shared" si="2"/>
        <v>19.79</v>
      </c>
      <c r="Q14" s="90">
        <f t="shared" si="3"/>
        <v>29</v>
      </c>
      <c r="S14" s="90">
        <f t="shared" si="4"/>
        <v>29</v>
      </c>
      <c r="U14" s="83">
        <f t="shared" si="5"/>
        <v>20.66</v>
      </c>
    </row>
    <row r="15" spans="2:23" s="455" customFormat="1" ht="18" customHeight="1" x14ac:dyDescent="0.2">
      <c r="B15" s="42">
        <f>J!E11</f>
        <v>11</v>
      </c>
      <c r="C15" s="232" t="str">
        <f>IF(AND(J!A11="",J!B11&lt;&gt;""),"NESTARTOVALO",IF(AND(J!A11="",J!B11=""),"",J!A11))</f>
        <v xml:space="preserve">Lidmila Jaromír </v>
      </c>
      <c r="D15" s="232" t="str">
        <f>IF(AND(J!A11="",J!B11=""),"",J!B11)</f>
        <v>Zbožnov</v>
      </c>
      <c r="E15" s="51">
        <v>20.49</v>
      </c>
      <c r="F15" s="52"/>
      <c r="G15" s="53"/>
      <c r="H15" s="43">
        <f t="shared" si="0"/>
        <v>20.49</v>
      </c>
      <c r="I15" s="44"/>
      <c r="J15" s="51">
        <v>19.64</v>
      </c>
      <c r="K15" s="52"/>
      <c r="L15" s="53"/>
      <c r="M15" s="43">
        <f t="shared" si="1"/>
        <v>19.64</v>
      </c>
      <c r="N15" s="472"/>
      <c r="O15" s="44">
        <f t="shared" si="2"/>
        <v>19.64</v>
      </c>
      <c r="P15" s="456"/>
      <c r="Q15" s="90">
        <f t="shared" si="3"/>
        <v>28</v>
      </c>
      <c r="R15" s="456"/>
      <c r="S15" s="90">
        <f t="shared" si="4"/>
        <v>28</v>
      </c>
      <c r="T15" s="456"/>
      <c r="U15" s="83">
        <f t="shared" si="5"/>
        <v>20.49</v>
      </c>
    </row>
    <row r="16" spans="2:23" s="455" customFormat="1" ht="18" customHeight="1" x14ac:dyDescent="0.2">
      <c r="B16" s="75">
        <f>J!E12</f>
        <v>12</v>
      </c>
      <c r="C16" s="231" t="str">
        <f>IF(AND(J!A12="",J!B12&lt;&gt;""),"NESTARTOVALO",IF(AND(J!A12="",J!B12=""),"",J!A12))</f>
        <v>Macek Miroslav</v>
      </c>
      <c r="D16" s="231" t="str">
        <f>IF(AND(J!A12="",J!B12=""),"",J!B12)</f>
        <v>Čeperka</v>
      </c>
      <c r="E16" s="77">
        <v>20.79</v>
      </c>
      <c r="F16" s="78"/>
      <c r="G16" s="79"/>
      <c r="H16" s="80">
        <f t="shared" si="0"/>
        <v>20.79</v>
      </c>
      <c r="I16" s="81"/>
      <c r="J16" s="77">
        <v>20.55</v>
      </c>
      <c r="K16" s="78"/>
      <c r="L16" s="79"/>
      <c r="M16" s="80">
        <f t="shared" si="1"/>
        <v>20.55</v>
      </c>
      <c r="N16" s="471"/>
      <c r="O16" s="81">
        <f t="shared" si="2"/>
        <v>20.55</v>
      </c>
      <c r="P16" s="456"/>
      <c r="Q16" s="90">
        <f t="shared" si="3"/>
        <v>34</v>
      </c>
      <c r="R16" s="456"/>
      <c r="S16" s="90">
        <f t="shared" si="4"/>
        <v>34</v>
      </c>
      <c r="T16" s="456"/>
      <c r="U16" s="83">
        <f t="shared" si="5"/>
        <v>20.79</v>
      </c>
    </row>
    <row r="17" spans="2:30" ht="18" customHeight="1" x14ac:dyDescent="0.2">
      <c r="B17" s="42">
        <f>J!E13</f>
        <v>13</v>
      </c>
      <c r="C17" s="232" t="str">
        <f>IF(AND(J!A13="",J!B13&lt;&gt;""),"NESTARTOVALO",IF(AND(J!A13="",J!B13=""),"",J!A13))</f>
        <v>Rozlílek Patrik</v>
      </c>
      <c r="D17" s="232" t="str">
        <f>IF(AND(J!A13="",J!B13=""),"",J!B13)</f>
        <v>Voděrady</v>
      </c>
      <c r="E17" s="51">
        <v>19.510000000000002</v>
      </c>
      <c r="F17" s="52"/>
      <c r="G17" s="53"/>
      <c r="H17" s="43">
        <f t="shared" si="0"/>
        <v>19.510000000000002</v>
      </c>
      <c r="I17" s="44"/>
      <c r="J17" s="51" t="s">
        <v>103</v>
      </c>
      <c r="K17" s="52"/>
      <c r="L17" s="53"/>
      <c r="M17" s="43" t="str">
        <f t="shared" si="1"/>
        <v>NP</v>
      </c>
      <c r="N17" s="472"/>
      <c r="O17" s="44">
        <f t="shared" si="2"/>
        <v>19.510000000000002</v>
      </c>
      <c r="Q17" s="90">
        <f t="shared" si="3"/>
        <v>25</v>
      </c>
      <c r="S17" s="90">
        <f t="shared" si="4"/>
        <v>25</v>
      </c>
      <c r="U17" s="83">
        <f t="shared" si="5"/>
        <v>619.51</v>
      </c>
    </row>
    <row r="18" spans="2:30" s="455" customFormat="1" ht="18" customHeight="1" x14ac:dyDescent="0.2">
      <c r="B18" s="75">
        <f>J!E14</f>
        <v>14</v>
      </c>
      <c r="C18" s="231" t="str">
        <f>IF(AND(J!A14="",J!B14&lt;&gt;""),"NESTARTOVALO",IF(AND(J!A14="",J!B14=""),"",J!A14))</f>
        <v>Paulíček Jakub</v>
      </c>
      <c r="D18" s="231" t="str">
        <f>IF(AND(J!A14="",J!B14=""),"",J!B14)</f>
        <v>Široký Důl</v>
      </c>
      <c r="E18" s="77">
        <v>16.34</v>
      </c>
      <c r="F18" s="78"/>
      <c r="G18" s="79"/>
      <c r="H18" s="80">
        <f t="shared" si="0"/>
        <v>16.34</v>
      </c>
      <c r="I18" s="81"/>
      <c r="J18" s="77" t="s">
        <v>103</v>
      </c>
      <c r="K18" s="78"/>
      <c r="L18" s="79"/>
      <c r="M18" s="80" t="str">
        <f t="shared" si="1"/>
        <v>NP</v>
      </c>
      <c r="N18" s="471"/>
      <c r="O18" s="81">
        <f t="shared" si="2"/>
        <v>16.34</v>
      </c>
      <c r="P18" s="456"/>
      <c r="Q18" s="90">
        <f t="shared" si="3"/>
        <v>2</v>
      </c>
      <c r="R18" s="456"/>
      <c r="S18" s="90">
        <f t="shared" si="4"/>
        <v>2</v>
      </c>
      <c r="T18" s="456"/>
      <c r="U18" s="83">
        <f t="shared" si="5"/>
        <v>616.34</v>
      </c>
      <c r="W18" s="473"/>
      <c r="X18" s="473"/>
      <c r="AC18" s="473"/>
      <c r="AD18" s="473"/>
    </row>
    <row r="19" spans="2:30" s="455" customFormat="1" ht="18" customHeight="1" x14ac:dyDescent="0.2">
      <c r="B19" s="42">
        <f>J!E15</f>
        <v>15</v>
      </c>
      <c r="C19" s="232" t="str">
        <f>IF(AND(J!A15="",J!B15&lt;&gt;""),"NESTARTOVALO",IF(AND(J!A15="",J!B15=""),"",J!A15))</f>
        <v>Flach Lukáš</v>
      </c>
      <c r="D19" s="232" t="str">
        <f>IF(AND(J!A15="",J!B15=""),"",J!B15)</f>
        <v xml:space="preserve">Desná </v>
      </c>
      <c r="E19" s="51">
        <v>32.049999999999997</v>
      </c>
      <c r="F19" s="52"/>
      <c r="G19" s="53"/>
      <c r="H19" s="43">
        <f t="shared" si="0"/>
        <v>32.049999999999997</v>
      </c>
      <c r="I19" s="44"/>
      <c r="J19" s="51">
        <v>20.47</v>
      </c>
      <c r="K19" s="52"/>
      <c r="L19" s="53"/>
      <c r="M19" s="43">
        <f t="shared" si="1"/>
        <v>20.47</v>
      </c>
      <c r="N19" s="472"/>
      <c r="O19" s="44">
        <f t="shared" si="2"/>
        <v>20.47</v>
      </c>
      <c r="P19" s="456"/>
      <c r="Q19" s="90">
        <f t="shared" si="3"/>
        <v>33</v>
      </c>
      <c r="R19" s="456"/>
      <c r="S19" s="90">
        <f t="shared" si="4"/>
        <v>33</v>
      </c>
      <c r="T19" s="456"/>
      <c r="U19" s="83">
        <f t="shared" si="5"/>
        <v>32.049999999999997</v>
      </c>
    </row>
    <row r="20" spans="2:30" ht="18" customHeight="1" x14ac:dyDescent="0.2">
      <c r="B20" s="75">
        <f>J!E16</f>
        <v>16</v>
      </c>
      <c r="C20" s="231" t="str">
        <f>IF(AND(J!A16="",J!B16&lt;&gt;""),"NESTARTOVALO",IF(AND(J!A16="",J!B16=""),"",J!A16))</f>
        <v>Novák Josef</v>
      </c>
      <c r="D20" s="231" t="str">
        <f>IF(AND(J!A16="",J!B16=""),"",J!B16)</f>
        <v>Lukavice</v>
      </c>
      <c r="E20" s="77">
        <v>17.57</v>
      </c>
      <c r="F20" s="78"/>
      <c r="G20" s="79"/>
      <c r="H20" s="80">
        <f t="shared" si="0"/>
        <v>17.57</v>
      </c>
      <c r="I20" s="81"/>
      <c r="J20" s="82">
        <v>17.36</v>
      </c>
      <c r="K20" s="78"/>
      <c r="L20" s="79"/>
      <c r="M20" s="80">
        <f t="shared" si="1"/>
        <v>17.36</v>
      </c>
      <c r="N20" s="471"/>
      <c r="O20" s="81">
        <f t="shared" si="2"/>
        <v>17.36</v>
      </c>
      <c r="Q20" s="90">
        <f t="shared" si="3"/>
        <v>8</v>
      </c>
      <c r="S20" s="90">
        <f t="shared" si="4"/>
        <v>8</v>
      </c>
      <c r="U20" s="83">
        <f t="shared" si="5"/>
        <v>17.57</v>
      </c>
    </row>
    <row r="21" spans="2:30" ht="18" customHeight="1" x14ac:dyDescent="0.2">
      <c r="B21" s="42">
        <f>J!E17</f>
        <v>17</v>
      </c>
      <c r="C21" s="232" t="str">
        <f>IF(AND(J!A17="",J!B17&lt;&gt;""),"NESTARTOVALO",IF(AND(J!A17="",J!B17=""),"",J!A17))</f>
        <v>Šach Martin</v>
      </c>
      <c r="D21" s="232" t="str">
        <f>IF(AND(J!A17="",J!B17=""),"",J!B17)</f>
        <v>Zbožnov</v>
      </c>
      <c r="E21" s="51">
        <v>17.73</v>
      </c>
      <c r="F21" s="52"/>
      <c r="G21" s="53"/>
      <c r="H21" s="43">
        <f t="shared" si="0"/>
        <v>17.73</v>
      </c>
      <c r="I21" s="44"/>
      <c r="J21" s="51" t="s">
        <v>103</v>
      </c>
      <c r="K21" s="52"/>
      <c r="L21" s="53"/>
      <c r="M21" s="43" t="str">
        <f t="shared" si="1"/>
        <v>NP</v>
      </c>
      <c r="N21" s="472"/>
      <c r="O21" s="44">
        <f t="shared" si="2"/>
        <v>17.73</v>
      </c>
      <c r="Q21" s="90">
        <f t="shared" si="3"/>
        <v>10</v>
      </c>
      <c r="S21" s="90">
        <f t="shared" si="4"/>
        <v>10</v>
      </c>
      <c r="U21" s="83">
        <f t="shared" si="5"/>
        <v>617.73</v>
      </c>
    </row>
    <row r="22" spans="2:30" ht="18" customHeight="1" x14ac:dyDescent="0.2">
      <c r="B22" s="75">
        <f>J!E18</f>
        <v>18</v>
      </c>
      <c r="C22" s="231" t="str">
        <f>IF(AND(J!A18="",J!B18&lt;&gt;""),"NESTARTOVALO",IF(AND(J!A18="",J!B18=""),"",J!A18))</f>
        <v>Antolík Patrik</v>
      </c>
      <c r="D22" s="231" t="str">
        <f>IF(AND(J!A18="",J!B18=""),"",J!B18)</f>
        <v>Čeperka</v>
      </c>
      <c r="E22" s="77" t="s">
        <v>103</v>
      </c>
      <c r="F22" s="78"/>
      <c r="G22" s="79"/>
      <c r="H22" s="80" t="str">
        <f t="shared" si="0"/>
        <v>NP</v>
      </c>
      <c r="I22" s="81"/>
      <c r="J22" s="77">
        <v>19.37</v>
      </c>
      <c r="K22" s="78"/>
      <c r="L22" s="79"/>
      <c r="M22" s="80">
        <f t="shared" si="1"/>
        <v>19.37</v>
      </c>
      <c r="N22" s="471"/>
      <c r="O22" s="81">
        <f t="shared" si="2"/>
        <v>19.37</v>
      </c>
      <c r="Q22" s="90">
        <f t="shared" si="3"/>
        <v>24</v>
      </c>
      <c r="S22" s="90">
        <f t="shared" si="4"/>
        <v>24</v>
      </c>
      <c r="U22" s="83">
        <f t="shared" si="5"/>
        <v>619.37</v>
      </c>
    </row>
    <row r="23" spans="2:30" ht="18" customHeight="1" x14ac:dyDescent="0.2">
      <c r="B23" s="42">
        <f>J!E19</f>
        <v>19</v>
      </c>
      <c r="C23" s="232" t="str">
        <f>IF(AND(J!A19="",J!B19&lt;&gt;""),"NESTARTOVALO",IF(AND(J!A19="",J!B19=""),"",J!A19))</f>
        <v>Rozlílek Ondřej</v>
      </c>
      <c r="D23" s="232" t="str">
        <f>IF(AND(J!A19="",J!B19=""),"",J!B19)</f>
        <v>Voděrady</v>
      </c>
      <c r="E23" s="51">
        <v>20.46</v>
      </c>
      <c r="F23" s="52"/>
      <c r="G23" s="53"/>
      <c r="H23" s="43">
        <f t="shared" si="0"/>
        <v>20.46</v>
      </c>
      <c r="I23" s="44"/>
      <c r="J23" s="51">
        <v>23.3</v>
      </c>
      <c r="K23" s="52"/>
      <c r="L23" s="53"/>
      <c r="M23" s="43">
        <f t="shared" si="1"/>
        <v>23.3</v>
      </c>
      <c r="N23" s="472"/>
      <c r="O23" s="44">
        <f t="shared" si="2"/>
        <v>20.46</v>
      </c>
      <c r="Q23" s="90">
        <f t="shared" si="3"/>
        <v>32</v>
      </c>
      <c r="S23" s="90">
        <f t="shared" si="4"/>
        <v>32</v>
      </c>
      <c r="U23" s="83">
        <f t="shared" si="5"/>
        <v>23.3</v>
      </c>
    </row>
    <row r="24" spans="2:30" ht="18" customHeight="1" x14ac:dyDescent="0.2">
      <c r="B24" s="75">
        <f>J!E20</f>
        <v>20</v>
      </c>
      <c r="C24" s="231" t="str">
        <f>IF(AND(J!A20="",J!B20&lt;&gt;""),"NESTARTOVALO",IF(AND(J!A20="",J!B20=""),"",J!A20))</f>
        <v>Uher Jan</v>
      </c>
      <c r="D24" s="231" t="str">
        <f>IF(AND(J!A20="",J!B20=""),"",J!B20)</f>
        <v>Široký Důl</v>
      </c>
      <c r="E24" s="77">
        <v>17.5</v>
      </c>
      <c r="F24" s="78"/>
      <c r="G24" s="79"/>
      <c r="H24" s="80">
        <f t="shared" si="0"/>
        <v>17.5</v>
      </c>
      <c r="I24" s="81"/>
      <c r="J24" s="77" t="s">
        <v>103</v>
      </c>
      <c r="K24" s="78"/>
      <c r="L24" s="79"/>
      <c r="M24" s="80" t="str">
        <f t="shared" si="1"/>
        <v>NP</v>
      </c>
      <c r="N24" s="471"/>
      <c r="O24" s="81">
        <f t="shared" si="2"/>
        <v>17.5</v>
      </c>
      <c r="Q24" s="90">
        <f t="shared" si="3"/>
        <v>9</v>
      </c>
      <c r="S24" s="90">
        <f t="shared" si="4"/>
        <v>9</v>
      </c>
      <c r="U24" s="83">
        <f t="shared" si="5"/>
        <v>617.5</v>
      </c>
    </row>
    <row r="25" spans="2:30" ht="18" customHeight="1" x14ac:dyDescent="0.2">
      <c r="B25" s="42">
        <f>J!E21</f>
        <v>21</v>
      </c>
      <c r="C25" s="232" t="str">
        <f>IF(AND(J!A21="",J!B21&lt;&gt;""),"NESTARTOVALO",IF(AND(J!A21="",J!B21=""),"",J!A21))</f>
        <v>Šimek Pavel</v>
      </c>
      <c r="D25" s="232" t="str">
        <f>IF(AND(J!A21="",J!B21=""),"",J!B21)</f>
        <v xml:space="preserve">Desná </v>
      </c>
      <c r="E25" s="51">
        <v>20.91</v>
      </c>
      <c r="F25" s="52"/>
      <c r="G25" s="53"/>
      <c r="H25" s="43">
        <f t="shared" si="0"/>
        <v>20.91</v>
      </c>
      <c r="I25" s="44"/>
      <c r="J25" s="51">
        <v>19.05</v>
      </c>
      <c r="K25" s="52"/>
      <c r="L25" s="53"/>
      <c r="M25" s="43">
        <f t="shared" si="1"/>
        <v>19.05</v>
      </c>
      <c r="N25" s="472"/>
      <c r="O25" s="44">
        <f t="shared" si="2"/>
        <v>19.05</v>
      </c>
      <c r="Q25" s="90">
        <f t="shared" si="3"/>
        <v>20</v>
      </c>
      <c r="S25" s="90">
        <f t="shared" si="4"/>
        <v>20</v>
      </c>
      <c r="U25" s="83">
        <f t="shared" si="5"/>
        <v>20.91</v>
      </c>
    </row>
    <row r="26" spans="2:30" ht="18" customHeight="1" x14ac:dyDescent="0.2">
      <c r="B26" s="75">
        <f>J!E22</f>
        <v>22</v>
      </c>
      <c r="C26" s="231" t="str">
        <f>IF(AND(J!A22="",J!B22&lt;&gt;""),"NESTARTOVALO",IF(AND(J!A22="",J!B22=""),"",J!A22))</f>
        <v>Hlaváček Petr</v>
      </c>
      <c r="D26" s="231" t="str">
        <f>IF(AND(J!A22="",J!B22=""),"",J!B22)</f>
        <v>Lukavice</v>
      </c>
      <c r="E26" s="77">
        <v>35.31</v>
      </c>
      <c r="F26" s="78"/>
      <c r="G26" s="79"/>
      <c r="H26" s="80">
        <f t="shared" si="0"/>
        <v>35.31</v>
      </c>
      <c r="I26" s="81"/>
      <c r="J26" s="77">
        <v>20.86</v>
      </c>
      <c r="K26" s="78"/>
      <c r="L26" s="79"/>
      <c r="M26" s="80">
        <f t="shared" si="1"/>
        <v>20.86</v>
      </c>
      <c r="N26" s="471"/>
      <c r="O26" s="81">
        <f t="shared" si="2"/>
        <v>20.86</v>
      </c>
      <c r="Q26" s="90">
        <f t="shared" si="3"/>
        <v>36</v>
      </c>
      <c r="S26" s="90">
        <f t="shared" si="4"/>
        <v>36</v>
      </c>
      <c r="U26" s="83">
        <f t="shared" si="5"/>
        <v>35.31</v>
      </c>
    </row>
    <row r="27" spans="2:30" ht="18" customHeight="1" x14ac:dyDescent="0.2">
      <c r="B27" s="42">
        <f>J!E23</f>
        <v>23</v>
      </c>
      <c r="C27" s="232" t="str">
        <f>IF(AND(J!A23="",J!B23&lt;&gt;""),"NESTARTOVALO",IF(AND(J!A23="",J!B23=""),"",J!A23))</f>
        <v>Klenka Vojtěch</v>
      </c>
      <c r="D27" s="232" t="str">
        <f>IF(AND(J!A23="",J!B23=""),"",J!B23)</f>
        <v>Zbožnov</v>
      </c>
      <c r="E27" s="51">
        <v>19.68</v>
      </c>
      <c r="F27" s="52"/>
      <c r="G27" s="53"/>
      <c r="H27" s="43">
        <f t="shared" si="0"/>
        <v>19.68</v>
      </c>
      <c r="I27" s="44"/>
      <c r="J27" s="51">
        <v>16.809999999999999</v>
      </c>
      <c r="K27" s="52"/>
      <c r="L27" s="53"/>
      <c r="M27" s="43">
        <f t="shared" si="1"/>
        <v>16.809999999999999</v>
      </c>
      <c r="N27" s="472"/>
      <c r="O27" s="44">
        <f t="shared" si="2"/>
        <v>16.809999999999999</v>
      </c>
      <c r="Q27" s="90">
        <f t="shared" si="3"/>
        <v>6</v>
      </c>
      <c r="S27" s="90">
        <f t="shared" si="4"/>
        <v>6</v>
      </c>
      <c r="U27" s="83">
        <f t="shared" si="5"/>
        <v>19.68</v>
      </c>
    </row>
    <row r="28" spans="2:30" ht="18" customHeight="1" x14ac:dyDescent="0.2">
      <c r="B28" s="75">
        <f>J!E24</f>
        <v>24</v>
      </c>
      <c r="C28" s="231" t="str">
        <f>IF(AND(J!A24="",J!B24&lt;&gt;""),"NESTARTOVALO",IF(AND(J!A24="",J!B24=""),"",J!A24))</f>
        <v>Podařil Lukáš</v>
      </c>
      <c r="D28" s="231" t="str">
        <f>IF(AND(J!A24="",J!B24=""),"",J!B24)</f>
        <v>Čeperka</v>
      </c>
      <c r="E28" s="77">
        <v>19.149999999999999</v>
      </c>
      <c r="F28" s="78"/>
      <c r="G28" s="79"/>
      <c r="H28" s="80">
        <f t="shared" si="0"/>
        <v>19.149999999999999</v>
      </c>
      <c r="I28" s="81"/>
      <c r="J28" s="77" t="s">
        <v>103</v>
      </c>
      <c r="K28" s="78"/>
      <c r="L28" s="79"/>
      <c r="M28" s="80" t="str">
        <f t="shared" si="1"/>
        <v>NP</v>
      </c>
      <c r="N28" s="471"/>
      <c r="O28" s="81">
        <f t="shared" si="2"/>
        <v>19.149999999999999</v>
      </c>
      <c r="Q28" s="90">
        <f t="shared" si="3"/>
        <v>21</v>
      </c>
      <c r="S28" s="90">
        <f t="shared" si="4"/>
        <v>21</v>
      </c>
      <c r="U28" s="83">
        <f t="shared" si="5"/>
        <v>619.15</v>
      </c>
    </row>
    <row r="29" spans="2:30" ht="18" customHeight="1" x14ac:dyDescent="0.2">
      <c r="B29" s="42">
        <f>J!E25</f>
        <v>25</v>
      </c>
      <c r="C29" s="232" t="str">
        <f>IF(AND(J!A25="",J!B25&lt;&gt;""),"NESTARTOVALO",IF(AND(J!A25="",J!B25=""),"",J!A25))</f>
        <v>Beneš Dominik</v>
      </c>
      <c r="D29" s="232" t="str">
        <f>IF(AND(J!A25="",J!B25=""),"",J!B25)</f>
        <v>Voděrady</v>
      </c>
      <c r="E29" s="51" t="s">
        <v>103</v>
      </c>
      <c r="F29" s="52"/>
      <c r="G29" s="53"/>
      <c r="H29" s="43" t="str">
        <f t="shared" si="0"/>
        <v>NP</v>
      </c>
      <c r="I29" s="44"/>
      <c r="J29" s="51">
        <v>21</v>
      </c>
      <c r="K29" s="52"/>
      <c r="L29" s="53"/>
      <c r="M29" s="43">
        <f t="shared" si="1"/>
        <v>21</v>
      </c>
      <c r="N29" s="472"/>
      <c r="O29" s="44">
        <f t="shared" si="2"/>
        <v>21</v>
      </c>
      <c r="Q29" s="90">
        <f t="shared" si="3"/>
        <v>37</v>
      </c>
      <c r="S29" s="90">
        <f t="shared" si="4"/>
        <v>37</v>
      </c>
      <c r="U29" s="83">
        <f t="shared" si="5"/>
        <v>621</v>
      </c>
    </row>
    <row r="30" spans="2:30" ht="18" customHeight="1" x14ac:dyDescent="0.2">
      <c r="B30" s="75">
        <f>J!E26</f>
        <v>26</v>
      </c>
      <c r="C30" s="231" t="str">
        <f>IF(AND(J!A26="",J!B26&lt;&gt;""),"NESTARTOVALO",IF(AND(J!A26="",J!B26=""),"",J!A26))</f>
        <v>Teplý Jan</v>
      </c>
      <c r="D30" s="231" t="str">
        <f>IF(AND(J!A26="",J!B26=""),"",J!B26)</f>
        <v>Široký Důl</v>
      </c>
      <c r="E30" s="77">
        <v>17.48</v>
      </c>
      <c r="F30" s="78"/>
      <c r="G30" s="79"/>
      <c r="H30" s="80">
        <f t="shared" si="0"/>
        <v>17.48</v>
      </c>
      <c r="I30" s="81"/>
      <c r="J30" s="77">
        <v>17.010000000000002</v>
      </c>
      <c r="K30" s="78"/>
      <c r="L30" s="79"/>
      <c r="M30" s="80">
        <f t="shared" si="1"/>
        <v>17.010000000000002</v>
      </c>
      <c r="N30" s="471"/>
      <c r="O30" s="81">
        <f t="shared" si="2"/>
        <v>17.010000000000002</v>
      </c>
      <c r="Q30" s="90">
        <f t="shared" si="3"/>
        <v>7</v>
      </c>
      <c r="S30" s="90">
        <f t="shared" si="4"/>
        <v>7</v>
      </c>
      <c r="U30" s="83">
        <f t="shared" si="5"/>
        <v>17.48</v>
      </c>
    </row>
    <row r="31" spans="2:30" ht="18" customHeight="1" x14ac:dyDescent="0.2">
      <c r="B31" s="42">
        <f>J!E27</f>
        <v>27</v>
      </c>
      <c r="C31" s="232" t="str">
        <f>IF(AND(J!A27="",J!B27&lt;&gt;""),"NESTARTOVALO",IF(AND(J!A27="",J!B27=""),"",J!A27))</f>
        <v>Kusý Martin</v>
      </c>
      <c r="D31" s="232" t="str">
        <f>IF(AND(J!A27="",J!B27=""),"",J!B27)</f>
        <v xml:space="preserve">Desná </v>
      </c>
      <c r="E31" s="51">
        <v>22.15</v>
      </c>
      <c r="F31" s="52"/>
      <c r="G31" s="53"/>
      <c r="H31" s="43">
        <f t="shared" si="0"/>
        <v>22.15</v>
      </c>
      <c r="I31" s="44"/>
      <c r="J31" s="51" t="s">
        <v>103</v>
      </c>
      <c r="K31" s="52"/>
      <c r="L31" s="53"/>
      <c r="M31" s="43" t="str">
        <f t="shared" si="1"/>
        <v>NP</v>
      </c>
      <c r="N31" s="472"/>
      <c r="O31" s="44">
        <f t="shared" si="2"/>
        <v>22.15</v>
      </c>
      <c r="Q31" s="90">
        <f t="shared" si="3"/>
        <v>42</v>
      </c>
      <c r="S31" s="90">
        <f t="shared" si="4"/>
        <v>42</v>
      </c>
      <c r="U31" s="83">
        <f t="shared" si="5"/>
        <v>622.15</v>
      </c>
    </row>
    <row r="32" spans="2:30" ht="18" customHeight="1" x14ac:dyDescent="0.2">
      <c r="B32" s="75">
        <f>J!E28</f>
        <v>28</v>
      </c>
      <c r="C32" s="231" t="str">
        <f>IF(AND(J!A28="",J!B28&lt;&gt;""),"NESTARTOVALO",IF(AND(J!A28="",J!B28=""),"",J!A28))</f>
        <v>Lerch Tomáš</v>
      </c>
      <c r="D32" s="231" t="str">
        <f>IF(AND(J!A28="",J!B28=""),"",J!B28)</f>
        <v>Lukavice</v>
      </c>
      <c r="E32" s="77">
        <v>26.16</v>
      </c>
      <c r="F32" s="78"/>
      <c r="G32" s="79"/>
      <c r="H32" s="80">
        <f t="shared" si="0"/>
        <v>26.16</v>
      </c>
      <c r="I32" s="81"/>
      <c r="J32" s="77">
        <v>27.14</v>
      </c>
      <c r="K32" s="78"/>
      <c r="L32" s="79"/>
      <c r="M32" s="80">
        <f t="shared" si="1"/>
        <v>27.14</v>
      </c>
      <c r="N32" s="471"/>
      <c r="O32" s="81">
        <f t="shared" si="2"/>
        <v>26.16</v>
      </c>
      <c r="Q32" s="90">
        <f t="shared" si="3"/>
        <v>45</v>
      </c>
      <c r="S32" s="90">
        <f t="shared" si="4"/>
        <v>45</v>
      </c>
      <c r="U32" s="83">
        <f t="shared" si="5"/>
        <v>27.14</v>
      </c>
    </row>
    <row r="33" spans="2:21" ht="18" customHeight="1" x14ac:dyDescent="0.2">
      <c r="B33" s="42">
        <f>J!E29</f>
        <v>29</v>
      </c>
      <c r="C33" s="232" t="str">
        <f>IF(AND(J!A29="",J!B29&lt;&gt;""),"NESTARTOVALO",IF(AND(J!A29="",J!B29=""),"",J!A29))</f>
        <v>Lidmila Martin</v>
      </c>
      <c r="D33" s="232" t="str">
        <f>IF(AND(J!A29="",J!B29=""),"",J!B29)</f>
        <v>Zbožnov</v>
      </c>
      <c r="E33" s="51">
        <v>16.11</v>
      </c>
      <c r="F33" s="52"/>
      <c r="G33" s="53"/>
      <c r="H33" s="43">
        <f t="shared" si="0"/>
        <v>16.11</v>
      </c>
      <c r="I33" s="44"/>
      <c r="J33" s="51">
        <v>15.66</v>
      </c>
      <c r="K33" s="52"/>
      <c r="L33" s="53"/>
      <c r="M33" s="43">
        <f t="shared" si="1"/>
        <v>15.66</v>
      </c>
      <c r="N33" s="472"/>
      <c r="O33" s="44">
        <f t="shared" si="2"/>
        <v>15.66</v>
      </c>
      <c r="Q33" s="90">
        <f t="shared" si="3"/>
        <v>1</v>
      </c>
      <c r="S33" s="90">
        <f t="shared" si="4"/>
        <v>1</v>
      </c>
      <c r="U33" s="83">
        <f t="shared" si="5"/>
        <v>16.11</v>
      </c>
    </row>
    <row r="34" spans="2:21" ht="18" customHeight="1" x14ac:dyDescent="0.2">
      <c r="B34" s="75">
        <f>J!E30</f>
        <v>30</v>
      </c>
      <c r="C34" s="231" t="str">
        <f>IF(AND(J!A30="",J!B30&lt;&gt;""),"NESTARTOVALO",IF(AND(J!A30="",J!B30=""),"",J!A30))</f>
        <v>Tydrych Lukáš</v>
      </c>
      <c r="D34" s="231" t="str">
        <f>IF(AND(J!A30="",J!B30=""),"",J!B30)</f>
        <v>Čeperka</v>
      </c>
      <c r="E34" s="77" t="s">
        <v>103</v>
      </c>
      <c r="F34" s="78"/>
      <c r="G34" s="79"/>
      <c r="H34" s="80" t="str">
        <f t="shared" si="0"/>
        <v>NP</v>
      </c>
      <c r="I34" s="81"/>
      <c r="J34" s="77">
        <v>17.829999999999998</v>
      </c>
      <c r="K34" s="78"/>
      <c r="L34" s="79"/>
      <c r="M34" s="80">
        <f t="shared" si="1"/>
        <v>17.829999999999998</v>
      </c>
      <c r="N34" s="471"/>
      <c r="O34" s="81">
        <f t="shared" si="2"/>
        <v>17.829999999999998</v>
      </c>
      <c r="Q34" s="90">
        <f t="shared" si="3"/>
        <v>11</v>
      </c>
      <c r="S34" s="90">
        <f t="shared" si="4"/>
        <v>11</v>
      </c>
      <c r="U34" s="83">
        <f t="shared" si="5"/>
        <v>617.83000000000004</v>
      </c>
    </row>
    <row r="35" spans="2:21" ht="18" customHeight="1" x14ac:dyDescent="0.2">
      <c r="B35" s="42">
        <f>J!E31</f>
        <v>31</v>
      </c>
      <c r="C35" s="232" t="str">
        <f>IF(AND(J!A31="",J!B31&lt;&gt;""),"NESTARTOVALO",IF(AND(J!A31="",J!B31=""),"",J!A31))</f>
        <v>Samek Lukáš</v>
      </c>
      <c r="D35" s="232" t="str">
        <f>IF(AND(J!A31="",J!B31=""),"",J!B31)</f>
        <v>Voděrady</v>
      </c>
      <c r="E35" s="51">
        <v>22.21</v>
      </c>
      <c r="F35" s="52"/>
      <c r="G35" s="53"/>
      <c r="H35" s="43">
        <f t="shared" si="0"/>
        <v>22.21</v>
      </c>
      <c r="I35" s="44"/>
      <c r="J35" s="51">
        <v>22.72</v>
      </c>
      <c r="K35" s="52"/>
      <c r="L35" s="53"/>
      <c r="M35" s="43">
        <f t="shared" si="1"/>
        <v>22.72</v>
      </c>
      <c r="N35" s="472"/>
      <c r="O35" s="44">
        <f t="shared" si="2"/>
        <v>22.21</v>
      </c>
      <c r="Q35" s="90">
        <f t="shared" si="3"/>
        <v>43</v>
      </c>
      <c r="S35" s="90">
        <f t="shared" si="4"/>
        <v>43</v>
      </c>
      <c r="U35" s="83">
        <f t="shared" si="5"/>
        <v>22.72</v>
      </c>
    </row>
    <row r="36" spans="2:21" ht="18" customHeight="1" x14ac:dyDescent="0.2">
      <c r="B36" s="75">
        <f>J!E32</f>
        <v>32</v>
      </c>
      <c r="C36" s="231" t="str">
        <f>IF(AND(J!A32="",J!B32&lt;&gt;""),"NESTARTOVALO",IF(AND(J!A32="",J!B32=""),"",J!A32))</f>
        <v>Jílek Jan</v>
      </c>
      <c r="D36" s="231" t="str">
        <f>IF(AND(J!A32="",J!B32=""),"",J!B32)</f>
        <v>Široký Důl</v>
      </c>
      <c r="E36" s="77">
        <v>21.16</v>
      </c>
      <c r="F36" s="78"/>
      <c r="G36" s="79"/>
      <c r="H36" s="80">
        <f t="shared" si="0"/>
        <v>21.16</v>
      </c>
      <c r="I36" s="81"/>
      <c r="J36" s="77" t="s">
        <v>103</v>
      </c>
      <c r="K36" s="78"/>
      <c r="L36" s="79"/>
      <c r="M36" s="80" t="str">
        <f t="shared" si="1"/>
        <v>NP</v>
      </c>
      <c r="N36" s="471"/>
      <c r="O36" s="81">
        <f t="shared" si="2"/>
        <v>21.16</v>
      </c>
      <c r="Q36" s="90">
        <f t="shared" si="3"/>
        <v>38</v>
      </c>
      <c r="S36" s="90">
        <f t="shared" si="4"/>
        <v>38</v>
      </c>
      <c r="U36" s="83">
        <f t="shared" si="5"/>
        <v>621.16</v>
      </c>
    </row>
    <row r="37" spans="2:21" ht="18" customHeight="1" x14ac:dyDescent="0.2">
      <c r="B37" s="42">
        <f>J!E33</f>
        <v>33</v>
      </c>
      <c r="C37" s="232" t="str">
        <f>IF(AND(J!A33="",J!B33&lt;&gt;""),"NESTARTOVALO",IF(AND(J!A33="",J!B33=""),"",J!A33))</f>
        <v>Boštík Jaroslav</v>
      </c>
      <c r="D37" s="232" t="str">
        <f>IF(AND(J!A33="",J!B33=""),"",J!B33)</f>
        <v xml:space="preserve">Desná </v>
      </c>
      <c r="E37" s="51" t="s">
        <v>103</v>
      </c>
      <c r="F37" s="52"/>
      <c r="G37" s="53"/>
      <c r="H37" s="43" t="str">
        <f t="shared" si="0"/>
        <v>NP</v>
      </c>
      <c r="I37" s="44"/>
      <c r="J37" s="51">
        <v>23.01</v>
      </c>
      <c r="K37" s="52"/>
      <c r="L37" s="53"/>
      <c r="M37" s="43">
        <f t="shared" si="1"/>
        <v>23.01</v>
      </c>
      <c r="N37" s="472"/>
      <c r="O37" s="44">
        <f t="shared" si="2"/>
        <v>23.01</v>
      </c>
      <c r="Q37" s="90">
        <f t="shared" si="3"/>
        <v>44</v>
      </c>
      <c r="S37" s="90">
        <f t="shared" si="4"/>
        <v>44</v>
      </c>
      <c r="U37" s="83">
        <f t="shared" si="5"/>
        <v>623.01</v>
      </c>
    </row>
    <row r="38" spans="2:21" ht="18" customHeight="1" x14ac:dyDescent="0.2">
      <c r="B38" s="75">
        <f>J!E34</f>
        <v>34</v>
      </c>
      <c r="C38" s="231" t="str">
        <f>IF(AND(J!A34="",J!B34&lt;&gt;""),"NESTARTOVALO",IF(AND(J!A34="",J!B34=""),"",J!A34))</f>
        <v>Uchytil Lukáš</v>
      </c>
      <c r="D38" s="231" t="str">
        <f>IF(AND(J!A34="",J!B34=""),"",J!B34)</f>
        <v>Lukavice</v>
      </c>
      <c r="E38" s="77">
        <v>23.17</v>
      </c>
      <c r="F38" s="78"/>
      <c r="G38" s="79"/>
      <c r="H38" s="80">
        <f t="shared" si="0"/>
        <v>23.17</v>
      </c>
      <c r="I38" s="81"/>
      <c r="J38" s="77">
        <v>21.8</v>
      </c>
      <c r="K38" s="78"/>
      <c r="L38" s="79"/>
      <c r="M38" s="80">
        <f t="shared" si="1"/>
        <v>21.8</v>
      </c>
      <c r="N38" s="471"/>
      <c r="O38" s="81">
        <f t="shared" si="2"/>
        <v>21.8</v>
      </c>
      <c r="Q38" s="90">
        <f t="shared" si="3"/>
        <v>40</v>
      </c>
      <c r="S38" s="90">
        <f t="shared" si="4"/>
        <v>40</v>
      </c>
      <c r="U38" s="83">
        <f t="shared" si="5"/>
        <v>23.17</v>
      </c>
    </row>
    <row r="39" spans="2:21" ht="18" customHeight="1" x14ac:dyDescent="0.2">
      <c r="B39" s="42">
        <f>J!E35</f>
        <v>35</v>
      </c>
      <c r="C39" s="232" t="str">
        <f>IF(AND(J!A35="",J!B35&lt;&gt;""),"NESTARTOVALO",IF(AND(J!A35="",J!B35=""),"",J!A35))</f>
        <v>Divoš Václav</v>
      </c>
      <c r="D39" s="232" t="str">
        <f>IF(AND(J!A35="",J!B35=""),"",J!B35)</f>
        <v>Zbožnov</v>
      </c>
      <c r="E39" s="51" t="s">
        <v>103</v>
      </c>
      <c r="F39" s="52"/>
      <c r="G39" s="53"/>
      <c r="H39" s="43" t="str">
        <f t="shared" si="0"/>
        <v>NP</v>
      </c>
      <c r="I39" s="44"/>
      <c r="J39" s="51">
        <v>16.350000000000001</v>
      </c>
      <c r="K39" s="52"/>
      <c r="L39" s="53"/>
      <c r="M39" s="43">
        <f t="shared" si="1"/>
        <v>16.350000000000001</v>
      </c>
      <c r="N39" s="472"/>
      <c r="O39" s="44">
        <f t="shared" si="2"/>
        <v>16.350000000000001</v>
      </c>
      <c r="Q39" s="90">
        <f t="shared" si="3"/>
        <v>3</v>
      </c>
      <c r="S39" s="90">
        <f t="shared" si="4"/>
        <v>3</v>
      </c>
      <c r="U39" s="83">
        <f t="shared" si="5"/>
        <v>616.35</v>
      </c>
    </row>
    <row r="40" spans="2:21" ht="18" customHeight="1" x14ac:dyDescent="0.2">
      <c r="B40" s="75">
        <f>J!E36</f>
        <v>36</v>
      </c>
      <c r="C40" s="231" t="str">
        <f>IF(AND(J!A36="",J!B36&lt;&gt;""),"NESTARTOVALO",IF(AND(J!A36="",J!B36=""),"",J!A36))</f>
        <v xml:space="preserve">Preclík David </v>
      </c>
      <c r="D40" s="231" t="str">
        <f>IF(AND(J!A36="",J!B36=""),"",J!B36)</f>
        <v>Čeperka</v>
      </c>
      <c r="E40" s="77" t="s">
        <v>103</v>
      </c>
      <c r="F40" s="78"/>
      <c r="G40" s="79"/>
      <c r="H40" s="80" t="str">
        <f t="shared" si="0"/>
        <v>NP</v>
      </c>
      <c r="I40" s="81"/>
      <c r="J40" s="77">
        <v>26.41</v>
      </c>
      <c r="K40" s="78"/>
      <c r="L40" s="79"/>
      <c r="M40" s="80">
        <f t="shared" si="1"/>
        <v>26.41</v>
      </c>
      <c r="N40" s="471"/>
      <c r="O40" s="81">
        <f t="shared" si="2"/>
        <v>26.41</v>
      </c>
      <c r="Q40" s="90">
        <f t="shared" si="3"/>
        <v>47</v>
      </c>
      <c r="S40" s="90">
        <f t="shared" si="4"/>
        <v>47</v>
      </c>
      <c r="U40" s="83">
        <f t="shared" si="5"/>
        <v>626.41</v>
      </c>
    </row>
    <row r="41" spans="2:21" ht="18" customHeight="1" x14ac:dyDescent="0.2">
      <c r="B41" s="42">
        <f>J!E37</f>
        <v>37</v>
      </c>
      <c r="C41" s="232" t="str">
        <f>IF(AND(J!A37="",J!B37&lt;&gt;""),"NESTARTOVALO",IF(AND(J!A37="",J!B37=""),"",J!A37))</f>
        <v xml:space="preserve">Janecký Martin </v>
      </c>
      <c r="D41" s="232" t="str">
        <f>IF(AND(J!A37="",J!B37=""),"",J!B37)</f>
        <v>Voděrady</v>
      </c>
      <c r="E41" s="51">
        <v>27.45</v>
      </c>
      <c r="F41" s="52"/>
      <c r="G41" s="53"/>
      <c r="H41" s="43">
        <f t="shared" si="0"/>
        <v>27.45</v>
      </c>
      <c r="I41" s="44"/>
      <c r="J41" s="51" t="s">
        <v>103</v>
      </c>
      <c r="K41" s="52"/>
      <c r="L41" s="53"/>
      <c r="M41" s="43" t="str">
        <f t="shared" si="1"/>
        <v>NP</v>
      </c>
      <c r="N41" s="472"/>
      <c r="O41" s="44">
        <f t="shared" si="2"/>
        <v>27.45</v>
      </c>
      <c r="Q41" s="90">
        <f t="shared" si="3"/>
        <v>48</v>
      </c>
      <c r="S41" s="90">
        <f t="shared" si="4"/>
        <v>48</v>
      </c>
      <c r="U41" s="83">
        <f t="shared" si="5"/>
        <v>627.45000000000005</v>
      </c>
    </row>
    <row r="42" spans="2:21" ht="18" customHeight="1" x14ac:dyDescent="0.2">
      <c r="B42" s="75">
        <f>J!E38</f>
        <v>38</v>
      </c>
      <c r="C42" s="231" t="str">
        <f>IF(AND(J!A38="",J!B38&lt;&gt;""),"NESTARTOVALO",IF(AND(J!A38="",J!B38=""),"",J!A38))</f>
        <v>Paulíček Stanislav</v>
      </c>
      <c r="D42" s="231" t="str">
        <f>IF(AND(J!A38="",J!B38=""),"",J!B38)</f>
        <v>Široký Důl</v>
      </c>
      <c r="E42" s="77">
        <v>16.93</v>
      </c>
      <c r="F42" s="78"/>
      <c r="G42" s="79"/>
      <c r="H42" s="80">
        <f t="shared" si="0"/>
        <v>16.93</v>
      </c>
      <c r="I42" s="81"/>
      <c r="J42" s="77">
        <v>16.52</v>
      </c>
      <c r="K42" s="78"/>
      <c r="L42" s="79"/>
      <c r="M42" s="80">
        <f t="shared" si="1"/>
        <v>16.52</v>
      </c>
      <c r="N42" s="471"/>
      <c r="O42" s="81">
        <f t="shared" si="2"/>
        <v>16.52</v>
      </c>
      <c r="Q42" s="90">
        <f t="shared" si="3"/>
        <v>4</v>
      </c>
      <c r="S42" s="90">
        <f t="shared" si="4"/>
        <v>4</v>
      </c>
      <c r="U42" s="83">
        <f t="shared" si="5"/>
        <v>16.93</v>
      </c>
    </row>
    <row r="43" spans="2:21" ht="18" customHeight="1" x14ac:dyDescent="0.2">
      <c r="B43" s="42">
        <f>J!E39</f>
        <v>39</v>
      </c>
      <c r="C43" s="232" t="str">
        <f>IF(AND(J!A39="",J!B39&lt;&gt;""),"NESTARTOVALO",IF(AND(J!A39="",J!B39=""),"",J!A39))</f>
        <v xml:space="preserve">Nádvorník Jan </v>
      </c>
      <c r="D43" s="232" t="str">
        <f>IF(AND(J!A39="",J!B39=""),"",J!B39)</f>
        <v xml:space="preserve">Desná </v>
      </c>
      <c r="E43" s="51">
        <v>20.34</v>
      </c>
      <c r="F43" s="52"/>
      <c r="G43" s="53"/>
      <c r="H43" s="43">
        <f t="shared" si="0"/>
        <v>20.34</v>
      </c>
      <c r="I43" s="44"/>
      <c r="J43" s="51">
        <v>21.35</v>
      </c>
      <c r="K43" s="52"/>
      <c r="L43" s="53"/>
      <c r="M43" s="43">
        <f t="shared" si="1"/>
        <v>21.35</v>
      </c>
      <c r="N43" s="472"/>
      <c r="O43" s="44">
        <f t="shared" si="2"/>
        <v>20.34</v>
      </c>
      <c r="Q43" s="90">
        <f t="shared" si="3"/>
        <v>31</v>
      </c>
      <c r="S43" s="90">
        <f t="shared" si="4"/>
        <v>31</v>
      </c>
      <c r="U43" s="83">
        <f t="shared" si="5"/>
        <v>21.35</v>
      </c>
    </row>
    <row r="44" spans="2:21" ht="18" customHeight="1" x14ac:dyDescent="0.2">
      <c r="B44" s="75">
        <f>J!E40</f>
        <v>40</v>
      </c>
      <c r="C44" s="231" t="str">
        <f>IF(AND(J!A40="",J!B40&lt;&gt;""),"NESTARTOVALO",IF(AND(J!A40="",J!B40=""),"",J!A40))</f>
        <v>Marek Jan</v>
      </c>
      <c r="D44" s="231" t="str">
        <f>IF(AND(J!A40="",J!B40=""),"",J!B40)</f>
        <v>Lukavice</v>
      </c>
      <c r="E44" s="77">
        <v>32.99</v>
      </c>
      <c r="F44" s="78"/>
      <c r="G44" s="79"/>
      <c r="H44" s="80">
        <f t="shared" si="0"/>
        <v>32.99</v>
      </c>
      <c r="I44" s="81"/>
      <c r="J44" s="77">
        <v>18.989999999999998</v>
      </c>
      <c r="K44" s="78"/>
      <c r="L44" s="79"/>
      <c r="M44" s="80">
        <f t="shared" si="1"/>
        <v>18.989999999999998</v>
      </c>
      <c r="N44" s="471"/>
      <c r="O44" s="81">
        <f t="shared" si="2"/>
        <v>18.989999999999998</v>
      </c>
      <c r="Q44" s="90">
        <f t="shared" si="3"/>
        <v>18</v>
      </c>
      <c r="S44" s="90">
        <f t="shared" si="4"/>
        <v>18</v>
      </c>
      <c r="U44" s="83">
        <f t="shared" si="5"/>
        <v>32.99</v>
      </c>
    </row>
    <row r="45" spans="2:21" ht="18" customHeight="1" x14ac:dyDescent="0.2">
      <c r="B45" s="42">
        <f>J!E41</f>
        <v>41</v>
      </c>
      <c r="C45" s="232" t="str">
        <f>IF(AND(J!A41="",J!B41&lt;&gt;""),"NESTARTOVALO",IF(AND(J!A41="",J!B41=""),"",J!A41))</f>
        <v xml:space="preserve">Škodný Jiří </v>
      </c>
      <c r="D45" s="232" t="str">
        <f>IF(AND(J!A41="",J!B41=""),"",J!B41)</f>
        <v>Zbožnov</v>
      </c>
      <c r="E45" s="51">
        <v>18.89</v>
      </c>
      <c r="F45" s="52"/>
      <c r="G45" s="53"/>
      <c r="H45" s="43">
        <f t="shared" si="0"/>
        <v>18.89</v>
      </c>
      <c r="I45" s="44"/>
      <c r="J45" s="51" t="s">
        <v>103</v>
      </c>
      <c r="K45" s="52"/>
      <c r="L45" s="53"/>
      <c r="M45" s="43" t="str">
        <f t="shared" si="1"/>
        <v>NP</v>
      </c>
      <c r="N45" s="472"/>
      <c r="O45" s="44">
        <f t="shared" si="2"/>
        <v>18.89</v>
      </c>
      <c r="Q45" s="90">
        <f t="shared" si="3"/>
        <v>16</v>
      </c>
      <c r="S45" s="90">
        <f t="shared" si="4"/>
        <v>16</v>
      </c>
      <c r="U45" s="83">
        <f t="shared" si="5"/>
        <v>618.89</v>
      </c>
    </row>
    <row r="46" spans="2:21" ht="18" customHeight="1" x14ac:dyDescent="0.2">
      <c r="B46" s="75">
        <f>J!E42</f>
        <v>42</v>
      </c>
      <c r="C46" s="231" t="str">
        <f>IF(AND(J!A42="",J!B42&lt;&gt;""),"NESTARTOVALO",IF(AND(J!A42="",J!B42=""),"",J!A42))</f>
        <v>Dušek Jakub</v>
      </c>
      <c r="D46" s="231" t="str">
        <f>IF(AND(J!A42="",J!B42=""),"",J!B42)</f>
        <v>Čeperka</v>
      </c>
      <c r="E46" s="77">
        <v>18.63</v>
      </c>
      <c r="F46" s="78"/>
      <c r="G46" s="79"/>
      <c r="H46" s="80">
        <f t="shared" si="0"/>
        <v>18.63</v>
      </c>
      <c r="I46" s="81"/>
      <c r="J46" s="77" t="s">
        <v>103</v>
      </c>
      <c r="K46" s="78"/>
      <c r="L46" s="79"/>
      <c r="M46" s="80" t="str">
        <f t="shared" si="1"/>
        <v>NP</v>
      </c>
      <c r="N46" s="471"/>
      <c r="O46" s="81">
        <f t="shared" si="2"/>
        <v>18.63</v>
      </c>
      <c r="Q46" s="90">
        <f t="shared" si="3"/>
        <v>15</v>
      </c>
      <c r="S46" s="90">
        <f t="shared" si="4"/>
        <v>15</v>
      </c>
      <c r="U46" s="83">
        <f t="shared" si="5"/>
        <v>618.63</v>
      </c>
    </row>
    <row r="47" spans="2:21" ht="18" customHeight="1" x14ac:dyDescent="0.2">
      <c r="B47" s="42">
        <f>J!E43</f>
        <v>43</v>
      </c>
      <c r="C47" s="232" t="str">
        <f>IF(AND(J!A43="",J!B43&lt;&gt;""),"NESTARTOVALO",IF(AND(J!A43="",J!B43=""),"",J!A43))</f>
        <v>Fišer Daniel</v>
      </c>
      <c r="D47" s="232" t="str">
        <f>IF(AND(J!A43="",J!B43=""),"",J!B43)</f>
        <v>Voděrady</v>
      </c>
      <c r="E47" s="51">
        <v>20.58</v>
      </c>
      <c r="F47" s="52"/>
      <c r="G47" s="53"/>
      <c r="H47" s="43">
        <f t="shared" si="0"/>
        <v>20.58</v>
      </c>
      <c r="I47" s="44"/>
      <c r="J47" s="51" t="s">
        <v>103</v>
      </c>
      <c r="K47" s="52"/>
      <c r="L47" s="53"/>
      <c r="M47" s="43" t="str">
        <f t="shared" si="1"/>
        <v>NP</v>
      </c>
      <c r="N47" s="472"/>
      <c r="O47" s="44">
        <f t="shared" si="2"/>
        <v>20.58</v>
      </c>
      <c r="Q47" s="90">
        <f t="shared" si="3"/>
        <v>35</v>
      </c>
      <c r="S47" s="90">
        <f t="shared" si="4"/>
        <v>35</v>
      </c>
      <c r="U47" s="83">
        <f t="shared" si="5"/>
        <v>620.58000000000004</v>
      </c>
    </row>
    <row r="48" spans="2:21" ht="18" customHeight="1" x14ac:dyDescent="0.2">
      <c r="B48" s="75">
        <f>J!E44</f>
        <v>44</v>
      </c>
      <c r="C48" s="231" t="str">
        <f>IF(AND(J!A44="",J!B44&lt;&gt;""),"NESTARTOVALO",IF(AND(J!A44="",J!B44=""),"",J!A44))</f>
        <v>Břenek Martin</v>
      </c>
      <c r="D48" s="231" t="str">
        <f>IF(AND(J!A44="",J!B44=""),"",J!B44)</f>
        <v>Široký Důl</v>
      </c>
      <c r="E48" s="77">
        <v>18.440000000000001</v>
      </c>
      <c r="F48" s="78"/>
      <c r="G48" s="79"/>
      <c r="H48" s="80">
        <f t="shared" si="0"/>
        <v>18.440000000000001</v>
      </c>
      <c r="I48" s="81"/>
      <c r="J48" s="77" t="s">
        <v>103</v>
      </c>
      <c r="K48" s="78"/>
      <c r="L48" s="79"/>
      <c r="M48" s="80" t="str">
        <f t="shared" si="1"/>
        <v>NP</v>
      </c>
      <c r="N48" s="471"/>
      <c r="O48" s="81">
        <f t="shared" si="2"/>
        <v>18.440000000000001</v>
      </c>
      <c r="Q48" s="90">
        <f t="shared" si="3"/>
        <v>14</v>
      </c>
      <c r="S48" s="90">
        <f t="shared" si="4"/>
        <v>14</v>
      </c>
      <c r="U48" s="83">
        <f t="shared" si="5"/>
        <v>618.44000000000005</v>
      </c>
    </row>
    <row r="49" spans="2:21" ht="18" customHeight="1" x14ac:dyDescent="0.2">
      <c r="B49" s="42">
        <f>J!E45</f>
        <v>45</v>
      </c>
      <c r="C49" s="232" t="str">
        <f>IF(AND(J!A45="",J!B45&lt;&gt;""),"NESTARTOVALO",IF(AND(J!A45="",J!B45=""),"",J!A45))</f>
        <v>Rosypal Josef</v>
      </c>
      <c r="D49" s="232" t="str">
        <f>IF(AND(J!A45="",J!B45=""),"",J!B45)</f>
        <v xml:space="preserve">Desná </v>
      </c>
      <c r="E49" s="51">
        <v>19.510000000000002</v>
      </c>
      <c r="F49" s="52"/>
      <c r="G49" s="53"/>
      <c r="H49" s="43">
        <f t="shared" si="0"/>
        <v>19.510000000000002</v>
      </c>
      <c r="I49" s="44"/>
      <c r="J49" s="51">
        <v>19.02</v>
      </c>
      <c r="K49" s="52"/>
      <c r="L49" s="53"/>
      <c r="M49" s="43">
        <f t="shared" si="1"/>
        <v>19.02</v>
      </c>
      <c r="N49" s="472"/>
      <c r="O49" s="44">
        <f t="shared" si="2"/>
        <v>19.02</v>
      </c>
      <c r="Q49" s="90">
        <f t="shared" si="3"/>
        <v>19</v>
      </c>
      <c r="S49" s="90">
        <f t="shared" si="4"/>
        <v>19</v>
      </c>
      <c r="U49" s="83">
        <f t="shared" si="5"/>
        <v>19.510000000000002</v>
      </c>
    </row>
    <row r="50" spans="2:21" ht="18" customHeight="1" x14ac:dyDescent="0.2">
      <c r="B50" s="120">
        <f>J!E46</f>
        <v>46</v>
      </c>
      <c r="C50" s="234" t="str">
        <f>IF(AND(J!A46="",J!B46&lt;&gt;""),"NESTARTOVALO",IF(AND(J!A46="",J!B46=""),"",J!A46))</f>
        <v>Černohorský Marek</v>
      </c>
      <c r="D50" s="234" t="str">
        <f>IF(AND(J!A46="",J!B46=""),"",J!B46)</f>
        <v>Lukavice</v>
      </c>
      <c r="E50" s="121" t="s">
        <v>103</v>
      </c>
      <c r="F50" s="122"/>
      <c r="G50" s="123"/>
      <c r="H50" s="124" t="str">
        <f t="shared" si="0"/>
        <v>NP</v>
      </c>
      <c r="I50" s="125"/>
      <c r="J50" s="121">
        <v>19.989999999999998</v>
      </c>
      <c r="K50" s="122"/>
      <c r="L50" s="123"/>
      <c r="M50" s="124">
        <f t="shared" si="1"/>
        <v>19.989999999999998</v>
      </c>
      <c r="N50" s="474"/>
      <c r="O50" s="125">
        <f t="shared" si="2"/>
        <v>19.989999999999998</v>
      </c>
      <c r="Q50" s="90">
        <f t="shared" si="3"/>
        <v>30</v>
      </c>
      <c r="S50" s="90">
        <f t="shared" si="4"/>
        <v>30</v>
      </c>
      <c r="U50" s="83">
        <f t="shared" si="5"/>
        <v>619.99</v>
      </c>
    </row>
    <row r="51" spans="2:21" ht="18" customHeight="1" x14ac:dyDescent="0.2">
      <c r="B51" s="42">
        <f>J!E47</f>
        <v>47</v>
      </c>
      <c r="C51" s="232" t="str">
        <f>IF(AND(J!A47="",J!B47&lt;&gt;""),"NESTARTOVALO",IF(AND(J!A47="",J!B47=""),"",J!A47))</f>
        <v>Mládek Josef</v>
      </c>
      <c r="D51" s="232" t="str">
        <f>IF(AND(J!A47="",J!B47=""),"",J!B47)</f>
        <v>Zbožnov</v>
      </c>
      <c r="E51" s="51">
        <v>19.239999999999998</v>
      </c>
      <c r="F51" s="52"/>
      <c r="G51" s="53"/>
      <c r="H51" s="43">
        <f t="shared" si="0"/>
        <v>19.239999999999998</v>
      </c>
      <c r="I51" s="44"/>
      <c r="J51" s="51" t="s">
        <v>103</v>
      </c>
      <c r="K51" s="52"/>
      <c r="L51" s="53"/>
      <c r="M51" s="43" t="str">
        <f t="shared" si="1"/>
        <v>NP</v>
      </c>
      <c r="N51" s="472"/>
      <c r="O51" s="44">
        <f t="shared" si="2"/>
        <v>19.239999999999998</v>
      </c>
      <c r="Q51" s="90">
        <f t="shared" si="3"/>
        <v>22</v>
      </c>
      <c r="S51" s="90">
        <f t="shared" si="4"/>
        <v>22</v>
      </c>
      <c r="U51" s="83">
        <f t="shared" si="5"/>
        <v>619.24</v>
      </c>
    </row>
    <row r="52" spans="2:21" ht="18" customHeight="1" x14ac:dyDescent="0.2">
      <c r="B52" s="75">
        <f>J!E48</f>
        <v>48</v>
      </c>
      <c r="C52" s="231" t="str">
        <f>IF(AND(J!A48="",J!B48&lt;&gt;""),"NESTARTOVALO",IF(AND(J!A48="",J!B48=""),"",J!A48))</f>
        <v>Branda Václav</v>
      </c>
      <c r="D52" s="231" t="str">
        <f>IF(AND(J!A48="",J!B48=""),"",J!B48)</f>
        <v>Čeperka</v>
      </c>
      <c r="E52" s="77">
        <v>27.39</v>
      </c>
      <c r="F52" s="78"/>
      <c r="G52" s="79"/>
      <c r="H52" s="80">
        <f t="shared" si="0"/>
        <v>27.39</v>
      </c>
      <c r="I52" s="81"/>
      <c r="J52" s="77">
        <v>21.76</v>
      </c>
      <c r="K52" s="78"/>
      <c r="L52" s="79"/>
      <c r="M52" s="80">
        <f t="shared" si="1"/>
        <v>21.76</v>
      </c>
      <c r="N52" s="471"/>
      <c r="O52" s="81">
        <f t="shared" si="2"/>
        <v>21.76</v>
      </c>
      <c r="Q52" s="90">
        <f t="shared" si="3"/>
        <v>39</v>
      </c>
      <c r="S52" s="90">
        <f t="shared" si="4"/>
        <v>39</v>
      </c>
      <c r="U52" s="83">
        <f t="shared" si="5"/>
        <v>27.39</v>
      </c>
    </row>
    <row r="53" spans="2:21" ht="18" customHeight="1" x14ac:dyDescent="0.2">
      <c r="B53" s="42">
        <f>J!E49</f>
        <v>49</v>
      </c>
      <c r="C53" s="232" t="str">
        <f>IF(AND(J!A49="",J!B49&lt;&gt;""),"NESTARTOVALO",IF(AND(J!A49="",J!B49=""),"",J!A49))</f>
        <v>NESTARTOVALO</v>
      </c>
      <c r="D53" s="232" t="str">
        <f>IF(AND(J!A49="",J!B49=""),"",J!B49)</f>
        <v>Voděrady</v>
      </c>
      <c r="E53" s="51"/>
      <c r="F53" s="52"/>
      <c r="G53" s="53"/>
      <c r="H53" s="43" t="str">
        <f t="shared" si="0"/>
        <v>DNF</v>
      </c>
      <c r="I53" s="44"/>
      <c r="J53" s="51"/>
      <c r="K53" s="52"/>
      <c r="L53" s="53"/>
      <c r="M53" s="43" t="str">
        <f t="shared" si="1"/>
        <v>DNF</v>
      </c>
      <c r="N53" s="472"/>
      <c r="O53" s="44" t="str">
        <f t="shared" si="2"/>
        <v>DNF</v>
      </c>
      <c r="Q53" s="90" t="str">
        <f t="shared" si="3"/>
        <v>DNF</v>
      </c>
      <c r="S53" s="90">
        <f t="shared" si="4"/>
        <v>49</v>
      </c>
      <c r="U53" s="83">
        <f t="shared" si="5"/>
        <v>7200</v>
      </c>
    </row>
    <row r="54" spans="2:21" ht="18" customHeight="1" x14ac:dyDescent="0.2">
      <c r="B54" s="75">
        <f>J!E50</f>
        <v>50</v>
      </c>
      <c r="C54" s="231" t="str">
        <f>IF(AND(J!A50="",J!B50&lt;&gt;""),"NESTARTOVALO",IF(AND(J!A50="",J!B50=""),"",J!A50))</f>
        <v>NESTARTOVALO</v>
      </c>
      <c r="D54" s="231" t="str">
        <f>IF(AND(J!A50="",J!B50=""),"",J!B50)</f>
        <v>Široký Důl</v>
      </c>
      <c r="E54" s="77"/>
      <c r="F54" s="78"/>
      <c r="G54" s="79"/>
      <c r="H54" s="80" t="str">
        <f t="shared" si="0"/>
        <v>DNF</v>
      </c>
      <c r="I54" s="81"/>
      <c r="J54" s="77"/>
      <c r="K54" s="78"/>
      <c r="L54" s="79"/>
      <c r="M54" s="80" t="str">
        <f t="shared" si="1"/>
        <v>DNF</v>
      </c>
      <c r="N54" s="471"/>
      <c r="O54" s="81" t="str">
        <f t="shared" si="2"/>
        <v>DNF</v>
      </c>
      <c r="Q54" s="90" t="str">
        <f t="shared" si="3"/>
        <v>DNF</v>
      </c>
      <c r="S54" s="90">
        <f t="shared" si="4"/>
        <v>49</v>
      </c>
      <c r="U54" s="83">
        <f t="shared" si="5"/>
        <v>7200</v>
      </c>
    </row>
    <row r="55" spans="2:21" ht="18" customHeight="1" x14ac:dyDescent="0.2">
      <c r="B55" s="42">
        <f>J!E51</f>
        <v>51</v>
      </c>
      <c r="C55" s="232" t="str">
        <f>IF(AND(J!A51="",J!B51&lt;&gt;""),"NESTARTOVALO",IF(AND(J!A51="",J!B51=""),"",J!A51))</f>
        <v>NESTARTOVALO</v>
      </c>
      <c r="D55" s="232" t="str">
        <f>IF(AND(J!A51="",J!B51=""),"",J!B51)</f>
        <v xml:space="preserve">Desná </v>
      </c>
      <c r="E55" s="51"/>
      <c r="F55" s="52"/>
      <c r="G55" s="53"/>
      <c r="H55" s="43" t="str">
        <f t="shared" si="0"/>
        <v>DNF</v>
      </c>
      <c r="I55" s="44"/>
      <c r="J55" s="51"/>
      <c r="K55" s="52"/>
      <c r="L55" s="53"/>
      <c r="M55" s="43" t="str">
        <f t="shared" si="1"/>
        <v>DNF</v>
      </c>
      <c r="N55" s="472"/>
      <c r="O55" s="44" t="str">
        <f t="shared" si="2"/>
        <v>DNF</v>
      </c>
      <c r="Q55" s="90" t="str">
        <f t="shared" si="3"/>
        <v>DNF</v>
      </c>
      <c r="S55" s="90">
        <f t="shared" si="4"/>
        <v>49</v>
      </c>
      <c r="U55" s="83">
        <f t="shared" si="5"/>
        <v>7200</v>
      </c>
    </row>
    <row r="56" spans="2:21" ht="18" customHeight="1" x14ac:dyDescent="0.2">
      <c r="B56" s="75">
        <f>J!E52</f>
        <v>52</v>
      </c>
      <c r="C56" s="231" t="str">
        <f>IF(AND(J!A52="",J!B52&lt;&gt;""),"NESTARTOVALO",IF(AND(J!A52="",J!B52=""),"",J!A52))</f>
        <v>NESTARTOVALO</v>
      </c>
      <c r="D56" s="231" t="str">
        <f>IF(AND(J!A52="",J!B52=""),"",J!B52)</f>
        <v>Lukavice</v>
      </c>
      <c r="E56" s="77"/>
      <c r="F56" s="78"/>
      <c r="G56" s="79"/>
      <c r="H56" s="80" t="str">
        <f t="shared" si="0"/>
        <v>DNF</v>
      </c>
      <c r="I56" s="81"/>
      <c r="J56" s="77"/>
      <c r="K56" s="78"/>
      <c r="L56" s="79"/>
      <c r="M56" s="80" t="str">
        <f t="shared" si="1"/>
        <v>DNF</v>
      </c>
      <c r="N56" s="471"/>
      <c r="O56" s="81" t="str">
        <f t="shared" si="2"/>
        <v>DNF</v>
      </c>
      <c r="Q56" s="90" t="str">
        <f t="shared" si="3"/>
        <v>DNF</v>
      </c>
      <c r="S56" s="90">
        <f t="shared" si="4"/>
        <v>49</v>
      </c>
      <c r="U56" s="83">
        <f t="shared" si="5"/>
        <v>7200</v>
      </c>
    </row>
    <row r="57" spans="2:21" ht="18" customHeight="1" x14ac:dyDescent="0.2">
      <c r="B57" s="42">
        <f>J!E53</f>
        <v>53</v>
      </c>
      <c r="C57" s="232" t="str">
        <f>IF(AND(J!A53="",J!B53&lt;&gt;""),"NESTARTOVALO",IF(AND(J!A53="",J!B53=""),"",J!A53))</f>
        <v>NESTARTOVALO</v>
      </c>
      <c r="D57" s="232" t="str">
        <f>IF(AND(J!A53="",J!B53=""),"",J!B53)</f>
        <v>Zbožnov</v>
      </c>
      <c r="E57" s="51"/>
      <c r="F57" s="52"/>
      <c r="G57" s="53"/>
      <c r="H57" s="43" t="str">
        <f t="shared" si="0"/>
        <v>DNF</v>
      </c>
      <c r="I57" s="44"/>
      <c r="J57" s="51"/>
      <c r="K57" s="52"/>
      <c r="L57" s="53"/>
      <c r="M57" s="43" t="str">
        <f t="shared" si="1"/>
        <v>DNF</v>
      </c>
      <c r="N57" s="472"/>
      <c r="O57" s="44" t="str">
        <f t="shared" si="2"/>
        <v>DNF</v>
      </c>
      <c r="Q57" s="90" t="str">
        <f t="shared" si="3"/>
        <v>DNF</v>
      </c>
      <c r="S57" s="90">
        <f t="shared" si="4"/>
        <v>49</v>
      </c>
      <c r="U57" s="83">
        <f t="shared" si="5"/>
        <v>7200</v>
      </c>
    </row>
    <row r="58" spans="2:21" ht="18" customHeight="1" x14ac:dyDescent="0.2">
      <c r="B58" s="75">
        <f>J!E54</f>
        <v>54</v>
      </c>
      <c r="C58" s="231" t="str">
        <f>IF(AND(J!A54="",J!B54&lt;&gt;""),"NESTARTOVALO",IF(AND(J!A54="",J!B54=""),"",J!A54))</f>
        <v>NESTARTOVALO</v>
      </c>
      <c r="D58" s="231" t="str">
        <f>IF(AND(J!A54="",J!B54=""),"",J!B54)</f>
        <v>Čeperka</v>
      </c>
      <c r="E58" s="77"/>
      <c r="F58" s="78"/>
      <c r="G58" s="79"/>
      <c r="H58" s="80" t="str">
        <f t="shared" si="0"/>
        <v>DNF</v>
      </c>
      <c r="I58" s="81"/>
      <c r="J58" s="77"/>
      <c r="K58" s="78"/>
      <c r="L58" s="79"/>
      <c r="M58" s="80" t="str">
        <f t="shared" si="1"/>
        <v>DNF</v>
      </c>
      <c r="N58" s="471"/>
      <c r="O58" s="81" t="str">
        <f t="shared" si="2"/>
        <v>DNF</v>
      </c>
      <c r="Q58" s="90" t="str">
        <f t="shared" si="3"/>
        <v>DNF</v>
      </c>
      <c r="S58" s="90">
        <f t="shared" si="4"/>
        <v>49</v>
      </c>
      <c r="U58" s="83">
        <f t="shared" si="5"/>
        <v>7200</v>
      </c>
    </row>
    <row r="59" spans="2:21" ht="18" customHeight="1" x14ac:dyDescent="0.2">
      <c r="B59" s="42">
        <f>J!E55</f>
        <v>55</v>
      </c>
      <c r="C59" s="232" t="str">
        <f>IF(AND(J!A55="",J!B55&lt;&gt;""),"NESTARTOVALO",IF(AND(J!A55="",J!B55=""),"",J!A55))</f>
        <v/>
      </c>
      <c r="D59" s="232" t="str">
        <f>IF(AND(J!A55="",J!B55=""),"",J!B55)</f>
        <v/>
      </c>
      <c r="E59" s="51"/>
      <c r="F59" s="52"/>
      <c r="G59" s="53"/>
      <c r="H59" s="43" t="str">
        <f t="shared" si="0"/>
        <v/>
      </c>
      <c r="I59" s="44"/>
      <c r="J59" s="51"/>
      <c r="K59" s="52"/>
      <c r="L59" s="53"/>
      <c r="M59" s="43" t="str">
        <f t="shared" si="1"/>
        <v/>
      </c>
      <c r="N59" s="472"/>
      <c r="O59" s="44" t="str">
        <f t="shared" si="2"/>
        <v/>
      </c>
      <c r="Q59" s="90" t="str">
        <f t="shared" si="3"/>
        <v/>
      </c>
      <c r="S59" s="90" t="str">
        <f t="shared" si="4"/>
        <v/>
      </c>
      <c r="U59" s="83">
        <f t="shared" si="5"/>
        <v>9000</v>
      </c>
    </row>
    <row r="60" spans="2:21" ht="18" customHeight="1" x14ac:dyDescent="0.2">
      <c r="B60" s="75">
        <f>J!E56</f>
        <v>56</v>
      </c>
      <c r="C60" s="231" t="str">
        <f>IF(AND(J!A56="",J!B56&lt;&gt;""),"NESTARTOVALO",IF(AND(J!A56="",J!B56=""),"",J!A56))</f>
        <v/>
      </c>
      <c r="D60" s="231" t="str">
        <f>IF(AND(J!A56="",J!B56=""),"",J!B56)</f>
        <v/>
      </c>
      <c r="E60" s="77"/>
      <c r="F60" s="78"/>
      <c r="G60" s="79"/>
      <c r="H60" s="80" t="str">
        <f t="shared" si="0"/>
        <v/>
      </c>
      <c r="I60" s="81"/>
      <c r="J60" s="77"/>
      <c r="K60" s="78"/>
      <c r="L60" s="79"/>
      <c r="M60" s="80" t="str">
        <f t="shared" si="1"/>
        <v/>
      </c>
      <c r="N60" s="471"/>
      <c r="O60" s="81" t="str">
        <f t="shared" si="2"/>
        <v/>
      </c>
      <c r="Q60" s="90" t="str">
        <f t="shared" si="3"/>
        <v/>
      </c>
      <c r="S60" s="90" t="str">
        <f t="shared" si="4"/>
        <v/>
      </c>
      <c r="U60" s="83">
        <f t="shared" si="5"/>
        <v>9000</v>
      </c>
    </row>
    <row r="61" spans="2:21" ht="18" customHeight="1" x14ac:dyDescent="0.2">
      <c r="B61" s="42">
        <f>J!E57</f>
        <v>57</v>
      </c>
      <c r="C61" s="232" t="str">
        <f>IF(AND(J!A57="",J!B57&lt;&gt;""),"NESTARTOVALO",IF(AND(J!A57="",J!B57=""),"",J!A57))</f>
        <v/>
      </c>
      <c r="D61" s="232" t="str">
        <f>IF(AND(J!A57="",J!B57=""),"",J!B57)</f>
        <v/>
      </c>
      <c r="E61" s="51"/>
      <c r="F61" s="52"/>
      <c r="G61" s="53"/>
      <c r="H61" s="43" t="str">
        <f t="shared" si="0"/>
        <v/>
      </c>
      <c r="I61" s="44"/>
      <c r="J61" s="51"/>
      <c r="K61" s="52"/>
      <c r="L61" s="53"/>
      <c r="M61" s="43" t="str">
        <f t="shared" si="1"/>
        <v/>
      </c>
      <c r="N61" s="472"/>
      <c r="O61" s="44" t="str">
        <f t="shared" si="2"/>
        <v/>
      </c>
      <c r="Q61" s="90" t="str">
        <f t="shared" si="3"/>
        <v/>
      </c>
      <c r="S61" s="90" t="str">
        <f t="shared" si="4"/>
        <v/>
      </c>
      <c r="U61" s="83">
        <f t="shared" si="5"/>
        <v>9000</v>
      </c>
    </row>
    <row r="62" spans="2:21" ht="18" customHeight="1" x14ac:dyDescent="0.2">
      <c r="B62" s="75">
        <f>J!E58</f>
        <v>58</v>
      </c>
      <c r="C62" s="231" t="str">
        <f>IF(AND(J!A58="",J!B58&lt;&gt;""),"NESTARTOVALO",IF(AND(J!A58="",J!B58=""),"",J!A58))</f>
        <v/>
      </c>
      <c r="D62" s="231" t="str">
        <f>IF(AND(J!A58="",J!B58=""),"",J!B58)</f>
        <v/>
      </c>
      <c r="E62" s="77"/>
      <c r="F62" s="78"/>
      <c r="G62" s="79"/>
      <c r="H62" s="80" t="str">
        <f t="shared" si="0"/>
        <v/>
      </c>
      <c r="I62" s="81"/>
      <c r="J62" s="77"/>
      <c r="K62" s="78"/>
      <c r="L62" s="79"/>
      <c r="M62" s="80" t="str">
        <f t="shared" si="1"/>
        <v/>
      </c>
      <c r="N62" s="471"/>
      <c r="O62" s="81" t="str">
        <f t="shared" si="2"/>
        <v/>
      </c>
      <c r="Q62" s="90" t="str">
        <f t="shared" si="3"/>
        <v/>
      </c>
      <c r="S62" s="90" t="str">
        <f t="shared" si="4"/>
        <v/>
      </c>
      <c r="U62" s="83">
        <f t="shared" si="5"/>
        <v>9000</v>
      </c>
    </row>
    <row r="63" spans="2:21" ht="18" customHeight="1" x14ac:dyDescent="0.2">
      <c r="B63" s="84">
        <f>J!E59</f>
        <v>59</v>
      </c>
      <c r="C63" s="235" t="str">
        <f>IF(AND(J!A59="",J!B59&lt;&gt;""),"NESTARTOVALO",IF(AND(J!A59="",J!B59=""),"",J!A59))</f>
        <v/>
      </c>
      <c r="D63" s="235" t="str">
        <f>IF(AND(J!A59="",J!B59=""),"",J!B59)</f>
        <v/>
      </c>
      <c r="E63" s="86"/>
      <c r="F63" s="87"/>
      <c r="G63" s="88"/>
      <c r="H63" s="89" t="str">
        <f t="shared" si="0"/>
        <v/>
      </c>
      <c r="I63" s="83"/>
      <c r="J63" s="86"/>
      <c r="K63" s="87"/>
      <c r="L63" s="88"/>
      <c r="M63" s="89" t="str">
        <f t="shared" si="1"/>
        <v/>
      </c>
      <c r="N63" s="475"/>
      <c r="O63" s="83" t="str">
        <f t="shared" si="2"/>
        <v/>
      </c>
      <c r="Q63" s="90" t="str">
        <f t="shared" si="3"/>
        <v/>
      </c>
      <c r="S63" s="90" t="str">
        <f t="shared" si="4"/>
        <v/>
      </c>
      <c r="U63" s="83">
        <f t="shared" si="5"/>
        <v>9000</v>
      </c>
    </row>
    <row r="64" spans="2:21" ht="18" customHeight="1" x14ac:dyDescent="0.2">
      <c r="B64" s="75">
        <f>J!E60</f>
        <v>60</v>
      </c>
      <c r="C64" s="231" t="str">
        <f>IF(AND(J!A60="",J!B60&lt;&gt;""),"NESTARTOVALO",IF(AND(J!A60="",J!B60=""),"",J!A60))</f>
        <v/>
      </c>
      <c r="D64" s="231" t="str">
        <f>IF(AND(J!A60="",J!B60=""),"",J!B60)</f>
        <v/>
      </c>
      <c r="E64" s="77"/>
      <c r="F64" s="78"/>
      <c r="G64" s="79"/>
      <c r="H64" s="80" t="str">
        <f t="shared" si="0"/>
        <v/>
      </c>
      <c r="I64" s="81"/>
      <c r="J64" s="77"/>
      <c r="K64" s="78"/>
      <c r="L64" s="79"/>
      <c r="M64" s="80" t="str">
        <f t="shared" si="1"/>
        <v/>
      </c>
      <c r="N64" s="471"/>
      <c r="O64" s="81" t="str">
        <f t="shared" si="2"/>
        <v/>
      </c>
      <c r="Q64" s="90" t="str">
        <f t="shared" si="3"/>
        <v/>
      </c>
      <c r="S64" s="90" t="str">
        <f t="shared" si="4"/>
        <v/>
      </c>
      <c r="U64" s="83">
        <f t="shared" si="5"/>
        <v>9000</v>
      </c>
    </row>
    <row r="65" spans="2:30" ht="18" customHeight="1" x14ac:dyDescent="0.2">
      <c r="B65" s="42">
        <f>J!E61</f>
        <v>61</v>
      </c>
      <c r="C65" s="232" t="str">
        <f>IF(AND(J!A61="",J!B61&lt;&gt;""),"NESTARTOVALO",IF(AND(J!A61="",J!B61=""),"",J!A61))</f>
        <v/>
      </c>
      <c r="D65" s="232" t="str">
        <f>IF(AND(J!A61="",J!B61=""),"",J!B61)</f>
        <v/>
      </c>
      <c r="E65" s="51"/>
      <c r="F65" s="52"/>
      <c r="G65" s="53"/>
      <c r="H65" s="43" t="str">
        <f t="shared" si="0"/>
        <v/>
      </c>
      <c r="I65" s="44"/>
      <c r="J65" s="51"/>
      <c r="K65" s="52"/>
      <c r="L65" s="53"/>
      <c r="M65" s="43" t="str">
        <f t="shared" si="1"/>
        <v/>
      </c>
      <c r="N65" s="472"/>
      <c r="O65" s="44" t="str">
        <f t="shared" si="2"/>
        <v/>
      </c>
      <c r="Q65" s="90" t="str">
        <f t="shared" si="3"/>
        <v/>
      </c>
      <c r="S65" s="90" t="str">
        <f t="shared" si="4"/>
        <v/>
      </c>
      <c r="U65" s="83">
        <f t="shared" si="5"/>
        <v>9000</v>
      </c>
    </row>
    <row r="66" spans="2:30" ht="18" customHeight="1" x14ac:dyDescent="0.2">
      <c r="B66" s="75">
        <f>J!E62</f>
        <v>62</v>
      </c>
      <c r="C66" s="231" t="str">
        <f>IF(AND(J!A62="",J!B62&lt;&gt;""),"NESTARTOVALO",IF(AND(J!A62="",J!B62=""),"",J!A62))</f>
        <v/>
      </c>
      <c r="D66" s="231" t="str">
        <f>IF(AND(J!A62="",J!B62=""),"",J!B62)</f>
        <v/>
      </c>
      <c r="E66" s="77"/>
      <c r="F66" s="78"/>
      <c r="G66" s="79"/>
      <c r="H66" s="80" t="str">
        <f t="shared" si="0"/>
        <v/>
      </c>
      <c r="I66" s="81"/>
      <c r="J66" s="77"/>
      <c r="K66" s="78"/>
      <c r="L66" s="79"/>
      <c r="M66" s="80" t="str">
        <f t="shared" si="1"/>
        <v/>
      </c>
      <c r="N66" s="471"/>
      <c r="O66" s="81" t="str">
        <f t="shared" si="2"/>
        <v/>
      </c>
      <c r="Q66" s="90" t="str">
        <f t="shared" si="3"/>
        <v/>
      </c>
      <c r="S66" s="90" t="str">
        <f t="shared" si="4"/>
        <v/>
      </c>
      <c r="U66" s="83">
        <f t="shared" si="5"/>
        <v>9000</v>
      </c>
    </row>
    <row r="67" spans="2:30" ht="18" customHeight="1" x14ac:dyDescent="0.2">
      <c r="B67" s="42">
        <f>J!E63</f>
        <v>63</v>
      </c>
      <c r="C67" s="232" t="str">
        <f>IF(AND(J!A63="",J!B63&lt;&gt;""),"NESTARTOVALO",IF(AND(J!A63="",J!B63=""),"",J!A63))</f>
        <v/>
      </c>
      <c r="D67" s="232" t="str">
        <f>IF(AND(J!A63="",J!B63=""),"",J!B63)</f>
        <v/>
      </c>
      <c r="E67" s="51"/>
      <c r="F67" s="52"/>
      <c r="G67" s="53"/>
      <c r="H67" s="43" t="str">
        <f t="shared" si="0"/>
        <v/>
      </c>
      <c r="I67" s="44"/>
      <c r="J67" s="51"/>
      <c r="K67" s="52"/>
      <c r="L67" s="53"/>
      <c r="M67" s="43" t="str">
        <f t="shared" si="1"/>
        <v/>
      </c>
      <c r="N67" s="472"/>
      <c r="O67" s="44" t="str">
        <f t="shared" si="2"/>
        <v/>
      </c>
      <c r="Q67" s="90" t="str">
        <f t="shared" si="3"/>
        <v/>
      </c>
      <c r="S67" s="90" t="str">
        <f t="shared" si="4"/>
        <v/>
      </c>
      <c r="U67" s="83">
        <f t="shared" si="5"/>
        <v>9000</v>
      </c>
    </row>
    <row r="68" spans="2:30" ht="18" customHeight="1" x14ac:dyDescent="0.2">
      <c r="B68" s="75">
        <f>J!E64</f>
        <v>64</v>
      </c>
      <c r="C68" s="231" t="str">
        <f>IF(AND(J!A64="",J!B64&lt;&gt;""),"NESTARTOVALO",IF(AND(J!A64="",J!B64=""),"",J!A64))</f>
        <v/>
      </c>
      <c r="D68" s="231" t="str">
        <f>IF(AND(J!A64="",J!B64=""),"",J!B64)</f>
        <v/>
      </c>
      <c r="E68" s="77"/>
      <c r="F68" s="78"/>
      <c r="G68" s="79"/>
      <c r="H68" s="80" t="str">
        <f t="shared" si="0"/>
        <v/>
      </c>
      <c r="I68" s="81"/>
      <c r="J68" s="77"/>
      <c r="K68" s="78"/>
      <c r="L68" s="79"/>
      <c r="M68" s="80" t="str">
        <f t="shared" si="1"/>
        <v/>
      </c>
      <c r="N68" s="471"/>
      <c r="O68" s="81" t="str">
        <f t="shared" si="2"/>
        <v/>
      </c>
      <c r="Q68" s="90" t="str">
        <f t="shared" si="3"/>
        <v/>
      </c>
      <c r="S68" s="90" t="str">
        <f t="shared" si="4"/>
        <v/>
      </c>
      <c r="U68" s="83">
        <f t="shared" si="5"/>
        <v>9000</v>
      </c>
    </row>
    <row r="69" spans="2:30" ht="18" customHeight="1" x14ac:dyDescent="0.2">
      <c r="B69" s="42">
        <f>J!E65</f>
        <v>65</v>
      </c>
      <c r="C69" s="232" t="str">
        <f>IF(AND(J!A65="",J!B65&lt;&gt;""),"NESTARTOVALO",IF(AND(J!A65="",J!B65=""),"",J!A65))</f>
        <v/>
      </c>
      <c r="D69" s="232" t="str">
        <f>IF(AND(J!A65="",J!B65=""),"",J!B65)</f>
        <v/>
      </c>
      <c r="E69" s="51"/>
      <c r="F69" s="52"/>
      <c r="G69" s="53"/>
      <c r="H69" s="43" t="str">
        <f t="shared" si="0"/>
        <v/>
      </c>
      <c r="I69" s="44"/>
      <c r="J69" s="51"/>
      <c r="K69" s="52"/>
      <c r="L69" s="53"/>
      <c r="M69" s="43" t="str">
        <f t="shared" si="1"/>
        <v/>
      </c>
      <c r="N69" s="472"/>
      <c r="O69" s="44" t="str">
        <f t="shared" si="2"/>
        <v/>
      </c>
      <c r="Q69" s="90" t="str">
        <f t="shared" si="3"/>
        <v/>
      </c>
      <c r="S69" s="90" t="str">
        <f t="shared" si="4"/>
        <v/>
      </c>
      <c r="U69" s="83">
        <f t="shared" si="5"/>
        <v>9000</v>
      </c>
    </row>
    <row r="70" spans="2:30" ht="18" customHeight="1" x14ac:dyDescent="0.2">
      <c r="B70" s="75">
        <f>J!E66</f>
        <v>66</v>
      </c>
      <c r="C70" s="231" t="str">
        <f>IF(AND(J!A66="",J!B66&lt;&gt;""),"NESTARTOVALO",IF(AND(J!A66="",J!B66=""),"",J!A66))</f>
        <v/>
      </c>
      <c r="D70" s="231" t="str">
        <f>IF(AND(J!A66="",J!B66=""),"",J!B66)</f>
        <v/>
      </c>
      <c r="E70" s="77"/>
      <c r="F70" s="78"/>
      <c r="G70" s="79"/>
      <c r="H70" s="80" t="str">
        <f t="shared" ref="H70:H133" si="6">IF($C70="","",IF(OR($E70="DNF",$F70="DNF",$G70="DNF",AND($E70="",$F70="",$G70="")),"DNF",IF(OR($E70="NP",$F70="NP",$G70="NP"),"NP",IF(ISERROR(MEDIAN($E70:$G70)),"DNF",IF(OR($E70="X",$F70="X",$G70="X",$E70="",$F70="",$G70="",$E70="x",$F70="x",$G70="x"),MAX($E70:$G70),MEDIAN($E70:$G70))))))</f>
        <v/>
      </c>
      <c r="I70" s="81"/>
      <c r="J70" s="77"/>
      <c r="K70" s="78"/>
      <c r="L70" s="79"/>
      <c r="M70" s="80" t="str">
        <f t="shared" ref="M70:M133" si="7">IF($C70="","",IF(OR($J70="DNF",$K70="DNF",$L70="DNF",AND($J70="",$K70="",$L70="")),"DNF",IF(OR($J70="NP",$K70="NP",$L70="NP"),"NP",IF(ISERROR(MEDIAN($J70:$L70)),"DNF",IF(OR($J70="X",$K70="X",$L70="X",$J70="",$K70="",$L70="",$J70="x",$K70="x",$L70="x"),MAX($J70:$L70),MEDIAN($J70:$L70))))))</f>
        <v/>
      </c>
      <c r="N70" s="471"/>
      <c r="O70" s="81" t="str">
        <f t="shared" ref="O70:O133" si="8">IF(C70="","",IF(OR(AND(H70="NP",M70="NP"),AND(H70="DNF",M70="DNF")),H70,IF(AND(H70="NP",M70="DNF"),H70,IF(AND(H70="DNF",M70="NP"),M70,MIN(H70,M70)))))</f>
        <v/>
      </c>
      <c r="Q70" s="90" t="str">
        <f t="shared" ref="Q70:Q133" si="9">IF(C70="","",IF(OR(O70="NP",O70="DNF"),O70,RANK(O70,O$5:O$179,1)))</f>
        <v/>
      </c>
      <c r="S70" s="90" t="str">
        <f t="shared" ref="S70:S133" si="10">IF(C70="","",IF(O70="NP",MAX(Q$5:Q$179)+1,IF(O70="DNF",MAX(Q$5:Q$179)+COUNTIF(Q$5:Q$179,"NP")+1,RANK(O70,O$5:O$179,1))))</f>
        <v/>
      </c>
      <c r="U70" s="83">
        <f t="shared" ref="U70:U133" si="11">IF($C70="",9000,MAX(H70,M70)+(COUNTIF($H70:$H70,"NP")*600)+(COUNTIF($M70:$M70,"NP")*600)+(COUNTIF($H70:$H70,"DNF")*3600)+(COUNTIF($M70:$M70,"DNF")*3600))</f>
        <v>9000</v>
      </c>
    </row>
    <row r="71" spans="2:30" ht="18" customHeight="1" x14ac:dyDescent="0.2">
      <c r="B71" s="42">
        <f>J!E67</f>
        <v>67</v>
      </c>
      <c r="C71" s="232" t="str">
        <f>IF(AND(J!A67="",J!B67&lt;&gt;""),"NESTARTOVALO",IF(AND(J!A67="",J!B67=""),"",J!A67))</f>
        <v/>
      </c>
      <c r="D71" s="232" t="str">
        <f>IF(AND(J!A67="",J!B67=""),"",J!B67)</f>
        <v/>
      </c>
      <c r="E71" s="51"/>
      <c r="F71" s="52"/>
      <c r="G71" s="53"/>
      <c r="H71" s="43" t="str">
        <f t="shared" si="6"/>
        <v/>
      </c>
      <c r="I71" s="44"/>
      <c r="J71" s="51"/>
      <c r="K71" s="52"/>
      <c r="L71" s="53"/>
      <c r="M71" s="43" t="str">
        <f t="shared" si="7"/>
        <v/>
      </c>
      <c r="N71" s="472"/>
      <c r="O71" s="44" t="str">
        <f t="shared" si="8"/>
        <v/>
      </c>
      <c r="Q71" s="90" t="str">
        <f t="shared" si="9"/>
        <v/>
      </c>
      <c r="S71" s="90" t="str">
        <f t="shared" si="10"/>
        <v/>
      </c>
      <c r="U71" s="83">
        <f t="shared" si="11"/>
        <v>9000</v>
      </c>
    </row>
    <row r="72" spans="2:30" s="455" customFormat="1" ht="18" customHeight="1" x14ac:dyDescent="0.2">
      <c r="B72" s="75">
        <f>J!E68</f>
        <v>68</v>
      </c>
      <c r="C72" s="231" t="str">
        <f>IF(AND(J!A68="",J!B68&lt;&gt;""),"NESTARTOVALO",IF(AND(J!A68="",J!B68=""),"",J!A68))</f>
        <v/>
      </c>
      <c r="D72" s="231" t="str">
        <f>IF(AND(J!A68="",J!B68=""),"",J!B68)</f>
        <v/>
      </c>
      <c r="E72" s="77"/>
      <c r="F72" s="78"/>
      <c r="G72" s="79"/>
      <c r="H72" s="80" t="str">
        <f t="shared" si="6"/>
        <v/>
      </c>
      <c r="I72" s="81"/>
      <c r="J72" s="77"/>
      <c r="K72" s="78"/>
      <c r="L72" s="79"/>
      <c r="M72" s="80" t="str">
        <f t="shared" si="7"/>
        <v/>
      </c>
      <c r="N72" s="471"/>
      <c r="O72" s="81" t="str">
        <f t="shared" si="8"/>
        <v/>
      </c>
      <c r="P72" s="456"/>
      <c r="Q72" s="90" t="str">
        <f t="shared" si="9"/>
        <v/>
      </c>
      <c r="R72" s="456"/>
      <c r="S72" s="90" t="str">
        <f t="shared" si="10"/>
        <v/>
      </c>
      <c r="T72" s="456"/>
      <c r="U72" s="83">
        <f t="shared" si="11"/>
        <v>9000</v>
      </c>
      <c r="W72" s="473"/>
      <c r="X72" s="473"/>
      <c r="AC72" s="473"/>
      <c r="AD72" s="473"/>
    </row>
    <row r="73" spans="2:30" s="455" customFormat="1" ht="18" customHeight="1" x14ac:dyDescent="0.2">
      <c r="B73" s="42">
        <f>J!E69</f>
        <v>69</v>
      </c>
      <c r="C73" s="232" t="str">
        <f>IF(AND(J!A69="",J!B69&lt;&gt;""),"NESTARTOVALO",IF(AND(J!A69="",J!B69=""),"",J!A69))</f>
        <v/>
      </c>
      <c r="D73" s="232" t="str">
        <f>IF(AND(J!A69="",J!B69=""),"",J!B69)</f>
        <v/>
      </c>
      <c r="E73" s="51"/>
      <c r="F73" s="52"/>
      <c r="G73" s="53"/>
      <c r="H73" s="43" t="str">
        <f t="shared" si="6"/>
        <v/>
      </c>
      <c r="I73" s="44"/>
      <c r="J73" s="51"/>
      <c r="K73" s="52"/>
      <c r="L73" s="53"/>
      <c r="M73" s="43" t="str">
        <f t="shared" si="7"/>
        <v/>
      </c>
      <c r="N73" s="472"/>
      <c r="O73" s="44" t="str">
        <f t="shared" si="8"/>
        <v/>
      </c>
      <c r="P73" s="456"/>
      <c r="Q73" s="90" t="str">
        <f t="shared" si="9"/>
        <v/>
      </c>
      <c r="R73" s="456"/>
      <c r="S73" s="90" t="str">
        <f t="shared" si="10"/>
        <v/>
      </c>
      <c r="T73" s="456"/>
      <c r="U73" s="83">
        <f t="shared" si="11"/>
        <v>9000</v>
      </c>
    </row>
    <row r="74" spans="2:30" ht="18" customHeight="1" x14ac:dyDescent="0.2">
      <c r="B74" s="75">
        <f>J!E70</f>
        <v>70</v>
      </c>
      <c r="C74" s="231" t="str">
        <f>IF(AND(J!A70="",J!B70&lt;&gt;""),"NESTARTOVALO",IF(AND(J!A70="",J!B70=""),"",J!A70))</f>
        <v/>
      </c>
      <c r="D74" s="231" t="str">
        <f>IF(AND(J!A70="",J!B70=""),"",J!B70)</f>
        <v/>
      </c>
      <c r="E74" s="77"/>
      <c r="F74" s="78"/>
      <c r="G74" s="79"/>
      <c r="H74" s="80" t="str">
        <f t="shared" si="6"/>
        <v/>
      </c>
      <c r="I74" s="81"/>
      <c r="J74" s="82"/>
      <c r="K74" s="78"/>
      <c r="L74" s="79"/>
      <c r="M74" s="80" t="str">
        <f t="shared" si="7"/>
        <v/>
      </c>
      <c r="N74" s="471"/>
      <c r="O74" s="81" t="str">
        <f t="shared" si="8"/>
        <v/>
      </c>
      <c r="Q74" s="90" t="str">
        <f t="shared" si="9"/>
        <v/>
      </c>
      <c r="S74" s="90" t="str">
        <f t="shared" si="10"/>
        <v/>
      </c>
      <c r="U74" s="83">
        <f t="shared" si="11"/>
        <v>9000</v>
      </c>
    </row>
    <row r="75" spans="2:30" ht="18" customHeight="1" x14ac:dyDescent="0.2">
      <c r="B75" s="42">
        <f>J!E71</f>
        <v>71</v>
      </c>
      <c r="C75" s="232" t="str">
        <f>IF(AND(J!A71="",J!B71&lt;&gt;""),"NESTARTOVALO",IF(AND(J!A71="",J!B71=""),"",J!A71))</f>
        <v/>
      </c>
      <c r="D75" s="232" t="str">
        <f>IF(AND(J!A71="",J!B71=""),"",J!B71)</f>
        <v/>
      </c>
      <c r="E75" s="51"/>
      <c r="F75" s="52"/>
      <c r="G75" s="53"/>
      <c r="H75" s="43" t="str">
        <f t="shared" si="6"/>
        <v/>
      </c>
      <c r="I75" s="44"/>
      <c r="J75" s="51"/>
      <c r="K75" s="52"/>
      <c r="L75" s="53"/>
      <c r="M75" s="43" t="str">
        <f t="shared" si="7"/>
        <v/>
      </c>
      <c r="N75" s="472"/>
      <c r="O75" s="44" t="str">
        <f t="shared" si="8"/>
        <v/>
      </c>
      <c r="Q75" s="90" t="str">
        <f t="shared" si="9"/>
        <v/>
      </c>
      <c r="S75" s="90" t="str">
        <f t="shared" si="10"/>
        <v/>
      </c>
      <c r="U75" s="83">
        <f t="shared" si="11"/>
        <v>9000</v>
      </c>
    </row>
    <row r="76" spans="2:30" ht="18" customHeight="1" x14ac:dyDescent="0.2">
      <c r="B76" s="75">
        <f>J!E72</f>
        <v>72</v>
      </c>
      <c r="C76" s="231" t="str">
        <f>IF(AND(J!A72="",J!B72&lt;&gt;""),"NESTARTOVALO",IF(AND(J!A72="",J!B72=""),"",J!A72))</f>
        <v/>
      </c>
      <c r="D76" s="231" t="str">
        <f>IF(AND(J!A72="",J!B72=""),"",J!B72)</f>
        <v/>
      </c>
      <c r="E76" s="77"/>
      <c r="F76" s="78"/>
      <c r="G76" s="79"/>
      <c r="H76" s="80" t="str">
        <f t="shared" si="6"/>
        <v/>
      </c>
      <c r="I76" s="81"/>
      <c r="J76" s="77"/>
      <c r="K76" s="78"/>
      <c r="L76" s="79"/>
      <c r="M76" s="80" t="str">
        <f t="shared" si="7"/>
        <v/>
      </c>
      <c r="N76" s="471"/>
      <c r="O76" s="81" t="str">
        <f t="shared" si="8"/>
        <v/>
      </c>
      <c r="Q76" s="90" t="str">
        <f t="shared" si="9"/>
        <v/>
      </c>
      <c r="S76" s="90" t="str">
        <f t="shared" si="10"/>
        <v/>
      </c>
      <c r="U76" s="83">
        <f t="shared" si="11"/>
        <v>9000</v>
      </c>
    </row>
    <row r="77" spans="2:30" ht="18" customHeight="1" x14ac:dyDescent="0.2">
      <c r="B77" s="42">
        <f>J!E73</f>
        <v>73</v>
      </c>
      <c r="C77" s="232" t="str">
        <f>IF(AND(J!A73="",J!B73&lt;&gt;""),"NESTARTOVALO",IF(AND(J!A73="",J!B73=""),"",J!A73))</f>
        <v/>
      </c>
      <c r="D77" s="232" t="str">
        <f>IF(AND(J!A73="",J!B73=""),"",J!B73)</f>
        <v/>
      </c>
      <c r="E77" s="51"/>
      <c r="F77" s="52"/>
      <c r="G77" s="53"/>
      <c r="H77" s="43" t="str">
        <f t="shared" si="6"/>
        <v/>
      </c>
      <c r="I77" s="44"/>
      <c r="J77" s="51"/>
      <c r="K77" s="52"/>
      <c r="L77" s="53"/>
      <c r="M77" s="43" t="str">
        <f t="shared" si="7"/>
        <v/>
      </c>
      <c r="N77" s="472"/>
      <c r="O77" s="44" t="str">
        <f t="shared" si="8"/>
        <v/>
      </c>
      <c r="Q77" s="90" t="str">
        <f t="shared" si="9"/>
        <v/>
      </c>
      <c r="S77" s="90" t="str">
        <f t="shared" si="10"/>
        <v/>
      </c>
      <c r="U77" s="83">
        <f t="shared" si="11"/>
        <v>9000</v>
      </c>
    </row>
    <row r="78" spans="2:30" ht="18" customHeight="1" x14ac:dyDescent="0.2">
      <c r="B78" s="75">
        <f>J!E74</f>
        <v>74</v>
      </c>
      <c r="C78" s="231" t="str">
        <f>IF(AND(J!A74="",J!B74&lt;&gt;""),"NESTARTOVALO",IF(AND(J!A74="",J!B74=""),"",J!A74))</f>
        <v/>
      </c>
      <c r="D78" s="231" t="str">
        <f>IF(AND(J!A74="",J!B74=""),"",J!B74)</f>
        <v/>
      </c>
      <c r="E78" s="77"/>
      <c r="F78" s="78"/>
      <c r="G78" s="79"/>
      <c r="H78" s="80" t="str">
        <f t="shared" si="6"/>
        <v/>
      </c>
      <c r="I78" s="81"/>
      <c r="J78" s="77"/>
      <c r="K78" s="78"/>
      <c r="L78" s="79"/>
      <c r="M78" s="80" t="str">
        <f t="shared" si="7"/>
        <v/>
      </c>
      <c r="N78" s="471"/>
      <c r="O78" s="81" t="str">
        <f t="shared" si="8"/>
        <v/>
      </c>
      <c r="Q78" s="90" t="str">
        <f t="shared" si="9"/>
        <v/>
      </c>
      <c r="S78" s="90" t="str">
        <f t="shared" si="10"/>
        <v/>
      </c>
      <c r="U78" s="83">
        <f t="shared" si="11"/>
        <v>9000</v>
      </c>
    </row>
    <row r="79" spans="2:30" ht="18" customHeight="1" x14ac:dyDescent="0.2">
      <c r="B79" s="42">
        <f>J!E75</f>
        <v>75</v>
      </c>
      <c r="C79" s="232" t="str">
        <f>IF(AND(J!A75="",J!B75&lt;&gt;""),"NESTARTOVALO",IF(AND(J!A75="",J!B75=""),"",J!A75))</f>
        <v/>
      </c>
      <c r="D79" s="232" t="str">
        <f>IF(AND(J!A75="",J!B75=""),"",J!B75)</f>
        <v/>
      </c>
      <c r="E79" s="51"/>
      <c r="F79" s="52"/>
      <c r="G79" s="53"/>
      <c r="H79" s="43" t="str">
        <f t="shared" si="6"/>
        <v/>
      </c>
      <c r="I79" s="44"/>
      <c r="J79" s="51"/>
      <c r="K79" s="52"/>
      <c r="L79" s="53"/>
      <c r="M79" s="43" t="str">
        <f t="shared" si="7"/>
        <v/>
      </c>
      <c r="N79" s="472"/>
      <c r="O79" s="44" t="str">
        <f t="shared" si="8"/>
        <v/>
      </c>
      <c r="Q79" s="90" t="str">
        <f t="shared" si="9"/>
        <v/>
      </c>
      <c r="S79" s="90" t="str">
        <f t="shared" si="10"/>
        <v/>
      </c>
      <c r="U79" s="83">
        <f t="shared" si="11"/>
        <v>9000</v>
      </c>
    </row>
    <row r="80" spans="2:30" ht="18" customHeight="1" x14ac:dyDescent="0.2">
      <c r="B80" s="75">
        <f>J!E76</f>
        <v>76</v>
      </c>
      <c r="C80" s="231" t="str">
        <f>IF(AND(J!A76="",J!B76&lt;&gt;""),"NESTARTOVALO",IF(AND(J!A76="",J!B76=""),"",J!A76))</f>
        <v/>
      </c>
      <c r="D80" s="231" t="str">
        <f>IF(AND(J!A76="",J!B76=""),"",J!B76)</f>
        <v/>
      </c>
      <c r="E80" s="77"/>
      <c r="F80" s="78"/>
      <c r="G80" s="79"/>
      <c r="H80" s="80" t="str">
        <f t="shared" si="6"/>
        <v/>
      </c>
      <c r="I80" s="81"/>
      <c r="J80" s="77"/>
      <c r="K80" s="78"/>
      <c r="L80" s="79"/>
      <c r="M80" s="80" t="str">
        <f t="shared" si="7"/>
        <v/>
      </c>
      <c r="N80" s="471"/>
      <c r="O80" s="81" t="str">
        <f t="shared" si="8"/>
        <v/>
      </c>
      <c r="Q80" s="90" t="str">
        <f t="shared" si="9"/>
        <v/>
      </c>
      <c r="S80" s="90" t="str">
        <f t="shared" si="10"/>
        <v/>
      </c>
      <c r="U80" s="83">
        <f t="shared" si="11"/>
        <v>9000</v>
      </c>
    </row>
    <row r="81" spans="2:21" ht="18" customHeight="1" x14ac:dyDescent="0.2">
      <c r="B81" s="42">
        <f>J!E77</f>
        <v>77</v>
      </c>
      <c r="C81" s="232" t="str">
        <f>IF(AND(J!A77="",J!B77&lt;&gt;""),"NESTARTOVALO",IF(AND(J!A77="",J!B77=""),"",J!A77))</f>
        <v/>
      </c>
      <c r="D81" s="232" t="str">
        <f>IF(AND(J!A77="",J!B77=""),"",J!B77)</f>
        <v/>
      </c>
      <c r="E81" s="51"/>
      <c r="F81" s="52"/>
      <c r="G81" s="53"/>
      <c r="H81" s="43" t="str">
        <f t="shared" si="6"/>
        <v/>
      </c>
      <c r="I81" s="44"/>
      <c r="J81" s="51"/>
      <c r="K81" s="52"/>
      <c r="L81" s="53"/>
      <c r="M81" s="43" t="str">
        <f t="shared" si="7"/>
        <v/>
      </c>
      <c r="N81" s="472"/>
      <c r="O81" s="44" t="str">
        <f t="shared" si="8"/>
        <v/>
      </c>
      <c r="Q81" s="90" t="str">
        <f t="shared" si="9"/>
        <v/>
      </c>
      <c r="S81" s="90" t="str">
        <f t="shared" si="10"/>
        <v/>
      </c>
      <c r="U81" s="83">
        <f t="shared" si="11"/>
        <v>9000</v>
      </c>
    </row>
    <row r="82" spans="2:21" ht="18" customHeight="1" x14ac:dyDescent="0.2">
      <c r="B82" s="75">
        <f>J!E78</f>
        <v>78</v>
      </c>
      <c r="C82" s="231" t="str">
        <f>IF(AND(J!A78="",J!B78&lt;&gt;""),"NESTARTOVALO",IF(AND(J!A78="",J!B78=""),"",J!A78))</f>
        <v/>
      </c>
      <c r="D82" s="231" t="str">
        <f>IF(AND(J!A78="",J!B78=""),"",J!B78)</f>
        <v/>
      </c>
      <c r="E82" s="77"/>
      <c r="F82" s="78"/>
      <c r="G82" s="79"/>
      <c r="H82" s="80" t="str">
        <f t="shared" si="6"/>
        <v/>
      </c>
      <c r="I82" s="81"/>
      <c r="J82" s="77"/>
      <c r="K82" s="78"/>
      <c r="L82" s="79"/>
      <c r="M82" s="80" t="str">
        <f t="shared" si="7"/>
        <v/>
      </c>
      <c r="N82" s="471"/>
      <c r="O82" s="81" t="str">
        <f t="shared" si="8"/>
        <v/>
      </c>
      <c r="Q82" s="90" t="str">
        <f t="shared" si="9"/>
        <v/>
      </c>
      <c r="S82" s="90" t="str">
        <f t="shared" si="10"/>
        <v/>
      </c>
      <c r="U82" s="83">
        <f t="shared" si="11"/>
        <v>9000</v>
      </c>
    </row>
    <row r="83" spans="2:21" ht="18" customHeight="1" x14ac:dyDescent="0.2">
      <c r="B83" s="42">
        <f>J!E79</f>
        <v>79</v>
      </c>
      <c r="C83" s="232" t="str">
        <f>IF(AND(J!A79="",J!B79&lt;&gt;""),"NESTARTOVALO",IF(AND(J!A79="",J!B79=""),"",J!A79))</f>
        <v/>
      </c>
      <c r="D83" s="232" t="str">
        <f>IF(AND(J!A79="",J!B79=""),"",J!B79)</f>
        <v/>
      </c>
      <c r="E83" s="51"/>
      <c r="F83" s="52"/>
      <c r="G83" s="53"/>
      <c r="H83" s="43" t="str">
        <f t="shared" si="6"/>
        <v/>
      </c>
      <c r="I83" s="44"/>
      <c r="J83" s="51"/>
      <c r="K83" s="52"/>
      <c r="L83" s="53"/>
      <c r="M83" s="43" t="str">
        <f t="shared" si="7"/>
        <v/>
      </c>
      <c r="N83" s="472"/>
      <c r="O83" s="44" t="str">
        <f t="shared" si="8"/>
        <v/>
      </c>
      <c r="Q83" s="90" t="str">
        <f t="shared" si="9"/>
        <v/>
      </c>
      <c r="S83" s="90" t="str">
        <f t="shared" si="10"/>
        <v/>
      </c>
      <c r="U83" s="83">
        <f t="shared" si="11"/>
        <v>9000</v>
      </c>
    </row>
    <row r="84" spans="2:21" ht="18" customHeight="1" x14ac:dyDescent="0.2">
      <c r="B84" s="75">
        <f>J!E80</f>
        <v>80</v>
      </c>
      <c r="C84" s="231" t="str">
        <f>IF(AND(J!A80="",J!B80&lt;&gt;""),"NESTARTOVALO",IF(AND(J!A80="",J!B80=""),"",J!A80))</f>
        <v/>
      </c>
      <c r="D84" s="231" t="str">
        <f>IF(AND(J!A80="",J!B80=""),"",J!B80)</f>
        <v/>
      </c>
      <c r="E84" s="77"/>
      <c r="F84" s="78"/>
      <c r="G84" s="79"/>
      <c r="H84" s="80" t="str">
        <f t="shared" si="6"/>
        <v/>
      </c>
      <c r="I84" s="81"/>
      <c r="J84" s="77"/>
      <c r="K84" s="78"/>
      <c r="L84" s="79"/>
      <c r="M84" s="80" t="str">
        <f t="shared" si="7"/>
        <v/>
      </c>
      <c r="N84" s="471"/>
      <c r="O84" s="81" t="str">
        <f t="shared" si="8"/>
        <v/>
      </c>
      <c r="Q84" s="90" t="str">
        <f t="shared" si="9"/>
        <v/>
      </c>
      <c r="S84" s="90" t="str">
        <f t="shared" si="10"/>
        <v/>
      </c>
      <c r="U84" s="83">
        <f t="shared" si="11"/>
        <v>9000</v>
      </c>
    </row>
    <row r="85" spans="2:21" ht="18" customHeight="1" x14ac:dyDescent="0.2">
      <c r="B85" s="42">
        <f>J!E81</f>
        <v>81</v>
      </c>
      <c r="C85" s="232" t="str">
        <f>IF(AND(J!A81="",J!B81&lt;&gt;""),"NESTARTOVALO",IF(AND(J!A81="",J!B81=""),"",J!A81))</f>
        <v/>
      </c>
      <c r="D85" s="232" t="str">
        <f>IF(AND(J!A81="",J!B81=""),"",J!B81)</f>
        <v/>
      </c>
      <c r="E85" s="51"/>
      <c r="F85" s="52"/>
      <c r="G85" s="53"/>
      <c r="H85" s="43" t="str">
        <f t="shared" si="6"/>
        <v/>
      </c>
      <c r="I85" s="44"/>
      <c r="J85" s="51"/>
      <c r="K85" s="52"/>
      <c r="L85" s="53"/>
      <c r="M85" s="43" t="str">
        <f t="shared" si="7"/>
        <v/>
      </c>
      <c r="N85" s="472"/>
      <c r="O85" s="44" t="str">
        <f t="shared" si="8"/>
        <v/>
      </c>
      <c r="Q85" s="90" t="str">
        <f t="shared" si="9"/>
        <v/>
      </c>
      <c r="S85" s="90" t="str">
        <f t="shared" si="10"/>
        <v/>
      </c>
      <c r="U85" s="83">
        <f t="shared" si="11"/>
        <v>9000</v>
      </c>
    </row>
    <row r="86" spans="2:21" ht="18" customHeight="1" x14ac:dyDescent="0.2">
      <c r="B86" s="75">
        <f>J!E82</f>
        <v>82</v>
      </c>
      <c r="C86" s="231" t="str">
        <f>IF(AND(J!A82="",J!B82&lt;&gt;""),"NESTARTOVALO",IF(AND(J!A82="",J!B82=""),"",J!A82))</f>
        <v/>
      </c>
      <c r="D86" s="231" t="str">
        <f>IF(AND(J!A82="",J!B82=""),"",J!B82)</f>
        <v/>
      </c>
      <c r="E86" s="77"/>
      <c r="F86" s="78"/>
      <c r="G86" s="79"/>
      <c r="H86" s="80" t="str">
        <f t="shared" si="6"/>
        <v/>
      </c>
      <c r="I86" s="81"/>
      <c r="J86" s="77"/>
      <c r="K86" s="78"/>
      <c r="L86" s="79"/>
      <c r="M86" s="80" t="str">
        <f t="shared" si="7"/>
        <v/>
      </c>
      <c r="N86" s="471"/>
      <c r="O86" s="81" t="str">
        <f t="shared" si="8"/>
        <v/>
      </c>
      <c r="Q86" s="90" t="str">
        <f t="shared" si="9"/>
        <v/>
      </c>
      <c r="S86" s="90" t="str">
        <f t="shared" si="10"/>
        <v/>
      </c>
      <c r="U86" s="83">
        <f t="shared" si="11"/>
        <v>9000</v>
      </c>
    </row>
    <row r="87" spans="2:21" ht="18" customHeight="1" x14ac:dyDescent="0.2">
      <c r="B87" s="42">
        <f>J!E83</f>
        <v>83</v>
      </c>
      <c r="C87" s="232" t="str">
        <f>IF(AND(J!A83="",J!B83&lt;&gt;""),"NESTARTOVALO",IF(AND(J!A83="",J!B83=""),"",J!A83))</f>
        <v/>
      </c>
      <c r="D87" s="232" t="str">
        <f>IF(AND(J!A83="",J!B83=""),"",J!B83)</f>
        <v/>
      </c>
      <c r="E87" s="51"/>
      <c r="F87" s="52"/>
      <c r="G87" s="53"/>
      <c r="H87" s="43" t="str">
        <f t="shared" si="6"/>
        <v/>
      </c>
      <c r="I87" s="44"/>
      <c r="J87" s="51"/>
      <c r="K87" s="52"/>
      <c r="L87" s="53"/>
      <c r="M87" s="43" t="str">
        <f t="shared" si="7"/>
        <v/>
      </c>
      <c r="N87" s="472"/>
      <c r="O87" s="44" t="str">
        <f t="shared" si="8"/>
        <v/>
      </c>
      <c r="Q87" s="90" t="str">
        <f t="shared" si="9"/>
        <v/>
      </c>
      <c r="S87" s="90" t="str">
        <f t="shared" si="10"/>
        <v/>
      </c>
      <c r="U87" s="83">
        <f t="shared" si="11"/>
        <v>9000</v>
      </c>
    </row>
    <row r="88" spans="2:21" ht="18" customHeight="1" x14ac:dyDescent="0.2">
      <c r="B88" s="75">
        <f>J!E84</f>
        <v>84</v>
      </c>
      <c r="C88" s="231" t="str">
        <f>IF(AND(J!A84="",J!B84&lt;&gt;""),"NESTARTOVALO",IF(AND(J!A84="",J!B84=""),"",J!A84))</f>
        <v/>
      </c>
      <c r="D88" s="231" t="str">
        <f>IF(AND(J!A84="",J!B84=""),"",J!B84)</f>
        <v/>
      </c>
      <c r="E88" s="77"/>
      <c r="F88" s="78"/>
      <c r="G88" s="79"/>
      <c r="H88" s="80" t="str">
        <f t="shared" si="6"/>
        <v/>
      </c>
      <c r="I88" s="81"/>
      <c r="J88" s="77"/>
      <c r="K88" s="78"/>
      <c r="L88" s="79"/>
      <c r="M88" s="80" t="str">
        <f t="shared" si="7"/>
        <v/>
      </c>
      <c r="N88" s="471"/>
      <c r="O88" s="81" t="str">
        <f t="shared" si="8"/>
        <v/>
      </c>
      <c r="Q88" s="90" t="str">
        <f t="shared" si="9"/>
        <v/>
      </c>
      <c r="S88" s="90" t="str">
        <f t="shared" si="10"/>
        <v/>
      </c>
      <c r="U88" s="83">
        <f t="shared" si="11"/>
        <v>9000</v>
      </c>
    </row>
    <row r="89" spans="2:21" ht="18" customHeight="1" x14ac:dyDescent="0.2">
      <c r="B89" s="42">
        <f>J!E85</f>
        <v>85</v>
      </c>
      <c r="C89" s="232" t="str">
        <f>IF(AND(J!A85="",J!B85&lt;&gt;""),"NESTARTOVALO",IF(AND(J!A85="",J!B85=""),"",J!A85))</f>
        <v/>
      </c>
      <c r="D89" s="232" t="str">
        <f>IF(AND(J!A85="",J!B85=""),"",J!B85)</f>
        <v/>
      </c>
      <c r="E89" s="51"/>
      <c r="F89" s="52"/>
      <c r="G89" s="53"/>
      <c r="H89" s="43" t="str">
        <f t="shared" si="6"/>
        <v/>
      </c>
      <c r="I89" s="44"/>
      <c r="J89" s="51"/>
      <c r="K89" s="52"/>
      <c r="L89" s="53"/>
      <c r="M89" s="43" t="str">
        <f t="shared" si="7"/>
        <v/>
      </c>
      <c r="N89" s="472"/>
      <c r="O89" s="44" t="str">
        <f t="shared" si="8"/>
        <v/>
      </c>
      <c r="Q89" s="90" t="str">
        <f t="shared" si="9"/>
        <v/>
      </c>
      <c r="S89" s="90" t="str">
        <f t="shared" si="10"/>
        <v/>
      </c>
      <c r="U89" s="83">
        <f t="shared" si="11"/>
        <v>9000</v>
      </c>
    </row>
    <row r="90" spans="2:21" ht="18" customHeight="1" x14ac:dyDescent="0.2">
      <c r="B90" s="75">
        <f>J!E86</f>
        <v>86</v>
      </c>
      <c r="C90" s="231" t="str">
        <f>IF(AND(J!A86="",J!B86&lt;&gt;""),"NESTARTOVALO",IF(AND(J!A86="",J!B86=""),"",J!A86))</f>
        <v/>
      </c>
      <c r="D90" s="231" t="str">
        <f>IF(AND(J!A86="",J!B86=""),"",J!B86)</f>
        <v/>
      </c>
      <c r="E90" s="77"/>
      <c r="F90" s="78"/>
      <c r="G90" s="79"/>
      <c r="H90" s="80" t="str">
        <f t="shared" si="6"/>
        <v/>
      </c>
      <c r="I90" s="81"/>
      <c r="J90" s="77"/>
      <c r="K90" s="78"/>
      <c r="L90" s="79"/>
      <c r="M90" s="80" t="str">
        <f t="shared" si="7"/>
        <v/>
      </c>
      <c r="N90" s="471"/>
      <c r="O90" s="81" t="str">
        <f t="shared" si="8"/>
        <v/>
      </c>
      <c r="Q90" s="90" t="str">
        <f t="shared" si="9"/>
        <v/>
      </c>
      <c r="S90" s="90" t="str">
        <f t="shared" si="10"/>
        <v/>
      </c>
      <c r="U90" s="83">
        <f t="shared" si="11"/>
        <v>9000</v>
      </c>
    </row>
    <row r="91" spans="2:21" ht="18" customHeight="1" x14ac:dyDescent="0.2">
      <c r="B91" s="42">
        <f>J!E87</f>
        <v>87</v>
      </c>
      <c r="C91" s="232" t="str">
        <f>IF(AND(J!A87="",J!B87&lt;&gt;""),"NESTARTOVALO",IF(AND(J!A87="",J!B87=""),"",J!A87))</f>
        <v/>
      </c>
      <c r="D91" s="232" t="str">
        <f>IF(AND(J!A87="",J!B87=""),"",J!B87)</f>
        <v/>
      </c>
      <c r="E91" s="51"/>
      <c r="F91" s="52"/>
      <c r="G91" s="53"/>
      <c r="H91" s="43" t="str">
        <f t="shared" si="6"/>
        <v/>
      </c>
      <c r="I91" s="44"/>
      <c r="J91" s="51"/>
      <c r="K91" s="52"/>
      <c r="L91" s="53"/>
      <c r="M91" s="43" t="str">
        <f t="shared" si="7"/>
        <v/>
      </c>
      <c r="N91" s="472"/>
      <c r="O91" s="44" t="str">
        <f t="shared" si="8"/>
        <v/>
      </c>
      <c r="Q91" s="90" t="str">
        <f t="shared" si="9"/>
        <v/>
      </c>
      <c r="S91" s="90" t="str">
        <f t="shared" si="10"/>
        <v/>
      </c>
      <c r="U91" s="83">
        <f t="shared" si="11"/>
        <v>9000</v>
      </c>
    </row>
    <row r="92" spans="2:21" ht="18" customHeight="1" x14ac:dyDescent="0.2">
      <c r="B92" s="75">
        <f>J!E88</f>
        <v>88</v>
      </c>
      <c r="C92" s="231" t="str">
        <f>IF(AND(J!A88="",J!B88&lt;&gt;""),"NESTARTOVALO",IF(AND(J!A88="",J!B88=""),"",J!A88))</f>
        <v/>
      </c>
      <c r="D92" s="231" t="str">
        <f>IF(AND(J!A88="",J!B88=""),"",J!B88)</f>
        <v/>
      </c>
      <c r="E92" s="77"/>
      <c r="F92" s="78"/>
      <c r="G92" s="79"/>
      <c r="H92" s="80" t="str">
        <f t="shared" si="6"/>
        <v/>
      </c>
      <c r="I92" s="81"/>
      <c r="J92" s="77"/>
      <c r="K92" s="78"/>
      <c r="L92" s="79"/>
      <c r="M92" s="80" t="str">
        <f t="shared" si="7"/>
        <v/>
      </c>
      <c r="N92" s="471"/>
      <c r="O92" s="81" t="str">
        <f t="shared" si="8"/>
        <v/>
      </c>
      <c r="Q92" s="90" t="str">
        <f t="shared" si="9"/>
        <v/>
      </c>
      <c r="S92" s="90" t="str">
        <f t="shared" si="10"/>
        <v/>
      </c>
      <c r="U92" s="83">
        <f t="shared" si="11"/>
        <v>9000</v>
      </c>
    </row>
    <row r="93" spans="2:21" ht="18" customHeight="1" x14ac:dyDescent="0.2">
      <c r="B93" s="42">
        <f>J!E89</f>
        <v>89</v>
      </c>
      <c r="C93" s="232" t="str">
        <f>IF(AND(J!A89="",J!B89&lt;&gt;""),"NESTARTOVALO",IF(AND(J!A89="",J!B89=""),"",J!A89))</f>
        <v/>
      </c>
      <c r="D93" s="232" t="str">
        <f>IF(AND(J!A89="",J!B89=""),"",J!B89)</f>
        <v/>
      </c>
      <c r="E93" s="51"/>
      <c r="F93" s="52"/>
      <c r="G93" s="53"/>
      <c r="H93" s="43" t="str">
        <f t="shared" si="6"/>
        <v/>
      </c>
      <c r="I93" s="44"/>
      <c r="J93" s="51"/>
      <c r="K93" s="52"/>
      <c r="L93" s="53"/>
      <c r="M93" s="43" t="str">
        <f t="shared" si="7"/>
        <v/>
      </c>
      <c r="N93" s="472"/>
      <c r="O93" s="44" t="str">
        <f t="shared" si="8"/>
        <v/>
      </c>
      <c r="Q93" s="90" t="str">
        <f t="shared" si="9"/>
        <v/>
      </c>
      <c r="S93" s="90" t="str">
        <f t="shared" si="10"/>
        <v/>
      </c>
      <c r="U93" s="83">
        <f t="shared" si="11"/>
        <v>9000</v>
      </c>
    </row>
    <row r="94" spans="2:21" ht="18" customHeight="1" x14ac:dyDescent="0.2">
      <c r="B94" s="75">
        <f>J!E90</f>
        <v>90</v>
      </c>
      <c r="C94" s="231" t="str">
        <f>IF(AND(J!A90="",J!B90&lt;&gt;""),"NESTARTOVALO",IF(AND(J!A90="",J!B90=""),"",J!A90))</f>
        <v/>
      </c>
      <c r="D94" s="231" t="str">
        <f>IF(AND(J!A90="",J!B90=""),"",J!B90)</f>
        <v/>
      </c>
      <c r="E94" s="77"/>
      <c r="F94" s="78"/>
      <c r="G94" s="79"/>
      <c r="H94" s="80" t="str">
        <f t="shared" si="6"/>
        <v/>
      </c>
      <c r="I94" s="81"/>
      <c r="J94" s="77"/>
      <c r="K94" s="78"/>
      <c r="L94" s="79"/>
      <c r="M94" s="80" t="str">
        <f t="shared" si="7"/>
        <v/>
      </c>
      <c r="N94" s="471"/>
      <c r="O94" s="81" t="str">
        <f t="shared" si="8"/>
        <v/>
      </c>
      <c r="Q94" s="90" t="str">
        <f t="shared" si="9"/>
        <v/>
      </c>
      <c r="S94" s="90" t="str">
        <f t="shared" si="10"/>
        <v/>
      </c>
      <c r="U94" s="83">
        <f t="shared" si="11"/>
        <v>9000</v>
      </c>
    </row>
    <row r="95" spans="2:21" ht="18" customHeight="1" x14ac:dyDescent="0.2">
      <c r="B95" s="114">
        <f>J!E91</f>
        <v>91</v>
      </c>
      <c r="C95" s="233" t="str">
        <f>IF(AND(J!A91="",J!B91&lt;&gt;""),"NESTARTOVALO",IF(AND(J!A91="",J!B91=""),"",J!A91))</f>
        <v/>
      </c>
      <c r="D95" s="233" t="str">
        <f>IF(AND(J!A91="",J!B91=""),"",J!B91)</f>
        <v/>
      </c>
      <c r="E95" s="115"/>
      <c r="F95" s="116"/>
      <c r="G95" s="117"/>
      <c r="H95" s="118" t="str">
        <f t="shared" si="6"/>
        <v/>
      </c>
      <c r="I95" s="119"/>
      <c r="J95" s="115"/>
      <c r="K95" s="116"/>
      <c r="L95" s="117"/>
      <c r="M95" s="118" t="str">
        <f t="shared" si="7"/>
        <v/>
      </c>
      <c r="N95" s="476"/>
      <c r="O95" s="119" t="str">
        <f t="shared" si="8"/>
        <v/>
      </c>
      <c r="Q95" s="90" t="str">
        <f t="shared" si="9"/>
        <v/>
      </c>
      <c r="S95" s="90" t="str">
        <f t="shared" si="10"/>
        <v/>
      </c>
      <c r="U95" s="83">
        <f t="shared" si="11"/>
        <v>9000</v>
      </c>
    </row>
    <row r="96" spans="2:21" ht="18" customHeight="1" x14ac:dyDescent="0.2">
      <c r="B96" s="75">
        <f>J!E92</f>
        <v>92</v>
      </c>
      <c r="C96" s="231" t="str">
        <f>IF(AND(J!A92="",J!B92&lt;&gt;""),"NESTARTOVALO",IF(AND(J!A92="",J!B92=""),"",J!A92))</f>
        <v/>
      </c>
      <c r="D96" s="231" t="str">
        <f>IF(AND(J!A92="",J!B92=""),"",J!B92)</f>
        <v/>
      </c>
      <c r="E96" s="77"/>
      <c r="F96" s="78"/>
      <c r="G96" s="79"/>
      <c r="H96" s="80" t="str">
        <f t="shared" si="6"/>
        <v/>
      </c>
      <c r="I96" s="81"/>
      <c r="J96" s="77"/>
      <c r="K96" s="78"/>
      <c r="L96" s="79"/>
      <c r="M96" s="80" t="str">
        <f t="shared" si="7"/>
        <v/>
      </c>
      <c r="N96" s="471"/>
      <c r="O96" s="81" t="str">
        <f t="shared" si="8"/>
        <v/>
      </c>
      <c r="Q96" s="90" t="str">
        <f t="shared" si="9"/>
        <v/>
      </c>
      <c r="S96" s="90" t="str">
        <f t="shared" si="10"/>
        <v/>
      </c>
      <c r="U96" s="83">
        <f t="shared" si="11"/>
        <v>9000</v>
      </c>
    </row>
    <row r="97" spans="2:21" ht="18" customHeight="1" x14ac:dyDescent="0.2">
      <c r="B97" s="42">
        <f>J!E93</f>
        <v>93</v>
      </c>
      <c r="C97" s="232" t="str">
        <f>IF(AND(J!A93="",J!B93&lt;&gt;""),"NESTARTOVALO",IF(AND(J!A93="",J!B93=""),"",J!A93))</f>
        <v/>
      </c>
      <c r="D97" s="232" t="str">
        <f>IF(AND(J!A93="",J!B93=""),"",J!B93)</f>
        <v/>
      </c>
      <c r="E97" s="51"/>
      <c r="F97" s="52"/>
      <c r="G97" s="53"/>
      <c r="H97" s="43" t="str">
        <f t="shared" si="6"/>
        <v/>
      </c>
      <c r="I97" s="44"/>
      <c r="J97" s="51"/>
      <c r="K97" s="52"/>
      <c r="L97" s="53"/>
      <c r="M97" s="43" t="str">
        <f t="shared" si="7"/>
        <v/>
      </c>
      <c r="N97" s="472"/>
      <c r="O97" s="44" t="str">
        <f t="shared" si="8"/>
        <v/>
      </c>
      <c r="Q97" s="90" t="str">
        <f t="shared" si="9"/>
        <v/>
      </c>
      <c r="S97" s="90" t="str">
        <f t="shared" si="10"/>
        <v/>
      </c>
      <c r="U97" s="83">
        <f t="shared" si="11"/>
        <v>9000</v>
      </c>
    </row>
    <row r="98" spans="2:21" ht="18" customHeight="1" x14ac:dyDescent="0.2">
      <c r="B98" s="75">
        <f>J!E94</f>
        <v>94</v>
      </c>
      <c r="C98" s="231" t="str">
        <f>IF(AND(J!A94="",J!B94&lt;&gt;""),"NESTARTOVALO",IF(AND(J!A94="",J!B94=""),"",J!A94))</f>
        <v/>
      </c>
      <c r="D98" s="231" t="str">
        <f>IF(AND(J!A94="",J!B94=""),"",J!B94)</f>
        <v/>
      </c>
      <c r="E98" s="77"/>
      <c r="F98" s="78"/>
      <c r="G98" s="79"/>
      <c r="H98" s="80" t="str">
        <f t="shared" si="6"/>
        <v/>
      </c>
      <c r="I98" s="81"/>
      <c r="J98" s="77"/>
      <c r="K98" s="78"/>
      <c r="L98" s="79"/>
      <c r="M98" s="80" t="str">
        <f t="shared" si="7"/>
        <v/>
      </c>
      <c r="N98" s="471"/>
      <c r="O98" s="81" t="str">
        <f t="shared" si="8"/>
        <v/>
      </c>
      <c r="Q98" s="90" t="str">
        <f t="shared" si="9"/>
        <v/>
      </c>
      <c r="S98" s="90" t="str">
        <f t="shared" si="10"/>
        <v/>
      </c>
      <c r="U98" s="83">
        <f t="shared" si="11"/>
        <v>9000</v>
      </c>
    </row>
    <row r="99" spans="2:21" ht="18" customHeight="1" x14ac:dyDescent="0.2">
      <c r="B99" s="42">
        <f>J!E95</f>
        <v>95</v>
      </c>
      <c r="C99" s="232" t="str">
        <f>IF(AND(J!A95="",J!B95&lt;&gt;""),"NESTARTOVALO",IF(AND(J!A95="",J!B95=""),"",J!A95))</f>
        <v/>
      </c>
      <c r="D99" s="232" t="str">
        <f>IF(AND(J!A95="",J!B95=""),"",J!B95)</f>
        <v/>
      </c>
      <c r="E99" s="51"/>
      <c r="F99" s="52"/>
      <c r="G99" s="53"/>
      <c r="H99" s="43" t="str">
        <f t="shared" si="6"/>
        <v/>
      </c>
      <c r="I99" s="44"/>
      <c r="J99" s="51"/>
      <c r="K99" s="52"/>
      <c r="L99" s="53"/>
      <c r="M99" s="43" t="str">
        <f t="shared" si="7"/>
        <v/>
      </c>
      <c r="N99" s="472"/>
      <c r="O99" s="44" t="str">
        <f t="shared" si="8"/>
        <v/>
      </c>
      <c r="Q99" s="90" t="str">
        <f t="shared" si="9"/>
        <v/>
      </c>
      <c r="S99" s="90" t="str">
        <f t="shared" si="10"/>
        <v/>
      </c>
      <c r="U99" s="83">
        <f t="shared" si="11"/>
        <v>9000</v>
      </c>
    </row>
    <row r="100" spans="2:21" ht="18" customHeight="1" x14ac:dyDescent="0.2">
      <c r="B100" s="75">
        <f>J!E96</f>
        <v>96</v>
      </c>
      <c r="C100" s="231" t="str">
        <f>IF(AND(J!A96="",J!B96&lt;&gt;""),"NESTARTOVALO",IF(AND(J!A96="",J!B96=""),"",J!A96))</f>
        <v/>
      </c>
      <c r="D100" s="231" t="str">
        <f>IF(AND(J!A96="",J!B96=""),"",J!B96)</f>
        <v/>
      </c>
      <c r="E100" s="77"/>
      <c r="F100" s="78"/>
      <c r="G100" s="79"/>
      <c r="H100" s="80" t="str">
        <f t="shared" si="6"/>
        <v/>
      </c>
      <c r="I100" s="81"/>
      <c r="J100" s="77"/>
      <c r="K100" s="78"/>
      <c r="L100" s="79"/>
      <c r="M100" s="80" t="str">
        <f t="shared" si="7"/>
        <v/>
      </c>
      <c r="N100" s="471"/>
      <c r="O100" s="81" t="str">
        <f t="shared" si="8"/>
        <v/>
      </c>
      <c r="Q100" s="90" t="str">
        <f t="shared" si="9"/>
        <v/>
      </c>
      <c r="S100" s="90" t="str">
        <f t="shared" si="10"/>
        <v/>
      </c>
      <c r="U100" s="83">
        <f t="shared" si="11"/>
        <v>9000</v>
      </c>
    </row>
    <row r="101" spans="2:21" ht="18" customHeight="1" x14ac:dyDescent="0.2">
      <c r="B101" s="42">
        <f>J!E97</f>
        <v>97</v>
      </c>
      <c r="C101" s="232" t="str">
        <f>IF(AND(J!A97="",J!B97&lt;&gt;""),"NESTARTOVALO",IF(AND(J!A97="",J!B97=""),"",J!A97))</f>
        <v/>
      </c>
      <c r="D101" s="232" t="str">
        <f>IF(AND(J!A97="",J!B97=""),"",J!B97)</f>
        <v/>
      </c>
      <c r="E101" s="51"/>
      <c r="F101" s="52"/>
      <c r="G101" s="53"/>
      <c r="H101" s="43" t="str">
        <f t="shared" si="6"/>
        <v/>
      </c>
      <c r="I101" s="44"/>
      <c r="J101" s="51"/>
      <c r="K101" s="52"/>
      <c r="L101" s="53"/>
      <c r="M101" s="43" t="str">
        <f t="shared" si="7"/>
        <v/>
      </c>
      <c r="N101" s="472"/>
      <c r="O101" s="44" t="str">
        <f t="shared" si="8"/>
        <v/>
      </c>
      <c r="Q101" s="90" t="str">
        <f t="shared" si="9"/>
        <v/>
      </c>
      <c r="S101" s="90" t="str">
        <f t="shared" si="10"/>
        <v/>
      </c>
      <c r="U101" s="83">
        <f t="shared" si="11"/>
        <v>9000</v>
      </c>
    </row>
    <row r="102" spans="2:21" ht="18" customHeight="1" x14ac:dyDescent="0.2">
      <c r="B102" s="75">
        <f>J!E98</f>
        <v>98</v>
      </c>
      <c r="C102" s="231" t="str">
        <f>IF(AND(J!A98="",J!B98&lt;&gt;""),"NESTARTOVALO",IF(AND(J!A98="",J!B98=""),"",J!A98))</f>
        <v/>
      </c>
      <c r="D102" s="231" t="str">
        <f>IF(AND(J!A98="",J!B98=""),"",J!B98)</f>
        <v/>
      </c>
      <c r="E102" s="77"/>
      <c r="F102" s="78"/>
      <c r="G102" s="79"/>
      <c r="H102" s="80" t="str">
        <f t="shared" si="6"/>
        <v/>
      </c>
      <c r="I102" s="81"/>
      <c r="J102" s="77"/>
      <c r="K102" s="78"/>
      <c r="L102" s="79"/>
      <c r="M102" s="80" t="str">
        <f t="shared" si="7"/>
        <v/>
      </c>
      <c r="N102" s="471"/>
      <c r="O102" s="81" t="str">
        <f t="shared" si="8"/>
        <v/>
      </c>
      <c r="Q102" s="90" t="str">
        <f t="shared" si="9"/>
        <v/>
      </c>
      <c r="S102" s="90" t="str">
        <f t="shared" si="10"/>
        <v/>
      </c>
      <c r="U102" s="83">
        <f t="shared" si="11"/>
        <v>9000</v>
      </c>
    </row>
    <row r="103" spans="2:21" ht="18" customHeight="1" x14ac:dyDescent="0.2">
      <c r="B103" s="42">
        <f>J!E99</f>
        <v>99</v>
      </c>
      <c r="C103" s="232" t="str">
        <f>IF(AND(J!A99="",J!B99&lt;&gt;""),"NESTARTOVALO",IF(AND(J!A99="",J!B99=""),"",J!A99))</f>
        <v/>
      </c>
      <c r="D103" s="232" t="str">
        <f>IF(AND(J!A99="",J!B99=""),"",J!B99)</f>
        <v/>
      </c>
      <c r="E103" s="51"/>
      <c r="F103" s="52"/>
      <c r="G103" s="53"/>
      <c r="H103" s="43" t="str">
        <f t="shared" si="6"/>
        <v/>
      </c>
      <c r="I103" s="44"/>
      <c r="J103" s="51"/>
      <c r="K103" s="52"/>
      <c r="L103" s="53"/>
      <c r="M103" s="43" t="str">
        <f t="shared" si="7"/>
        <v/>
      </c>
      <c r="N103" s="472"/>
      <c r="O103" s="44" t="str">
        <f t="shared" si="8"/>
        <v/>
      </c>
      <c r="Q103" s="90" t="str">
        <f t="shared" si="9"/>
        <v/>
      </c>
      <c r="S103" s="90" t="str">
        <f t="shared" si="10"/>
        <v/>
      </c>
      <c r="U103" s="83">
        <f t="shared" si="11"/>
        <v>9000</v>
      </c>
    </row>
    <row r="104" spans="2:21" ht="18" customHeight="1" x14ac:dyDescent="0.2">
      <c r="B104" s="120">
        <f>J!E100</f>
        <v>100</v>
      </c>
      <c r="C104" s="234" t="str">
        <f>IF(AND(J!A100="",J!B100&lt;&gt;""),"NESTARTOVALO",IF(AND(J!A100="",J!B100=""),"",J!A100))</f>
        <v/>
      </c>
      <c r="D104" s="234" t="str">
        <f>IF(AND(J!A100="",J!B100=""),"",J!B100)</f>
        <v/>
      </c>
      <c r="E104" s="121"/>
      <c r="F104" s="122"/>
      <c r="G104" s="123"/>
      <c r="H104" s="124" t="str">
        <f t="shared" si="6"/>
        <v/>
      </c>
      <c r="I104" s="125"/>
      <c r="J104" s="121"/>
      <c r="K104" s="122"/>
      <c r="L104" s="123"/>
      <c r="M104" s="124" t="str">
        <f t="shared" si="7"/>
        <v/>
      </c>
      <c r="N104" s="474"/>
      <c r="O104" s="125" t="str">
        <f t="shared" si="8"/>
        <v/>
      </c>
      <c r="Q104" s="90" t="str">
        <f t="shared" si="9"/>
        <v/>
      </c>
      <c r="S104" s="90" t="str">
        <f t="shared" si="10"/>
        <v/>
      </c>
      <c r="U104" s="83">
        <f t="shared" si="11"/>
        <v>9000</v>
      </c>
    </row>
    <row r="105" spans="2:21" ht="18" customHeight="1" x14ac:dyDescent="0.2">
      <c r="B105" s="42">
        <f>J!E101</f>
        <v>101</v>
      </c>
      <c r="C105" s="232" t="str">
        <f>IF(AND(J!A101="",J!B101&lt;&gt;""),"NESTARTOVALO",IF(AND(J!A101="",J!B101=""),"",J!A101))</f>
        <v/>
      </c>
      <c r="D105" s="232" t="str">
        <f>IF(AND(J!A101="",J!B101=""),"",J!B101)</f>
        <v/>
      </c>
      <c r="E105" s="51"/>
      <c r="F105" s="52"/>
      <c r="G105" s="53"/>
      <c r="H105" s="43" t="str">
        <f t="shared" si="6"/>
        <v/>
      </c>
      <c r="I105" s="44"/>
      <c r="J105" s="51"/>
      <c r="K105" s="52"/>
      <c r="L105" s="53"/>
      <c r="M105" s="43" t="str">
        <f t="shared" si="7"/>
        <v/>
      </c>
      <c r="N105" s="472"/>
      <c r="O105" s="44" t="str">
        <f t="shared" si="8"/>
        <v/>
      </c>
      <c r="Q105" s="90" t="str">
        <f t="shared" si="9"/>
        <v/>
      </c>
      <c r="S105" s="90" t="str">
        <f t="shared" si="10"/>
        <v/>
      </c>
      <c r="U105" s="83">
        <f t="shared" si="11"/>
        <v>9000</v>
      </c>
    </row>
    <row r="106" spans="2:21" ht="18" customHeight="1" x14ac:dyDescent="0.2">
      <c r="B106" s="75">
        <f>J!E102</f>
        <v>102</v>
      </c>
      <c r="C106" s="231" t="str">
        <f>IF(AND(J!A102="",J!B102&lt;&gt;""),"NESTARTOVALO",IF(AND(J!A102="",J!B102=""),"",J!A102))</f>
        <v/>
      </c>
      <c r="D106" s="231" t="str">
        <f>IF(AND(J!A102="",J!B102=""),"",J!B102)</f>
        <v/>
      </c>
      <c r="E106" s="77"/>
      <c r="F106" s="78"/>
      <c r="G106" s="79"/>
      <c r="H106" s="80" t="str">
        <f t="shared" si="6"/>
        <v/>
      </c>
      <c r="I106" s="81"/>
      <c r="J106" s="77"/>
      <c r="K106" s="78"/>
      <c r="L106" s="79"/>
      <c r="M106" s="80" t="str">
        <f t="shared" si="7"/>
        <v/>
      </c>
      <c r="N106" s="471"/>
      <c r="O106" s="81" t="str">
        <f t="shared" si="8"/>
        <v/>
      </c>
      <c r="Q106" s="90" t="str">
        <f t="shared" si="9"/>
        <v/>
      </c>
      <c r="S106" s="90" t="str">
        <f t="shared" si="10"/>
        <v/>
      </c>
      <c r="U106" s="83">
        <f t="shared" si="11"/>
        <v>9000</v>
      </c>
    </row>
    <row r="107" spans="2:21" ht="18" customHeight="1" x14ac:dyDescent="0.2">
      <c r="B107" s="42">
        <f>J!E103</f>
        <v>103</v>
      </c>
      <c r="C107" s="232" t="str">
        <f>IF(AND(J!A103="",J!B103&lt;&gt;""),"NESTARTOVALO",IF(AND(J!A103="",J!B103=""),"",J!A103))</f>
        <v/>
      </c>
      <c r="D107" s="232" t="str">
        <f>IF(AND(J!A103="",J!B103=""),"",J!B103)</f>
        <v/>
      </c>
      <c r="E107" s="51"/>
      <c r="F107" s="52"/>
      <c r="G107" s="53"/>
      <c r="H107" s="43" t="str">
        <f t="shared" si="6"/>
        <v/>
      </c>
      <c r="I107" s="44"/>
      <c r="J107" s="51"/>
      <c r="K107" s="52"/>
      <c r="L107" s="53"/>
      <c r="M107" s="43" t="str">
        <f t="shared" si="7"/>
        <v/>
      </c>
      <c r="N107" s="472"/>
      <c r="O107" s="44" t="str">
        <f t="shared" si="8"/>
        <v/>
      </c>
      <c r="Q107" s="90" t="str">
        <f t="shared" si="9"/>
        <v/>
      </c>
      <c r="S107" s="90" t="str">
        <f t="shared" si="10"/>
        <v/>
      </c>
      <c r="U107" s="83">
        <f t="shared" si="11"/>
        <v>9000</v>
      </c>
    </row>
    <row r="108" spans="2:21" ht="18" customHeight="1" x14ac:dyDescent="0.2">
      <c r="B108" s="75">
        <f>J!E104</f>
        <v>104</v>
      </c>
      <c r="C108" s="231" t="str">
        <f>IF(AND(J!A104="",J!B104&lt;&gt;""),"NESTARTOVALO",IF(AND(J!A104="",J!B104=""),"",J!A104))</f>
        <v/>
      </c>
      <c r="D108" s="231" t="str">
        <f>IF(AND(J!A104="",J!B104=""),"",J!B104)</f>
        <v/>
      </c>
      <c r="E108" s="77"/>
      <c r="F108" s="78"/>
      <c r="G108" s="79"/>
      <c r="H108" s="80" t="str">
        <f t="shared" si="6"/>
        <v/>
      </c>
      <c r="I108" s="81"/>
      <c r="J108" s="77"/>
      <c r="K108" s="78"/>
      <c r="L108" s="79"/>
      <c r="M108" s="80" t="str">
        <f t="shared" si="7"/>
        <v/>
      </c>
      <c r="N108" s="471"/>
      <c r="O108" s="81" t="str">
        <f t="shared" si="8"/>
        <v/>
      </c>
      <c r="Q108" s="90" t="str">
        <f t="shared" si="9"/>
        <v/>
      </c>
      <c r="S108" s="90" t="str">
        <f t="shared" si="10"/>
        <v/>
      </c>
      <c r="U108" s="83">
        <f t="shared" si="11"/>
        <v>9000</v>
      </c>
    </row>
    <row r="109" spans="2:21" ht="18" customHeight="1" x14ac:dyDescent="0.2">
      <c r="B109" s="42">
        <f>J!E105</f>
        <v>105</v>
      </c>
      <c r="C109" s="232" t="str">
        <f>IF(AND(J!A105="",J!B105&lt;&gt;""),"NESTARTOVALO",IF(AND(J!A105="",J!B105=""),"",J!A105))</f>
        <v/>
      </c>
      <c r="D109" s="232" t="str">
        <f>IF(AND(J!A105="",J!B105=""),"",J!B105)</f>
        <v/>
      </c>
      <c r="E109" s="51"/>
      <c r="F109" s="52"/>
      <c r="G109" s="53"/>
      <c r="H109" s="43" t="str">
        <f t="shared" si="6"/>
        <v/>
      </c>
      <c r="I109" s="44"/>
      <c r="J109" s="51"/>
      <c r="K109" s="52"/>
      <c r="L109" s="53"/>
      <c r="M109" s="43" t="str">
        <f t="shared" si="7"/>
        <v/>
      </c>
      <c r="N109" s="472"/>
      <c r="O109" s="44" t="str">
        <f t="shared" si="8"/>
        <v/>
      </c>
      <c r="Q109" s="90" t="str">
        <f t="shared" si="9"/>
        <v/>
      </c>
      <c r="S109" s="90" t="str">
        <f t="shared" si="10"/>
        <v/>
      </c>
      <c r="U109" s="83">
        <f t="shared" si="11"/>
        <v>9000</v>
      </c>
    </row>
    <row r="110" spans="2:21" ht="18" customHeight="1" x14ac:dyDescent="0.2">
      <c r="B110" s="75">
        <f>J!E106</f>
        <v>106</v>
      </c>
      <c r="C110" s="231" t="str">
        <f>IF(AND(J!A106="",J!B106&lt;&gt;""),"NESTARTOVALO",IF(AND(J!A106="",J!B106=""),"",J!A106))</f>
        <v/>
      </c>
      <c r="D110" s="231" t="str">
        <f>IF(AND(J!A106="",J!B106=""),"",J!B106)</f>
        <v/>
      </c>
      <c r="E110" s="77"/>
      <c r="F110" s="78"/>
      <c r="G110" s="79"/>
      <c r="H110" s="80" t="str">
        <f t="shared" si="6"/>
        <v/>
      </c>
      <c r="I110" s="81"/>
      <c r="J110" s="77"/>
      <c r="K110" s="78"/>
      <c r="L110" s="79"/>
      <c r="M110" s="80" t="str">
        <f t="shared" si="7"/>
        <v/>
      </c>
      <c r="N110" s="471"/>
      <c r="O110" s="81" t="str">
        <f t="shared" si="8"/>
        <v/>
      </c>
      <c r="Q110" s="90" t="str">
        <f t="shared" si="9"/>
        <v/>
      </c>
      <c r="S110" s="90" t="str">
        <f t="shared" si="10"/>
        <v/>
      </c>
      <c r="U110" s="83">
        <f t="shared" si="11"/>
        <v>9000</v>
      </c>
    </row>
    <row r="111" spans="2:21" ht="18" customHeight="1" x14ac:dyDescent="0.2">
      <c r="B111" s="42">
        <f>J!E107</f>
        <v>107</v>
      </c>
      <c r="C111" s="232" t="str">
        <f>IF(AND(J!A107="",J!B107&lt;&gt;""),"NESTARTOVALO",IF(AND(J!A107="",J!B107=""),"",J!A107))</f>
        <v/>
      </c>
      <c r="D111" s="232" t="str">
        <f>IF(AND(J!A107="",J!B107=""),"",J!B107)</f>
        <v/>
      </c>
      <c r="E111" s="51"/>
      <c r="F111" s="52"/>
      <c r="G111" s="53"/>
      <c r="H111" s="43" t="str">
        <f t="shared" si="6"/>
        <v/>
      </c>
      <c r="I111" s="44"/>
      <c r="J111" s="51"/>
      <c r="K111" s="52"/>
      <c r="L111" s="53"/>
      <c r="M111" s="43" t="str">
        <f t="shared" si="7"/>
        <v/>
      </c>
      <c r="N111" s="472"/>
      <c r="O111" s="44" t="str">
        <f t="shared" si="8"/>
        <v/>
      </c>
      <c r="Q111" s="90" t="str">
        <f t="shared" si="9"/>
        <v/>
      </c>
      <c r="S111" s="90" t="str">
        <f t="shared" si="10"/>
        <v/>
      </c>
      <c r="U111" s="83">
        <f t="shared" si="11"/>
        <v>9000</v>
      </c>
    </row>
    <row r="112" spans="2:21" ht="18" customHeight="1" x14ac:dyDescent="0.2">
      <c r="B112" s="75">
        <f>J!E108</f>
        <v>108</v>
      </c>
      <c r="C112" s="231" t="str">
        <f>IF(AND(J!A108="",J!B108&lt;&gt;""),"NESTARTOVALO",IF(AND(J!A108="",J!B108=""),"",J!A108))</f>
        <v/>
      </c>
      <c r="D112" s="231" t="str">
        <f>IF(AND(J!A108="",J!B108=""),"",J!B108)</f>
        <v/>
      </c>
      <c r="E112" s="77"/>
      <c r="F112" s="78"/>
      <c r="G112" s="79"/>
      <c r="H112" s="80" t="str">
        <f t="shared" si="6"/>
        <v/>
      </c>
      <c r="I112" s="81"/>
      <c r="J112" s="77"/>
      <c r="K112" s="78"/>
      <c r="L112" s="79"/>
      <c r="M112" s="80" t="str">
        <f t="shared" si="7"/>
        <v/>
      </c>
      <c r="N112" s="471"/>
      <c r="O112" s="81" t="str">
        <f t="shared" si="8"/>
        <v/>
      </c>
      <c r="Q112" s="90" t="str">
        <f t="shared" si="9"/>
        <v/>
      </c>
      <c r="S112" s="90" t="str">
        <f t="shared" si="10"/>
        <v/>
      </c>
      <c r="U112" s="83">
        <f t="shared" si="11"/>
        <v>9000</v>
      </c>
    </row>
    <row r="113" spans="2:21" ht="18" customHeight="1" x14ac:dyDescent="0.2">
      <c r="B113" s="42">
        <f>J!E109</f>
        <v>109</v>
      </c>
      <c r="C113" s="232" t="str">
        <f>IF(AND(J!A109="",J!B109&lt;&gt;""),"NESTARTOVALO",IF(AND(J!A109="",J!B109=""),"",J!A109))</f>
        <v/>
      </c>
      <c r="D113" s="232" t="str">
        <f>IF(AND(J!A109="",J!B109=""),"",J!B109)</f>
        <v/>
      </c>
      <c r="E113" s="51"/>
      <c r="F113" s="52"/>
      <c r="G113" s="53"/>
      <c r="H113" s="43" t="str">
        <f t="shared" si="6"/>
        <v/>
      </c>
      <c r="I113" s="44"/>
      <c r="J113" s="51"/>
      <c r="K113" s="52"/>
      <c r="L113" s="53"/>
      <c r="M113" s="43" t="str">
        <f t="shared" si="7"/>
        <v/>
      </c>
      <c r="N113" s="472"/>
      <c r="O113" s="44" t="str">
        <f t="shared" si="8"/>
        <v/>
      </c>
      <c r="Q113" s="90" t="str">
        <f t="shared" si="9"/>
        <v/>
      </c>
      <c r="S113" s="90" t="str">
        <f t="shared" si="10"/>
        <v/>
      </c>
      <c r="U113" s="83">
        <f t="shared" si="11"/>
        <v>9000</v>
      </c>
    </row>
    <row r="114" spans="2:21" ht="18" customHeight="1" x14ac:dyDescent="0.2">
      <c r="B114" s="75">
        <f>J!E110</f>
        <v>110</v>
      </c>
      <c r="C114" s="231" t="str">
        <f>IF(AND(J!A110="",J!B110&lt;&gt;""),"NESTARTOVALO",IF(AND(J!A110="",J!B110=""),"",J!A110))</f>
        <v/>
      </c>
      <c r="D114" s="231" t="str">
        <f>IF(AND(J!A110="",J!B110=""),"",J!B110)</f>
        <v/>
      </c>
      <c r="E114" s="77"/>
      <c r="F114" s="78"/>
      <c r="G114" s="79"/>
      <c r="H114" s="80" t="str">
        <f t="shared" si="6"/>
        <v/>
      </c>
      <c r="I114" s="81"/>
      <c r="J114" s="77"/>
      <c r="K114" s="78"/>
      <c r="L114" s="79"/>
      <c r="M114" s="80" t="str">
        <f t="shared" si="7"/>
        <v/>
      </c>
      <c r="N114" s="471"/>
      <c r="O114" s="81" t="str">
        <f t="shared" si="8"/>
        <v/>
      </c>
      <c r="Q114" s="90" t="str">
        <f t="shared" si="9"/>
        <v/>
      </c>
      <c r="S114" s="90" t="str">
        <f t="shared" si="10"/>
        <v/>
      </c>
      <c r="U114" s="83">
        <f t="shared" si="11"/>
        <v>9000</v>
      </c>
    </row>
    <row r="115" spans="2:21" ht="18" customHeight="1" x14ac:dyDescent="0.2">
      <c r="B115" s="42">
        <f>J!E111</f>
        <v>111</v>
      </c>
      <c r="C115" s="232" t="str">
        <f>IF(AND(J!A111="",J!B111&lt;&gt;""),"NESTARTOVALO",IF(AND(J!A111="",J!B111=""),"",J!A111))</f>
        <v/>
      </c>
      <c r="D115" s="232" t="str">
        <f>IF(AND(J!A111="",J!B111=""),"",J!B111)</f>
        <v/>
      </c>
      <c r="E115" s="51"/>
      <c r="F115" s="52"/>
      <c r="G115" s="53"/>
      <c r="H115" s="43" t="str">
        <f t="shared" si="6"/>
        <v/>
      </c>
      <c r="I115" s="44"/>
      <c r="J115" s="51"/>
      <c r="K115" s="52"/>
      <c r="L115" s="53"/>
      <c r="M115" s="43" t="str">
        <f t="shared" si="7"/>
        <v/>
      </c>
      <c r="N115" s="472"/>
      <c r="O115" s="44" t="str">
        <f t="shared" si="8"/>
        <v/>
      </c>
      <c r="Q115" s="90" t="str">
        <f t="shared" si="9"/>
        <v/>
      </c>
      <c r="S115" s="90" t="str">
        <f t="shared" si="10"/>
        <v/>
      </c>
      <c r="U115" s="83">
        <f t="shared" si="11"/>
        <v>9000</v>
      </c>
    </row>
    <row r="116" spans="2:21" ht="18" customHeight="1" x14ac:dyDescent="0.2">
      <c r="B116" s="75">
        <f>J!E112</f>
        <v>112</v>
      </c>
      <c r="C116" s="231" t="str">
        <f>IF(AND(J!A112="",J!B112&lt;&gt;""),"NESTARTOVALO",IF(AND(J!A112="",J!B112=""),"",J!A112))</f>
        <v/>
      </c>
      <c r="D116" s="231" t="str">
        <f>IF(AND(J!A112="",J!B112=""),"",J!B112)</f>
        <v/>
      </c>
      <c r="E116" s="77"/>
      <c r="F116" s="78"/>
      <c r="G116" s="79"/>
      <c r="H116" s="80" t="str">
        <f t="shared" si="6"/>
        <v/>
      </c>
      <c r="I116" s="81"/>
      <c r="J116" s="77"/>
      <c r="K116" s="78"/>
      <c r="L116" s="79"/>
      <c r="M116" s="80" t="str">
        <f t="shared" si="7"/>
        <v/>
      </c>
      <c r="N116" s="471"/>
      <c r="O116" s="81" t="str">
        <f t="shared" si="8"/>
        <v/>
      </c>
      <c r="Q116" s="90" t="str">
        <f t="shared" si="9"/>
        <v/>
      </c>
      <c r="S116" s="90" t="str">
        <f t="shared" si="10"/>
        <v/>
      </c>
      <c r="U116" s="83">
        <f t="shared" si="11"/>
        <v>9000</v>
      </c>
    </row>
    <row r="117" spans="2:21" ht="18" customHeight="1" x14ac:dyDescent="0.2">
      <c r="B117" s="84">
        <f>J!E113</f>
        <v>113</v>
      </c>
      <c r="C117" s="235" t="str">
        <f>IF(AND(J!A113="",J!B113&lt;&gt;""),"NESTARTOVALO",IF(AND(J!A113="",J!B113=""),"",J!A113))</f>
        <v/>
      </c>
      <c r="D117" s="235" t="str">
        <f>IF(AND(J!A113="",J!B113=""),"",J!B113)</f>
        <v/>
      </c>
      <c r="E117" s="86"/>
      <c r="F117" s="87"/>
      <c r="G117" s="88"/>
      <c r="H117" s="89" t="str">
        <f t="shared" si="6"/>
        <v/>
      </c>
      <c r="I117" s="83"/>
      <c r="J117" s="86"/>
      <c r="K117" s="87"/>
      <c r="L117" s="88"/>
      <c r="M117" s="89" t="str">
        <f t="shared" si="7"/>
        <v/>
      </c>
      <c r="N117" s="475"/>
      <c r="O117" s="83" t="str">
        <f t="shared" si="8"/>
        <v/>
      </c>
      <c r="Q117" s="90" t="str">
        <f t="shared" si="9"/>
        <v/>
      </c>
      <c r="S117" s="90" t="str">
        <f t="shared" si="10"/>
        <v/>
      </c>
      <c r="U117" s="83">
        <f t="shared" si="11"/>
        <v>9000</v>
      </c>
    </row>
    <row r="118" spans="2:21" ht="18" customHeight="1" x14ac:dyDescent="0.2">
      <c r="B118" s="75">
        <f>J!E114</f>
        <v>114</v>
      </c>
      <c r="C118" s="231" t="str">
        <f>IF(AND(J!A114="",J!B114&lt;&gt;""),"NESTARTOVALO",IF(AND(J!A114="",J!B114=""),"",J!A114))</f>
        <v/>
      </c>
      <c r="D118" s="231" t="str">
        <f>IF(AND(J!A114="",J!B114=""),"",J!B114)</f>
        <v/>
      </c>
      <c r="E118" s="77"/>
      <c r="F118" s="78"/>
      <c r="G118" s="79"/>
      <c r="H118" s="80" t="str">
        <f t="shared" si="6"/>
        <v/>
      </c>
      <c r="I118" s="81"/>
      <c r="J118" s="77"/>
      <c r="K118" s="78"/>
      <c r="L118" s="79"/>
      <c r="M118" s="80" t="str">
        <f t="shared" si="7"/>
        <v/>
      </c>
      <c r="N118" s="471"/>
      <c r="O118" s="81" t="str">
        <f t="shared" si="8"/>
        <v/>
      </c>
      <c r="Q118" s="90" t="str">
        <f t="shared" si="9"/>
        <v/>
      </c>
      <c r="S118" s="90" t="str">
        <f t="shared" si="10"/>
        <v/>
      </c>
      <c r="U118" s="83">
        <f t="shared" si="11"/>
        <v>9000</v>
      </c>
    </row>
    <row r="119" spans="2:21" ht="18" customHeight="1" x14ac:dyDescent="0.2">
      <c r="B119" s="42">
        <f>J!E115</f>
        <v>115</v>
      </c>
      <c r="C119" s="232" t="str">
        <f>IF(AND(J!A115="",J!B115&lt;&gt;""),"NESTARTOVALO",IF(AND(J!A115="",J!B115=""),"",J!A115))</f>
        <v/>
      </c>
      <c r="D119" s="232" t="str">
        <f>IF(AND(J!A115="",J!B115=""),"",J!B115)</f>
        <v/>
      </c>
      <c r="E119" s="51"/>
      <c r="F119" s="52"/>
      <c r="G119" s="53"/>
      <c r="H119" s="43" t="str">
        <f t="shared" si="6"/>
        <v/>
      </c>
      <c r="I119" s="44"/>
      <c r="J119" s="51"/>
      <c r="K119" s="52"/>
      <c r="L119" s="53"/>
      <c r="M119" s="43" t="str">
        <f t="shared" si="7"/>
        <v/>
      </c>
      <c r="N119" s="472"/>
      <c r="O119" s="44" t="str">
        <f t="shared" si="8"/>
        <v/>
      </c>
      <c r="Q119" s="90" t="str">
        <f t="shared" si="9"/>
        <v/>
      </c>
      <c r="S119" s="90" t="str">
        <f t="shared" si="10"/>
        <v/>
      </c>
      <c r="U119" s="83">
        <f t="shared" si="11"/>
        <v>9000</v>
      </c>
    </row>
    <row r="120" spans="2:21" ht="18" customHeight="1" x14ac:dyDescent="0.2">
      <c r="B120" s="75">
        <f>J!E116</f>
        <v>116</v>
      </c>
      <c r="C120" s="231" t="str">
        <f>IF(AND(J!A116="",J!B116&lt;&gt;""),"NESTARTOVALO",IF(AND(J!A116="",J!B116=""),"",J!A116))</f>
        <v/>
      </c>
      <c r="D120" s="231" t="str">
        <f>IF(AND(J!A116="",J!B116=""),"",J!B116)</f>
        <v/>
      </c>
      <c r="E120" s="77"/>
      <c r="F120" s="78"/>
      <c r="G120" s="79"/>
      <c r="H120" s="80" t="str">
        <f t="shared" si="6"/>
        <v/>
      </c>
      <c r="I120" s="81"/>
      <c r="J120" s="77"/>
      <c r="K120" s="78"/>
      <c r="L120" s="79"/>
      <c r="M120" s="80" t="str">
        <f t="shared" si="7"/>
        <v/>
      </c>
      <c r="N120" s="471"/>
      <c r="O120" s="81" t="str">
        <f t="shared" si="8"/>
        <v/>
      </c>
      <c r="Q120" s="90" t="str">
        <f t="shared" si="9"/>
        <v/>
      </c>
      <c r="S120" s="90" t="str">
        <f t="shared" si="10"/>
        <v/>
      </c>
      <c r="U120" s="83">
        <f t="shared" si="11"/>
        <v>9000</v>
      </c>
    </row>
    <row r="121" spans="2:21" ht="18" customHeight="1" x14ac:dyDescent="0.2">
      <c r="B121" s="42">
        <f>J!E117</f>
        <v>117</v>
      </c>
      <c r="C121" s="232" t="str">
        <f>IF(AND(J!A117="",J!B117&lt;&gt;""),"NESTARTOVALO",IF(AND(J!A117="",J!B117=""),"",J!A117))</f>
        <v/>
      </c>
      <c r="D121" s="232" t="str">
        <f>IF(AND(J!A117="",J!B117=""),"",J!B117)</f>
        <v/>
      </c>
      <c r="E121" s="51"/>
      <c r="F121" s="52"/>
      <c r="G121" s="53"/>
      <c r="H121" s="43" t="str">
        <f t="shared" si="6"/>
        <v/>
      </c>
      <c r="I121" s="44"/>
      <c r="J121" s="51"/>
      <c r="K121" s="52"/>
      <c r="L121" s="53"/>
      <c r="M121" s="43" t="str">
        <f t="shared" si="7"/>
        <v/>
      </c>
      <c r="N121" s="472"/>
      <c r="O121" s="44" t="str">
        <f t="shared" si="8"/>
        <v/>
      </c>
      <c r="Q121" s="90" t="str">
        <f t="shared" si="9"/>
        <v/>
      </c>
      <c r="S121" s="90" t="str">
        <f t="shared" si="10"/>
        <v/>
      </c>
      <c r="U121" s="83">
        <f t="shared" si="11"/>
        <v>9000</v>
      </c>
    </row>
    <row r="122" spans="2:21" ht="18" customHeight="1" x14ac:dyDescent="0.2">
      <c r="B122" s="75">
        <f>J!E118</f>
        <v>118</v>
      </c>
      <c r="C122" s="231" t="str">
        <f>IF(AND(J!A118="",J!B118&lt;&gt;""),"NESTARTOVALO",IF(AND(J!A118="",J!B118=""),"",J!A118))</f>
        <v/>
      </c>
      <c r="D122" s="231" t="str">
        <f>IF(AND(J!A118="",J!B118=""),"",J!B118)</f>
        <v/>
      </c>
      <c r="E122" s="77"/>
      <c r="F122" s="78"/>
      <c r="G122" s="79"/>
      <c r="H122" s="80" t="str">
        <f t="shared" si="6"/>
        <v/>
      </c>
      <c r="I122" s="81"/>
      <c r="J122" s="77"/>
      <c r="K122" s="78"/>
      <c r="L122" s="79"/>
      <c r="M122" s="80" t="str">
        <f t="shared" si="7"/>
        <v/>
      </c>
      <c r="N122" s="471"/>
      <c r="O122" s="81" t="str">
        <f t="shared" si="8"/>
        <v/>
      </c>
      <c r="Q122" s="90" t="str">
        <f t="shared" si="9"/>
        <v/>
      </c>
      <c r="S122" s="90" t="str">
        <f t="shared" si="10"/>
        <v/>
      </c>
      <c r="U122" s="83">
        <f t="shared" si="11"/>
        <v>9000</v>
      </c>
    </row>
    <row r="123" spans="2:21" ht="18" customHeight="1" x14ac:dyDescent="0.2">
      <c r="B123" s="42">
        <f>J!E119</f>
        <v>119</v>
      </c>
      <c r="C123" s="232" t="str">
        <f>IF(AND(J!A119="",J!B119&lt;&gt;""),"NESTARTOVALO",IF(AND(J!A119="",J!B119=""),"",J!A119))</f>
        <v/>
      </c>
      <c r="D123" s="232" t="str">
        <f>IF(AND(J!A119="",J!B119=""),"",J!B119)</f>
        <v/>
      </c>
      <c r="E123" s="51"/>
      <c r="F123" s="52"/>
      <c r="G123" s="53"/>
      <c r="H123" s="43" t="str">
        <f t="shared" si="6"/>
        <v/>
      </c>
      <c r="I123" s="44"/>
      <c r="J123" s="51"/>
      <c r="K123" s="52"/>
      <c r="L123" s="53"/>
      <c r="M123" s="43" t="str">
        <f t="shared" si="7"/>
        <v/>
      </c>
      <c r="N123" s="472"/>
      <c r="O123" s="44" t="str">
        <f t="shared" si="8"/>
        <v/>
      </c>
      <c r="Q123" s="90" t="str">
        <f t="shared" si="9"/>
        <v/>
      </c>
      <c r="S123" s="90" t="str">
        <f t="shared" si="10"/>
        <v/>
      </c>
      <c r="U123" s="83">
        <f t="shared" si="11"/>
        <v>9000</v>
      </c>
    </row>
    <row r="124" spans="2:21" ht="18" customHeight="1" x14ac:dyDescent="0.2">
      <c r="B124" s="75">
        <f>J!E120</f>
        <v>120</v>
      </c>
      <c r="C124" s="231" t="str">
        <f>IF(AND(J!A120="",J!B120&lt;&gt;""),"NESTARTOVALO",IF(AND(J!A120="",J!B120=""),"",J!A120))</f>
        <v/>
      </c>
      <c r="D124" s="231" t="str">
        <f>IF(AND(J!A120="",J!B120=""),"",J!B120)</f>
        <v/>
      </c>
      <c r="E124" s="77"/>
      <c r="F124" s="78"/>
      <c r="G124" s="79"/>
      <c r="H124" s="80" t="str">
        <f t="shared" si="6"/>
        <v/>
      </c>
      <c r="I124" s="81"/>
      <c r="J124" s="77"/>
      <c r="K124" s="78"/>
      <c r="L124" s="79"/>
      <c r="M124" s="80" t="str">
        <f t="shared" si="7"/>
        <v/>
      </c>
      <c r="N124" s="471"/>
      <c r="O124" s="81" t="str">
        <f t="shared" si="8"/>
        <v/>
      </c>
      <c r="Q124" s="90" t="str">
        <f t="shared" si="9"/>
        <v/>
      </c>
      <c r="S124" s="90" t="str">
        <f t="shared" si="10"/>
        <v/>
      </c>
      <c r="U124" s="83">
        <f t="shared" si="11"/>
        <v>9000</v>
      </c>
    </row>
    <row r="125" spans="2:21" ht="18" customHeight="1" x14ac:dyDescent="0.2">
      <c r="B125" s="42">
        <f>J!E121</f>
        <v>121</v>
      </c>
      <c r="C125" s="232" t="str">
        <f>IF(AND(J!A121="",J!B121&lt;&gt;""),"NESTARTOVALO",IF(AND(J!A121="",J!B121=""),"",J!A121))</f>
        <v/>
      </c>
      <c r="D125" s="232" t="str">
        <f>IF(AND(J!A121="",J!B121=""),"",J!B121)</f>
        <v/>
      </c>
      <c r="E125" s="51"/>
      <c r="F125" s="52"/>
      <c r="G125" s="53"/>
      <c r="H125" s="43" t="str">
        <f t="shared" si="6"/>
        <v/>
      </c>
      <c r="I125" s="44"/>
      <c r="J125" s="51"/>
      <c r="K125" s="52"/>
      <c r="L125" s="53"/>
      <c r="M125" s="43" t="str">
        <f t="shared" si="7"/>
        <v/>
      </c>
      <c r="N125" s="472"/>
      <c r="O125" s="44" t="str">
        <f t="shared" si="8"/>
        <v/>
      </c>
      <c r="Q125" s="90" t="str">
        <f t="shared" si="9"/>
        <v/>
      </c>
      <c r="S125" s="90" t="str">
        <f t="shared" si="10"/>
        <v/>
      </c>
      <c r="U125" s="83">
        <f t="shared" si="11"/>
        <v>9000</v>
      </c>
    </row>
    <row r="126" spans="2:21" ht="18" customHeight="1" x14ac:dyDescent="0.2">
      <c r="B126" s="75">
        <f>J!E122</f>
        <v>122</v>
      </c>
      <c r="C126" s="231" t="str">
        <f>IF(AND(J!A122="",J!B122&lt;&gt;""),"NESTARTOVALO",IF(AND(J!A122="",J!B122=""),"",J!A122))</f>
        <v/>
      </c>
      <c r="D126" s="231" t="str">
        <f>IF(AND(J!A122="",J!B122=""),"",J!B122)</f>
        <v/>
      </c>
      <c r="E126" s="77"/>
      <c r="F126" s="78"/>
      <c r="G126" s="79"/>
      <c r="H126" s="80" t="str">
        <f t="shared" si="6"/>
        <v/>
      </c>
      <c r="I126" s="81"/>
      <c r="J126" s="77"/>
      <c r="K126" s="78"/>
      <c r="L126" s="79"/>
      <c r="M126" s="80" t="str">
        <f t="shared" si="7"/>
        <v/>
      </c>
      <c r="N126" s="471"/>
      <c r="O126" s="81" t="str">
        <f t="shared" si="8"/>
        <v/>
      </c>
      <c r="Q126" s="90" t="str">
        <f t="shared" si="9"/>
        <v/>
      </c>
      <c r="S126" s="90" t="str">
        <f t="shared" si="10"/>
        <v/>
      </c>
      <c r="U126" s="83">
        <f t="shared" si="11"/>
        <v>9000</v>
      </c>
    </row>
    <row r="127" spans="2:21" ht="18" customHeight="1" x14ac:dyDescent="0.2">
      <c r="B127" s="42">
        <f>J!E123</f>
        <v>123</v>
      </c>
      <c r="C127" s="232" t="str">
        <f>IF(AND(J!A123="",J!B123&lt;&gt;""),"NESTARTOVALO",IF(AND(J!A123="",J!B123=""),"",J!A123))</f>
        <v/>
      </c>
      <c r="D127" s="232" t="str">
        <f>IF(AND(J!A123="",J!B123=""),"",J!B123)</f>
        <v/>
      </c>
      <c r="E127" s="51"/>
      <c r="F127" s="52"/>
      <c r="G127" s="53"/>
      <c r="H127" s="43" t="str">
        <f t="shared" si="6"/>
        <v/>
      </c>
      <c r="I127" s="44"/>
      <c r="J127" s="51"/>
      <c r="K127" s="52"/>
      <c r="L127" s="53"/>
      <c r="M127" s="43" t="str">
        <f t="shared" si="7"/>
        <v/>
      </c>
      <c r="N127" s="472"/>
      <c r="O127" s="44" t="str">
        <f t="shared" si="8"/>
        <v/>
      </c>
      <c r="Q127" s="90" t="str">
        <f t="shared" si="9"/>
        <v/>
      </c>
      <c r="S127" s="90" t="str">
        <f t="shared" si="10"/>
        <v/>
      </c>
      <c r="U127" s="83">
        <f t="shared" si="11"/>
        <v>9000</v>
      </c>
    </row>
    <row r="128" spans="2:21" ht="18" customHeight="1" x14ac:dyDescent="0.2">
      <c r="B128" s="75">
        <f>J!E124</f>
        <v>124</v>
      </c>
      <c r="C128" s="231" t="str">
        <f>IF(AND(J!A124="",J!B124&lt;&gt;""),"NESTARTOVALO",IF(AND(J!A124="",J!B124=""),"",J!A124))</f>
        <v/>
      </c>
      <c r="D128" s="231" t="str">
        <f>IF(AND(J!A124="",J!B124=""),"",J!B124)</f>
        <v/>
      </c>
      <c r="E128" s="77"/>
      <c r="F128" s="78"/>
      <c r="G128" s="79"/>
      <c r="H128" s="80" t="str">
        <f t="shared" si="6"/>
        <v/>
      </c>
      <c r="I128" s="81"/>
      <c r="J128" s="77"/>
      <c r="K128" s="78"/>
      <c r="L128" s="79"/>
      <c r="M128" s="80" t="str">
        <f t="shared" si="7"/>
        <v/>
      </c>
      <c r="N128" s="471"/>
      <c r="O128" s="81" t="str">
        <f t="shared" si="8"/>
        <v/>
      </c>
      <c r="Q128" s="90" t="str">
        <f t="shared" si="9"/>
        <v/>
      </c>
      <c r="S128" s="90" t="str">
        <f t="shared" si="10"/>
        <v/>
      </c>
      <c r="U128" s="83">
        <f t="shared" si="11"/>
        <v>9000</v>
      </c>
    </row>
    <row r="129" spans="2:21" ht="18" customHeight="1" x14ac:dyDescent="0.2">
      <c r="B129" s="42">
        <f>J!E125</f>
        <v>125</v>
      </c>
      <c r="C129" s="232" t="str">
        <f>IF(AND(J!A125="",J!B125&lt;&gt;""),"NESTARTOVALO",IF(AND(J!A125="",J!B125=""),"",J!A125))</f>
        <v/>
      </c>
      <c r="D129" s="232" t="str">
        <f>IF(AND(J!A125="",J!B125=""),"",J!B125)</f>
        <v/>
      </c>
      <c r="E129" s="51"/>
      <c r="F129" s="52"/>
      <c r="G129" s="53"/>
      <c r="H129" s="43" t="str">
        <f t="shared" si="6"/>
        <v/>
      </c>
      <c r="I129" s="44"/>
      <c r="J129" s="51"/>
      <c r="K129" s="52"/>
      <c r="L129" s="53"/>
      <c r="M129" s="43" t="str">
        <f t="shared" si="7"/>
        <v/>
      </c>
      <c r="N129" s="472"/>
      <c r="O129" s="44" t="str">
        <f t="shared" si="8"/>
        <v/>
      </c>
      <c r="Q129" s="90" t="str">
        <f t="shared" si="9"/>
        <v/>
      </c>
      <c r="S129" s="90" t="str">
        <f t="shared" si="10"/>
        <v/>
      </c>
      <c r="U129" s="83">
        <f t="shared" si="11"/>
        <v>9000</v>
      </c>
    </row>
    <row r="130" spans="2:21" ht="18" customHeight="1" x14ac:dyDescent="0.2">
      <c r="B130" s="75">
        <f>J!E126</f>
        <v>126</v>
      </c>
      <c r="C130" s="231" t="str">
        <f>IF(AND(J!A126="",J!B126&lt;&gt;""),"NESTARTOVALO",IF(AND(J!A126="",J!B126=""),"",J!A126))</f>
        <v/>
      </c>
      <c r="D130" s="231" t="str">
        <f>IF(AND(J!A126="",J!B126=""),"",J!B126)</f>
        <v/>
      </c>
      <c r="E130" s="77"/>
      <c r="F130" s="78"/>
      <c r="G130" s="79"/>
      <c r="H130" s="80" t="str">
        <f t="shared" si="6"/>
        <v/>
      </c>
      <c r="I130" s="81"/>
      <c r="J130" s="77"/>
      <c r="K130" s="78"/>
      <c r="L130" s="79"/>
      <c r="M130" s="80" t="str">
        <f t="shared" si="7"/>
        <v/>
      </c>
      <c r="N130" s="471"/>
      <c r="O130" s="81" t="str">
        <f t="shared" si="8"/>
        <v/>
      </c>
      <c r="Q130" s="90" t="str">
        <f t="shared" si="9"/>
        <v/>
      </c>
      <c r="S130" s="90" t="str">
        <f t="shared" si="10"/>
        <v/>
      </c>
      <c r="U130" s="83">
        <f t="shared" si="11"/>
        <v>9000</v>
      </c>
    </row>
    <row r="131" spans="2:21" ht="18" customHeight="1" x14ac:dyDescent="0.2">
      <c r="B131" s="114">
        <f>J!E127</f>
        <v>127</v>
      </c>
      <c r="C131" s="233" t="str">
        <f>IF(AND(J!A127="",J!B127&lt;&gt;""),"NESTARTOVALO",IF(AND(J!A127="",J!B127=""),"",J!A127))</f>
        <v/>
      </c>
      <c r="D131" s="233" t="str">
        <f>IF(AND(J!A127="",J!B127=""),"",J!B127)</f>
        <v/>
      </c>
      <c r="E131" s="115"/>
      <c r="F131" s="116"/>
      <c r="G131" s="117"/>
      <c r="H131" s="118" t="str">
        <f t="shared" si="6"/>
        <v/>
      </c>
      <c r="I131" s="119"/>
      <c r="J131" s="115"/>
      <c r="K131" s="116"/>
      <c r="L131" s="117"/>
      <c r="M131" s="118" t="str">
        <f t="shared" si="7"/>
        <v/>
      </c>
      <c r="N131" s="476"/>
      <c r="O131" s="119" t="str">
        <f t="shared" si="8"/>
        <v/>
      </c>
      <c r="Q131" s="90" t="str">
        <f t="shared" si="9"/>
        <v/>
      </c>
      <c r="S131" s="90" t="str">
        <f t="shared" si="10"/>
        <v/>
      </c>
      <c r="U131" s="83">
        <f t="shared" si="11"/>
        <v>9000</v>
      </c>
    </row>
    <row r="132" spans="2:21" ht="18" customHeight="1" x14ac:dyDescent="0.2">
      <c r="B132" s="75">
        <f>J!E128</f>
        <v>128</v>
      </c>
      <c r="C132" s="231" t="str">
        <f>IF(AND(J!A128="",J!B128&lt;&gt;""),"NESTARTOVALO",IF(AND(J!A128="",J!B128=""),"",J!A128))</f>
        <v/>
      </c>
      <c r="D132" s="231" t="str">
        <f>IF(AND(J!A128="",J!B128=""),"",J!B128)</f>
        <v/>
      </c>
      <c r="E132" s="77"/>
      <c r="F132" s="78"/>
      <c r="G132" s="79"/>
      <c r="H132" s="80" t="str">
        <f t="shared" si="6"/>
        <v/>
      </c>
      <c r="I132" s="81"/>
      <c r="J132" s="77"/>
      <c r="K132" s="78"/>
      <c r="L132" s="79"/>
      <c r="M132" s="80" t="str">
        <f t="shared" si="7"/>
        <v/>
      </c>
      <c r="N132" s="471"/>
      <c r="O132" s="81" t="str">
        <f t="shared" si="8"/>
        <v/>
      </c>
      <c r="Q132" s="90" t="str">
        <f t="shared" si="9"/>
        <v/>
      </c>
      <c r="S132" s="90" t="str">
        <f t="shared" si="10"/>
        <v/>
      </c>
      <c r="U132" s="83">
        <f t="shared" si="11"/>
        <v>9000</v>
      </c>
    </row>
    <row r="133" spans="2:21" ht="18" customHeight="1" x14ac:dyDescent="0.2">
      <c r="B133" s="42">
        <f>J!E129</f>
        <v>129</v>
      </c>
      <c r="C133" s="232" t="str">
        <f>IF(AND(J!A129="",J!B129&lt;&gt;""),"NESTARTOVALO",IF(AND(J!A129="",J!B129=""),"",J!A129))</f>
        <v/>
      </c>
      <c r="D133" s="232" t="str">
        <f>IF(AND(J!A129="",J!B129=""),"",J!B129)</f>
        <v/>
      </c>
      <c r="E133" s="51"/>
      <c r="F133" s="52"/>
      <c r="G133" s="53"/>
      <c r="H133" s="43" t="str">
        <f t="shared" si="6"/>
        <v/>
      </c>
      <c r="I133" s="44"/>
      <c r="J133" s="51"/>
      <c r="K133" s="52"/>
      <c r="L133" s="53"/>
      <c r="M133" s="43" t="str">
        <f t="shared" si="7"/>
        <v/>
      </c>
      <c r="N133" s="472"/>
      <c r="O133" s="44" t="str">
        <f t="shared" si="8"/>
        <v/>
      </c>
      <c r="Q133" s="90" t="str">
        <f t="shared" si="9"/>
        <v/>
      </c>
      <c r="S133" s="90" t="str">
        <f t="shared" si="10"/>
        <v/>
      </c>
      <c r="U133" s="83">
        <f t="shared" si="11"/>
        <v>9000</v>
      </c>
    </row>
    <row r="134" spans="2:21" ht="18" customHeight="1" x14ac:dyDescent="0.2">
      <c r="B134" s="75">
        <f>J!E130</f>
        <v>130</v>
      </c>
      <c r="C134" s="234" t="str">
        <f>IF(AND(J!A130="",J!B130&lt;&gt;""),"NESTARTOVALO",IF(AND(J!A130="",J!B130=""),"",J!A130))</f>
        <v/>
      </c>
      <c r="D134" s="234" t="str">
        <f>IF(AND(J!A130="",J!B130=""),"",J!B130)</f>
        <v/>
      </c>
      <c r="E134" s="77"/>
      <c r="F134" s="78"/>
      <c r="G134" s="79"/>
      <c r="H134" s="80" t="str">
        <f t="shared" ref="H134:H197" si="12">IF($C134="","",IF(OR($E134="DNF",$F134="DNF",$G134="DNF",AND($E134="",$F134="",$G134="")),"DNF",IF(OR($E134="NP",$F134="NP",$G134="NP"),"NP",IF(ISERROR(MEDIAN($E134:$G134)),"DNF",IF(OR($E134="X",$F134="X",$G134="X",$E134="",$F134="",$G134="",$E134="x",$F134="x",$G134="x"),MAX($E134:$G134),MEDIAN($E134:$G134))))))</f>
        <v/>
      </c>
      <c r="I134" s="81"/>
      <c r="J134" s="77"/>
      <c r="K134" s="78"/>
      <c r="L134" s="79"/>
      <c r="M134" s="80" t="str">
        <f t="shared" ref="M134:M197" si="13">IF($C134="","",IF(OR($J134="DNF",$K134="DNF",$L134="DNF",AND($J134="",$K134="",$L134="")),"DNF",IF(OR($J134="NP",$K134="NP",$L134="NP"),"NP",IF(ISERROR(MEDIAN($J134:$L134)),"DNF",IF(OR($J134="X",$K134="X",$L134="X",$J134="",$K134="",$L134="",$J134="x",$K134="x",$L134="x"),MAX($J134:$L134),MEDIAN($J134:$L134))))))</f>
        <v/>
      </c>
      <c r="N134" s="471"/>
      <c r="O134" s="81" t="str">
        <f t="shared" ref="O134:O197" si="14">IF(C134="","",IF(OR(AND(H134="NP",M134="NP"),AND(H134="DNF",M134="DNF")),H134,IF(AND(H134="NP",M134="DNF"),H134,IF(AND(H134="DNF",M134="NP"),M134,MIN(H134,M134)))))</f>
        <v/>
      </c>
      <c r="Q134" s="90" t="str">
        <f t="shared" ref="Q134:Q197" si="15">IF(C134="","",IF(OR(O134="NP",O134="DNF"),O134,RANK(O134,O$5:O$179,1)))</f>
        <v/>
      </c>
      <c r="S134" s="90" t="str">
        <f t="shared" ref="S134:S197" si="16">IF(C134="","",IF(O134="NP",MAX(Q$5:Q$179)+1,IF(O134="DNF",MAX(Q$5:Q$179)+COUNTIF(Q$5:Q$179,"NP")+1,RANK(O134,O$5:O$179,1))))</f>
        <v/>
      </c>
      <c r="U134" s="83">
        <f t="shared" ref="U134:U197" si="17">IF($C134="",9000,MAX(H134,M134)+(COUNTIF($H134:$H134,"NP")*600)+(COUNTIF($M134:$M134,"NP")*600)+(COUNTIF($H134:$H134,"DNF")*3600)+(COUNTIF($M134:$M134,"DNF")*3600))</f>
        <v>9000</v>
      </c>
    </row>
    <row r="135" spans="2:21" ht="18" customHeight="1" x14ac:dyDescent="0.2">
      <c r="B135" s="42">
        <f>J!E131</f>
        <v>131</v>
      </c>
      <c r="C135" s="232" t="str">
        <f>IF(AND(J!A131="",J!B131&lt;&gt;""),"NESTARTOVALO",IF(AND(J!A131="",J!B131=""),"",J!A131))</f>
        <v/>
      </c>
      <c r="D135" s="232" t="str">
        <f>IF(AND(J!A131="",J!B131=""),"",J!B131)</f>
        <v/>
      </c>
      <c r="E135" s="51"/>
      <c r="F135" s="52"/>
      <c r="G135" s="53"/>
      <c r="H135" s="43" t="str">
        <f t="shared" si="12"/>
        <v/>
      </c>
      <c r="I135" s="44"/>
      <c r="J135" s="51"/>
      <c r="K135" s="52"/>
      <c r="L135" s="53"/>
      <c r="M135" s="43" t="str">
        <f t="shared" si="13"/>
        <v/>
      </c>
      <c r="N135" s="472"/>
      <c r="O135" s="44" t="str">
        <f t="shared" si="14"/>
        <v/>
      </c>
      <c r="Q135" s="90" t="str">
        <f t="shared" si="15"/>
        <v/>
      </c>
      <c r="S135" s="90" t="str">
        <f t="shared" si="16"/>
        <v/>
      </c>
      <c r="U135" s="83">
        <f t="shared" si="17"/>
        <v>9000</v>
      </c>
    </row>
    <row r="136" spans="2:21" ht="18" customHeight="1" x14ac:dyDescent="0.2">
      <c r="B136" s="75">
        <f>J!E132</f>
        <v>132</v>
      </c>
      <c r="C136" s="231" t="str">
        <f>IF(AND(J!A132="",J!B132&lt;&gt;""),"NESTARTOVALO",IF(AND(J!A132="",J!B132=""),"",J!A132))</f>
        <v/>
      </c>
      <c r="D136" s="231" t="str">
        <f>IF(AND(J!A132="",J!B132=""),"",J!B132)</f>
        <v/>
      </c>
      <c r="E136" s="77"/>
      <c r="F136" s="78"/>
      <c r="G136" s="79"/>
      <c r="H136" s="80" t="str">
        <f t="shared" si="12"/>
        <v/>
      </c>
      <c r="I136" s="81"/>
      <c r="J136" s="77"/>
      <c r="K136" s="78"/>
      <c r="L136" s="79"/>
      <c r="M136" s="80" t="str">
        <f t="shared" si="13"/>
        <v/>
      </c>
      <c r="N136" s="471"/>
      <c r="O136" s="81" t="str">
        <f t="shared" si="14"/>
        <v/>
      </c>
      <c r="Q136" s="90" t="str">
        <f t="shared" si="15"/>
        <v/>
      </c>
      <c r="S136" s="90" t="str">
        <f t="shared" si="16"/>
        <v/>
      </c>
      <c r="U136" s="83">
        <f t="shared" si="17"/>
        <v>9000</v>
      </c>
    </row>
    <row r="137" spans="2:21" ht="18" customHeight="1" x14ac:dyDescent="0.2">
      <c r="B137" s="42">
        <f>J!E133</f>
        <v>133</v>
      </c>
      <c r="C137" s="232" t="str">
        <f>IF(AND(J!A133="",J!B133&lt;&gt;""),"NESTARTOVALO",IF(AND(J!A133="",J!B133=""),"",J!A133))</f>
        <v/>
      </c>
      <c r="D137" s="232" t="str">
        <f>IF(AND(J!A133="",J!B133=""),"",J!B133)</f>
        <v/>
      </c>
      <c r="E137" s="51"/>
      <c r="F137" s="52"/>
      <c r="G137" s="53"/>
      <c r="H137" s="43" t="str">
        <f t="shared" si="12"/>
        <v/>
      </c>
      <c r="I137" s="44"/>
      <c r="J137" s="51"/>
      <c r="K137" s="52"/>
      <c r="L137" s="53"/>
      <c r="M137" s="43" t="str">
        <f t="shared" si="13"/>
        <v/>
      </c>
      <c r="N137" s="472"/>
      <c r="O137" s="44" t="str">
        <f t="shared" si="14"/>
        <v/>
      </c>
      <c r="Q137" s="90" t="str">
        <f t="shared" si="15"/>
        <v/>
      </c>
      <c r="S137" s="90" t="str">
        <f t="shared" si="16"/>
        <v/>
      </c>
      <c r="U137" s="83">
        <f t="shared" si="17"/>
        <v>9000</v>
      </c>
    </row>
    <row r="138" spans="2:21" ht="18" customHeight="1" x14ac:dyDescent="0.2">
      <c r="B138" s="75">
        <f>J!E134</f>
        <v>134</v>
      </c>
      <c r="C138" s="231" t="str">
        <f>IF(AND(J!A134="",J!B134&lt;&gt;""),"NESTARTOVALO",IF(AND(J!A134="",J!B134=""),"",J!A134))</f>
        <v/>
      </c>
      <c r="D138" s="231" t="str">
        <f>IF(AND(J!A134="",J!B134=""),"",J!B134)</f>
        <v/>
      </c>
      <c r="E138" s="77"/>
      <c r="F138" s="78"/>
      <c r="G138" s="79"/>
      <c r="H138" s="80" t="str">
        <f t="shared" si="12"/>
        <v/>
      </c>
      <c r="I138" s="81"/>
      <c r="J138" s="77"/>
      <c r="K138" s="78"/>
      <c r="L138" s="79"/>
      <c r="M138" s="80" t="str">
        <f t="shared" si="13"/>
        <v/>
      </c>
      <c r="N138" s="471"/>
      <c r="O138" s="81" t="str">
        <f t="shared" si="14"/>
        <v/>
      </c>
      <c r="Q138" s="90" t="str">
        <f t="shared" si="15"/>
        <v/>
      </c>
      <c r="S138" s="90" t="str">
        <f t="shared" si="16"/>
        <v/>
      </c>
      <c r="U138" s="83">
        <f t="shared" si="17"/>
        <v>9000</v>
      </c>
    </row>
    <row r="139" spans="2:21" ht="18" customHeight="1" x14ac:dyDescent="0.2">
      <c r="B139" s="42">
        <f>J!E135</f>
        <v>135</v>
      </c>
      <c r="C139" s="232" t="str">
        <f>IF(AND(J!A135="",J!B135&lt;&gt;""),"NESTARTOVALO",IF(AND(J!A135="",J!B135=""),"",J!A135))</f>
        <v/>
      </c>
      <c r="D139" s="232" t="str">
        <f>IF(AND(J!A135="",J!B135=""),"",J!B135)</f>
        <v/>
      </c>
      <c r="E139" s="51"/>
      <c r="F139" s="52"/>
      <c r="G139" s="53"/>
      <c r="H139" s="43" t="str">
        <f t="shared" si="12"/>
        <v/>
      </c>
      <c r="I139" s="44"/>
      <c r="J139" s="51"/>
      <c r="K139" s="52"/>
      <c r="L139" s="53"/>
      <c r="M139" s="43" t="str">
        <f t="shared" si="13"/>
        <v/>
      </c>
      <c r="N139" s="472"/>
      <c r="O139" s="44" t="str">
        <f t="shared" si="14"/>
        <v/>
      </c>
      <c r="Q139" s="90" t="str">
        <f t="shared" si="15"/>
        <v/>
      </c>
      <c r="S139" s="90" t="str">
        <f t="shared" si="16"/>
        <v/>
      </c>
      <c r="U139" s="83">
        <f t="shared" si="17"/>
        <v>9000</v>
      </c>
    </row>
    <row r="140" spans="2:21" ht="18" customHeight="1" x14ac:dyDescent="0.2">
      <c r="B140" s="75">
        <f>J!E136</f>
        <v>136</v>
      </c>
      <c r="C140" s="231" t="str">
        <f>IF(AND(J!A136="",J!B136&lt;&gt;""),"NESTARTOVALO",IF(AND(J!A136="",J!B136=""),"",J!A136))</f>
        <v/>
      </c>
      <c r="D140" s="231" t="str">
        <f>IF(AND(J!A136="",J!B136=""),"",J!B136)</f>
        <v/>
      </c>
      <c r="E140" s="77"/>
      <c r="F140" s="78"/>
      <c r="G140" s="79"/>
      <c r="H140" s="80" t="str">
        <f t="shared" si="12"/>
        <v/>
      </c>
      <c r="I140" s="81"/>
      <c r="J140" s="77"/>
      <c r="K140" s="78"/>
      <c r="L140" s="79"/>
      <c r="M140" s="80" t="str">
        <f t="shared" si="13"/>
        <v/>
      </c>
      <c r="N140" s="471"/>
      <c r="O140" s="81" t="str">
        <f t="shared" si="14"/>
        <v/>
      </c>
      <c r="Q140" s="90" t="str">
        <f t="shared" si="15"/>
        <v/>
      </c>
      <c r="S140" s="90" t="str">
        <f t="shared" si="16"/>
        <v/>
      </c>
      <c r="U140" s="83">
        <f t="shared" si="17"/>
        <v>9000</v>
      </c>
    </row>
    <row r="141" spans="2:21" ht="18" customHeight="1" x14ac:dyDescent="0.2">
      <c r="B141" s="42">
        <f>J!E137</f>
        <v>137</v>
      </c>
      <c r="C141" s="232" t="str">
        <f>IF(AND(J!A137="",J!B137&lt;&gt;""),"NESTARTOVALO",IF(AND(J!A137="",J!B137=""),"",J!A137))</f>
        <v/>
      </c>
      <c r="D141" s="232" t="str">
        <f>IF(AND(J!A137="",J!B137=""),"",J!B137)</f>
        <v/>
      </c>
      <c r="E141" s="51"/>
      <c r="F141" s="52"/>
      <c r="G141" s="53"/>
      <c r="H141" s="43" t="str">
        <f t="shared" si="12"/>
        <v/>
      </c>
      <c r="I141" s="44"/>
      <c r="J141" s="51"/>
      <c r="K141" s="52"/>
      <c r="L141" s="53"/>
      <c r="M141" s="43" t="str">
        <f t="shared" si="13"/>
        <v/>
      </c>
      <c r="N141" s="472"/>
      <c r="O141" s="44" t="str">
        <f t="shared" si="14"/>
        <v/>
      </c>
      <c r="Q141" s="90" t="str">
        <f t="shared" si="15"/>
        <v/>
      </c>
      <c r="S141" s="90" t="str">
        <f t="shared" si="16"/>
        <v/>
      </c>
      <c r="U141" s="83">
        <f t="shared" si="17"/>
        <v>9000</v>
      </c>
    </row>
    <row r="142" spans="2:21" ht="18" customHeight="1" x14ac:dyDescent="0.2">
      <c r="B142" s="75">
        <f>J!E138</f>
        <v>138</v>
      </c>
      <c r="C142" s="231" t="str">
        <f>IF(AND(J!A138="",J!B138&lt;&gt;""),"NESTARTOVALO",IF(AND(J!A138="",J!B138=""),"",J!A138))</f>
        <v/>
      </c>
      <c r="D142" s="231" t="str">
        <f>IF(AND(J!A138="",J!B138=""),"",J!B138)</f>
        <v/>
      </c>
      <c r="E142" s="77"/>
      <c r="F142" s="78"/>
      <c r="G142" s="79"/>
      <c r="H142" s="80" t="str">
        <f t="shared" si="12"/>
        <v/>
      </c>
      <c r="I142" s="81"/>
      <c r="J142" s="77"/>
      <c r="K142" s="78"/>
      <c r="L142" s="79"/>
      <c r="M142" s="80" t="str">
        <f t="shared" si="13"/>
        <v/>
      </c>
      <c r="N142" s="471"/>
      <c r="O142" s="81" t="str">
        <f t="shared" si="14"/>
        <v/>
      </c>
      <c r="Q142" s="90" t="str">
        <f t="shared" si="15"/>
        <v/>
      </c>
      <c r="S142" s="90" t="str">
        <f t="shared" si="16"/>
        <v/>
      </c>
      <c r="U142" s="83">
        <f t="shared" si="17"/>
        <v>9000</v>
      </c>
    </row>
    <row r="143" spans="2:21" ht="18" customHeight="1" x14ac:dyDescent="0.2">
      <c r="B143" s="42">
        <f>J!E139</f>
        <v>139</v>
      </c>
      <c r="C143" s="232" t="str">
        <f>IF(AND(J!A139="",J!B139&lt;&gt;""),"NESTARTOVALO",IF(AND(J!A139="",J!B139=""),"",J!A139))</f>
        <v/>
      </c>
      <c r="D143" s="232" t="str">
        <f>IF(AND(J!A139="",J!B139=""),"",J!B139)</f>
        <v/>
      </c>
      <c r="E143" s="51"/>
      <c r="F143" s="52"/>
      <c r="G143" s="53"/>
      <c r="H143" s="43" t="str">
        <f t="shared" si="12"/>
        <v/>
      </c>
      <c r="I143" s="44"/>
      <c r="J143" s="51"/>
      <c r="K143" s="52"/>
      <c r="L143" s="53"/>
      <c r="M143" s="43" t="str">
        <f t="shared" si="13"/>
        <v/>
      </c>
      <c r="N143" s="472"/>
      <c r="O143" s="44" t="str">
        <f t="shared" si="14"/>
        <v/>
      </c>
      <c r="Q143" s="90" t="str">
        <f t="shared" si="15"/>
        <v/>
      </c>
      <c r="S143" s="90" t="str">
        <f t="shared" si="16"/>
        <v/>
      </c>
      <c r="U143" s="83">
        <f t="shared" si="17"/>
        <v>9000</v>
      </c>
    </row>
    <row r="144" spans="2:21" ht="18" customHeight="1" x14ac:dyDescent="0.2">
      <c r="B144" s="75">
        <f>J!E140</f>
        <v>140</v>
      </c>
      <c r="C144" s="231" t="str">
        <f>IF(AND(J!A140="",J!B140&lt;&gt;""),"NESTARTOVALO",IF(AND(J!A140="",J!B140=""),"",J!A140))</f>
        <v/>
      </c>
      <c r="D144" s="231" t="str">
        <f>IF(AND(J!A140="",J!B140=""),"",J!B140)</f>
        <v/>
      </c>
      <c r="E144" s="77"/>
      <c r="F144" s="78"/>
      <c r="G144" s="79"/>
      <c r="H144" s="80" t="str">
        <f t="shared" si="12"/>
        <v/>
      </c>
      <c r="I144" s="81"/>
      <c r="J144" s="77"/>
      <c r="K144" s="78"/>
      <c r="L144" s="79"/>
      <c r="M144" s="80" t="str">
        <f t="shared" si="13"/>
        <v/>
      </c>
      <c r="N144" s="471"/>
      <c r="O144" s="81" t="str">
        <f t="shared" si="14"/>
        <v/>
      </c>
      <c r="Q144" s="90" t="str">
        <f t="shared" si="15"/>
        <v/>
      </c>
      <c r="S144" s="90" t="str">
        <f t="shared" si="16"/>
        <v/>
      </c>
      <c r="U144" s="83">
        <f t="shared" si="17"/>
        <v>9000</v>
      </c>
    </row>
    <row r="145" spans="2:21" ht="18" customHeight="1" x14ac:dyDescent="0.2">
      <c r="B145" s="42">
        <f>J!E141</f>
        <v>141</v>
      </c>
      <c r="C145" s="232" t="str">
        <f>IF(AND(J!A141="",J!B141&lt;&gt;""),"NESTARTOVALO",IF(AND(J!A141="",J!B141=""),"",J!A141))</f>
        <v/>
      </c>
      <c r="D145" s="232" t="str">
        <f>IF(AND(J!A141="",J!B141=""),"",J!B141)</f>
        <v/>
      </c>
      <c r="E145" s="51"/>
      <c r="F145" s="52"/>
      <c r="G145" s="53"/>
      <c r="H145" s="43" t="str">
        <f t="shared" si="12"/>
        <v/>
      </c>
      <c r="I145" s="44"/>
      <c r="J145" s="51"/>
      <c r="K145" s="52"/>
      <c r="L145" s="53"/>
      <c r="M145" s="43" t="str">
        <f t="shared" si="13"/>
        <v/>
      </c>
      <c r="N145" s="472"/>
      <c r="O145" s="44" t="str">
        <f t="shared" si="14"/>
        <v/>
      </c>
      <c r="Q145" s="90" t="str">
        <f t="shared" si="15"/>
        <v/>
      </c>
      <c r="S145" s="90" t="str">
        <f t="shared" si="16"/>
        <v/>
      </c>
      <c r="U145" s="83">
        <f t="shared" si="17"/>
        <v>9000</v>
      </c>
    </row>
    <row r="146" spans="2:21" ht="18" customHeight="1" x14ac:dyDescent="0.2">
      <c r="B146" s="75">
        <f>J!E142</f>
        <v>142</v>
      </c>
      <c r="C146" s="231" t="str">
        <f>IF(AND(J!A142="",J!B142&lt;&gt;""),"NESTARTOVALO",IF(AND(J!A142="",J!B142=""),"",J!A142))</f>
        <v/>
      </c>
      <c r="D146" s="231" t="str">
        <f>IF(AND(J!A142="",J!B142=""),"",J!B142)</f>
        <v/>
      </c>
      <c r="E146" s="77"/>
      <c r="F146" s="78"/>
      <c r="G146" s="79"/>
      <c r="H146" s="80" t="str">
        <f t="shared" si="12"/>
        <v/>
      </c>
      <c r="I146" s="81"/>
      <c r="J146" s="77"/>
      <c r="K146" s="78"/>
      <c r="L146" s="79"/>
      <c r="M146" s="80" t="str">
        <f t="shared" si="13"/>
        <v/>
      </c>
      <c r="N146" s="471"/>
      <c r="O146" s="81" t="str">
        <f t="shared" si="14"/>
        <v/>
      </c>
      <c r="Q146" s="90" t="str">
        <f t="shared" si="15"/>
        <v/>
      </c>
      <c r="S146" s="90" t="str">
        <f t="shared" si="16"/>
        <v/>
      </c>
      <c r="U146" s="83">
        <f t="shared" si="17"/>
        <v>9000</v>
      </c>
    </row>
    <row r="147" spans="2:21" ht="18" customHeight="1" x14ac:dyDescent="0.2">
      <c r="B147" s="42">
        <f>J!E143</f>
        <v>143</v>
      </c>
      <c r="C147" s="232" t="str">
        <f>IF(AND(J!A143="",J!B143&lt;&gt;""),"NESTARTOVALO",IF(AND(J!A143="",J!B143=""),"",J!A143))</f>
        <v/>
      </c>
      <c r="D147" s="232" t="str">
        <f>IF(AND(J!A143="",J!B143=""),"",J!B143)</f>
        <v/>
      </c>
      <c r="E147" s="51"/>
      <c r="F147" s="52"/>
      <c r="G147" s="53"/>
      <c r="H147" s="43" t="str">
        <f t="shared" si="12"/>
        <v/>
      </c>
      <c r="I147" s="44"/>
      <c r="J147" s="51"/>
      <c r="K147" s="52"/>
      <c r="L147" s="53"/>
      <c r="M147" s="43" t="str">
        <f t="shared" si="13"/>
        <v/>
      </c>
      <c r="N147" s="472"/>
      <c r="O147" s="44" t="str">
        <f t="shared" si="14"/>
        <v/>
      </c>
      <c r="Q147" s="90" t="str">
        <f t="shared" si="15"/>
        <v/>
      </c>
      <c r="S147" s="90" t="str">
        <f t="shared" si="16"/>
        <v/>
      </c>
      <c r="U147" s="83">
        <f t="shared" si="17"/>
        <v>9000</v>
      </c>
    </row>
    <row r="148" spans="2:21" ht="18" customHeight="1" x14ac:dyDescent="0.2">
      <c r="B148" s="75">
        <f>J!E144</f>
        <v>144</v>
      </c>
      <c r="C148" s="231" t="str">
        <f>IF(AND(J!A144="",J!B144&lt;&gt;""),"NESTARTOVALO",IF(AND(J!A144="",J!B144=""),"",J!A144))</f>
        <v/>
      </c>
      <c r="D148" s="231" t="str">
        <f>IF(AND(J!A144="",J!B144=""),"",J!B144)</f>
        <v/>
      </c>
      <c r="E148" s="77"/>
      <c r="F148" s="78"/>
      <c r="G148" s="79"/>
      <c r="H148" s="80" t="str">
        <f t="shared" si="12"/>
        <v/>
      </c>
      <c r="I148" s="81"/>
      <c r="J148" s="77"/>
      <c r="K148" s="78"/>
      <c r="L148" s="79"/>
      <c r="M148" s="80" t="str">
        <f t="shared" si="13"/>
        <v/>
      </c>
      <c r="N148" s="471"/>
      <c r="O148" s="81" t="str">
        <f t="shared" si="14"/>
        <v/>
      </c>
      <c r="Q148" s="90" t="str">
        <f t="shared" si="15"/>
        <v/>
      </c>
      <c r="S148" s="90" t="str">
        <f t="shared" si="16"/>
        <v/>
      </c>
      <c r="U148" s="83">
        <f t="shared" si="17"/>
        <v>9000</v>
      </c>
    </row>
    <row r="149" spans="2:21" ht="18" customHeight="1" x14ac:dyDescent="0.2">
      <c r="B149" s="114">
        <f>J!E145</f>
        <v>145</v>
      </c>
      <c r="C149" s="233" t="str">
        <f>IF(AND(J!A145="",J!B145&lt;&gt;""),"NESTARTOVALO",IF(AND(J!A145="",J!B145=""),"",J!A145))</f>
        <v/>
      </c>
      <c r="D149" s="233" t="str">
        <f>IF(AND(J!A145="",J!B145=""),"",J!B145)</f>
        <v/>
      </c>
      <c r="E149" s="115"/>
      <c r="F149" s="116"/>
      <c r="G149" s="117"/>
      <c r="H149" s="118" t="str">
        <f t="shared" si="12"/>
        <v/>
      </c>
      <c r="I149" s="119"/>
      <c r="J149" s="115"/>
      <c r="K149" s="116"/>
      <c r="L149" s="117"/>
      <c r="M149" s="118" t="str">
        <f t="shared" si="13"/>
        <v/>
      </c>
      <c r="N149" s="476"/>
      <c r="O149" s="119" t="str">
        <f t="shared" si="14"/>
        <v/>
      </c>
      <c r="Q149" s="90" t="str">
        <f t="shared" si="15"/>
        <v/>
      </c>
      <c r="S149" s="90" t="str">
        <f t="shared" si="16"/>
        <v/>
      </c>
      <c r="U149" s="83">
        <f t="shared" si="17"/>
        <v>9000</v>
      </c>
    </row>
    <row r="150" spans="2:21" ht="18" customHeight="1" x14ac:dyDescent="0.2">
      <c r="B150" s="75">
        <f>J!E146</f>
        <v>146</v>
      </c>
      <c r="C150" s="231" t="str">
        <f>IF(AND(J!A146="",J!B146&lt;&gt;""),"NESTARTOVALO",IF(AND(J!A146="",J!B146=""),"",J!A146))</f>
        <v/>
      </c>
      <c r="D150" s="231" t="str">
        <f>IF(AND(J!A146="",J!B146=""),"",J!B146)</f>
        <v/>
      </c>
      <c r="E150" s="77"/>
      <c r="F150" s="78"/>
      <c r="G150" s="79"/>
      <c r="H150" s="80" t="str">
        <f t="shared" si="12"/>
        <v/>
      </c>
      <c r="I150" s="81"/>
      <c r="J150" s="77"/>
      <c r="K150" s="78"/>
      <c r="L150" s="79"/>
      <c r="M150" s="80" t="str">
        <f t="shared" si="13"/>
        <v/>
      </c>
      <c r="N150" s="471"/>
      <c r="O150" s="81" t="str">
        <f t="shared" si="14"/>
        <v/>
      </c>
      <c r="Q150" s="90" t="str">
        <f t="shared" si="15"/>
        <v/>
      </c>
      <c r="S150" s="90" t="str">
        <f t="shared" si="16"/>
        <v/>
      </c>
      <c r="U150" s="83">
        <f t="shared" si="17"/>
        <v>9000</v>
      </c>
    </row>
    <row r="151" spans="2:21" ht="18" customHeight="1" x14ac:dyDescent="0.2">
      <c r="B151" s="84">
        <f>J!E147</f>
        <v>147</v>
      </c>
      <c r="C151" s="235" t="str">
        <f>IF(AND(J!A147="",J!B147&lt;&gt;""),"NESTARTOVALO",IF(AND(J!A147="",J!B147=""),"",J!A147))</f>
        <v/>
      </c>
      <c r="D151" s="235" t="str">
        <f>IF(AND(J!A147="",J!B147=""),"",J!B147)</f>
        <v/>
      </c>
      <c r="E151" s="86"/>
      <c r="F151" s="87"/>
      <c r="G151" s="88"/>
      <c r="H151" s="89" t="str">
        <f t="shared" si="12"/>
        <v/>
      </c>
      <c r="I151" s="83"/>
      <c r="J151" s="86"/>
      <c r="K151" s="87"/>
      <c r="L151" s="88"/>
      <c r="M151" s="89" t="str">
        <f t="shared" si="13"/>
        <v/>
      </c>
      <c r="N151" s="475"/>
      <c r="O151" s="83" t="str">
        <f t="shared" si="14"/>
        <v/>
      </c>
      <c r="Q151" s="90" t="str">
        <f t="shared" si="15"/>
        <v/>
      </c>
      <c r="S151" s="90" t="str">
        <f t="shared" si="16"/>
        <v/>
      </c>
      <c r="U151" s="83">
        <f t="shared" si="17"/>
        <v>9000</v>
      </c>
    </row>
    <row r="152" spans="2:21" ht="18" customHeight="1" x14ac:dyDescent="0.2">
      <c r="B152" s="75">
        <f>J!E148</f>
        <v>148</v>
      </c>
      <c r="C152" s="231" t="str">
        <f>IF(AND(J!A148="",J!B148&lt;&gt;""),"NESTARTOVALO",IF(AND(J!A148="",J!B148=""),"",J!A148))</f>
        <v/>
      </c>
      <c r="D152" s="231" t="str">
        <f>IF(AND(J!A148="",J!B148=""),"",J!B148)</f>
        <v/>
      </c>
      <c r="E152" s="77"/>
      <c r="F152" s="78"/>
      <c r="G152" s="79"/>
      <c r="H152" s="80" t="str">
        <f t="shared" si="12"/>
        <v/>
      </c>
      <c r="I152" s="81"/>
      <c r="J152" s="77"/>
      <c r="K152" s="78"/>
      <c r="L152" s="79"/>
      <c r="M152" s="80" t="str">
        <f t="shared" si="13"/>
        <v/>
      </c>
      <c r="N152" s="471"/>
      <c r="O152" s="81" t="str">
        <f t="shared" si="14"/>
        <v/>
      </c>
      <c r="Q152" s="90" t="str">
        <f t="shared" si="15"/>
        <v/>
      </c>
      <c r="S152" s="90" t="str">
        <f t="shared" si="16"/>
        <v/>
      </c>
      <c r="U152" s="83">
        <f t="shared" si="17"/>
        <v>9000</v>
      </c>
    </row>
    <row r="153" spans="2:21" ht="18" customHeight="1" x14ac:dyDescent="0.2">
      <c r="B153" s="42">
        <f>J!E149</f>
        <v>149</v>
      </c>
      <c r="C153" s="232" t="str">
        <f>IF(AND(J!A149="",J!B149&lt;&gt;""),"NESTARTOVALO",IF(AND(J!A149="",J!B149=""),"",J!A149))</f>
        <v/>
      </c>
      <c r="D153" s="232" t="str">
        <f>IF(AND(J!A149="",J!B149=""),"",J!B149)</f>
        <v/>
      </c>
      <c r="E153" s="51"/>
      <c r="F153" s="52"/>
      <c r="G153" s="53"/>
      <c r="H153" s="43" t="str">
        <f t="shared" si="12"/>
        <v/>
      </c>
      <c r="I153" s="44"/>
      <c r="J153" s="51"/>
      <c r="K153" s="52"/>
      <c r="L153" s="53"/>
      <c r="M153" s="43" t="str">
        <f t="shared" si="13"/>
        <v/>
      </c>
      <c r="N153" s="472"/>
      <c r="O153" s="44" t="str">
        <f t="shared" si="14"/>
        <v/>
      </c>
      <c r="Q153" s="90" t="str">
        <f t="shared" si="15"/>
        <v/>
      </c>
      <c r="S153" s="90" t="str">
        <f t="shared" si="16"/>
        <v/>
      </c>
      <c r="U153" s="83">
        <f t="shared" si="17"/>
        <v>9000</v>
      </c>
    </row>
    <row r="154" spans="2:21" ht="18" customHeight="1" x14ac:dyDescent="0.2">
      <c r="B154" s="75">
        <f>J!E150</f>
        <v>150</v>
      </c>
      <c r="C154" s="231" t="str">
        <f>IF(AND(J!A150="",J!B150&lt;&gt;""),"NESTARTOVALO",IF(AND(J!A150="",J!B150=""),"",J!A150))</f>
        <v/>
      </c>
      <c r="D154" s="231" t="str">
        <f>IF(AND(J!A150="",J!B150=""),"",J!B150)</f>
        <v/>
      </c>
      <c r="E154" s="77"/>
      <c r="F154" s="78"/>
      <c r="G154" s="79"/>
      <c r="H154" s="80" t="str">
        <f t="shared" si="12"/>
        <v/>
      </c>
      <c r="I154" s="81"/>
      <c r="J154" s="77"/>
      <c r="K154" s="78"/>
      <c r="L154" s="79"/>
      <c r="M154" s="80" t="str">
        <f t="shared" si="13"/>
        <v/>
      </c>
      <c r="N154" s="471"/>
      <c r="O154" s="81" t="str">
        <f t="shared" si="14"/>
        <v/>
      </c>
      <c r="Q154" s="90" t="str">
        <f t="shared" si="15"/>
        <v/>
      </c>
      <c r="S154" s="90" t="str">
        <f t="shared" si="16"/>
        <v/>
      </c>
      <c r="U154" s="83">
        <f t="shared" si="17"/>
        <v>9000</v>
      </c>
    </row>
    <row r="155" spans="2:21" ht="18" customHeight="1" x14ac:dyDescent="0.2">
      <c r="B155" s="42">
        <f>J!E151</f>
        <v>151</v>
      </c>
      <c r="C155" s="232" t="str">
        <f>IF(AND(J!A151="",J!B151&lt;&gt;""),"NESTARTOVALO",IF(AND(J!A151="",J!B151=""),"",J!A151))</f>
        <v/>
      </c>
      <c r="D155" s="232" t="str">
        <f>IF(AND(J!A151="",J!B151=""),"",J!B151)</f>
        <v/>
      </c>
      <c r="E155" s="51"/>
      <c r="F155" s="52"/>
      <c r="G155" s="53"/>
      <c r="H155" s="43" t="str">
        <f t="shared" si="12"/>
        <v/>
      </c>
      <c r="I155" s="44"/>
      <c r="J155" s="51"/>
      <c r="K155" s="52"/>
      <c r="L155" s="53"/>
      <c r="M155" s="43" t="str">
        <f t="shared" si="13"/>
        <v/>
      </c>
      <c r="N155" s="472"/>
      <c r="O155" s="44" t="str">
        <f t="shared" si="14"/>
        <v/>
      </c>
      <c r="Q155" s="90" t="str">
        <f t="shared" si="15"/>
        <v/>
      </c>
      <c r="S155" s="90" t="str">
        <f t="shared" si="16"/>
        <v/>
      </c>
      <c r="U155" s="83">
        <f t="shared" si="17"/>
        <v>9000</v>
      </c>
    </row>
    <row r="156" spans="2:21" ht="18" customHeight="1" x14ac:dyDescent="0.2">
      <c r="B156" s="75">
        <f>J!E152</f>
        <v>152</v>
      </c>
      <c r="C156" s="231" t="str">
        <f>IF(AND(J!A152="",J!B152&lt;&gt;""),"NESTARTOVALO",IF(AND(J!A152="",J!B152=""),"",J!A152))</f>
        <v/>
      </c>
      <c r="D156" s="231" t="str">
        <f>IF(AND(J!A152="",J!B152=""),"",J!B152)</f>
        <v/>
      </c>
      <c r="E156" s="77"/>
      <c r="F156" s="78"/>
      <c r="G156" s="79"/>
      <c r="H156" s="80" t="str">
        <f t="shared" si="12"/>
        <v/>
      </c>
      <c r="I156" s="81"/>
      <c r="J156" s="77"/>
      <c r="K156" s="78"/>
      <c r="L156" s="79"/>
      <c r="M156" s="80" t="str">
        <f t="shared" si="13"/>
        <v/>
      </c>
      <c r="N156" s="471"/>
      <c r="O156" s="81" t="str">
        <f t="shared" si="14"/>
        <v/>
      </c>
      <c r="Q156" s="90" t="str">
        <f t="shared" si="15"/>
        <v/>
      </c>
      <c r="S156" s="90" t="str">
        <f t="shared" si="16"/>
        <v/>
      </c>
      <c r="U156" s="83">
        <f t="shared" si="17"/>
        <v>9000</v>
      </c>
    </row>
    <row r="157" spans="2:21" ht="18" customHeight="1" x14ac:dyDescent="0.2">
      <c r="B157" s="42">
        <f>J!E153</f>
        <v>153</v>
      </c>
      <c r="C157" s="232" t="str">
        <f>IF(AND(J!A153="",J!B153&lt;&gt;""),"NESTARTOVALO",IF(AND(J!A153="",J!B153=""),"",J!A153))</f>
        <v/>
      </c>
      <c r="D157" s="232" t="str">
        <f>IF(AND(J!A153="",J!B153=""),"",J!B153)</f>
        <v/>
      </c>
      <c r="E157" s="51"/>
      <c r="F157" s="52"/>
      <c r="G157" s="53"/>
      <c r="H157" s="43" t="str">
        <f t="shared" si="12"/>
        <v/>
      </c>
      <c r="I157" s="44"/>
      <c r="J157" s="51"/>
      <c r="K157" s="52"/>
      <c r="L157" s="53"/>
      <c r="M157" s="43" t="str">
        <f t="shared" si="13"/>
        <v/>
      </c>
      <c r="N157" s="472"/>
      <c r="O157" s="44" t="str">
        <f t="shared" si="14"/>
        <v/>
      </c>
      <c r="Q157" s="90" t="str">
        <f t="shared" si="15"/>
        <v/>
      </c>
      <c r="S157" s="90" t="str">
        <f t="shared" si="16"/>
        <v/>
      </c>
      <c r="U157" s="83">
        <f t="shared" si="17"/>
        <v>9000</v>
      </c>
    </row>
    <row r="158" spans="2:21" ht="18" customHeight="1" x14ac:dyDescent="0.2">
      <c r="B158" s="75">
        <f>J!E154</f>
        <v>154</v>
      </c>
      <c r="C158" s="231" t="str">
        <f>IF(AND(J!A154="",J!B154&lt;&gt;""),"NESTARTOVALO",IF(AND(J!A154="",J!B154=""),"",J!A154))</f>
        <v/>
      </c>
      <c r="D158" s="231" t="str">
        <f>IF(AND(J!A154="",J!B154=""),"",J!B154)</f>
        <v/>
      </c>
      <c r="E158" s="77"/>
      <c r="F158" s="78"/>
      <c r="G158" s="79"/>
      <c r="H158" s="80" t="str">
        <f t="shared" si="12"/>
        <v/>
      </c>
      <c r="I158" s="81"/>
      <c r="J158" s="77"/>
      <c r="K158" s="78"/>
      <c r="L158" s="79"/>
      <c r="M158" s="80" t="str">
        <f t="shared" si="13"/>
        <v/>
      </c>
      <c r="N158" s="471"/>
      <c r="O158" s="81" t="str">
        <f t="shared" si="14"/>
        <v/>
      </c>
      <c r="Q158" s="90" t="str">
        <f t="shared" si="15"/>
        <v/>
      </c>
      <c r="S158" s="90" t="str">
        <f t="shared" si="16"/>
        <v/>
      </c>
      <c r="U158" s="83">
        <f t="shared" si="17"/>
        <v>9000</v>
      </c>
    </row>
    <row r="159" spans="2:21" ht="18" customHeight="1" x14ac:dyDescent="0.2">
      <c r="B159" s="42">
        <f>J!E155</f>
        <v>155</v>
      </c>
      <c r="C159" s="232" t="str">
        <f>IF(AND(J!A155="",J!B155&lt;&gt;""),"NESTARTOVALO",IF(AND(J!A155="",J!B155=""),"",J!A155))</f>
        <v/>
      </c>
      <c r="D159" s="232" t="str">
        <f>IF(AND(J!A155="",J!B155=""),"",J!B155)</f>
        <v/>
      </c>
      <c r="E159" s="51"/>
      <c r="F159" s="52"/>
      <c r="G159" s="53"/>
      <c r="H159" s="43" t="str">
        <f t="shared" si="12"/>
        <v/>
      </c>
      <c r="I159" s="44"/>
      <c r="J159" s="51"/>
      <c r="K159" s="52"/>
      <c r="L159" s="53"/>
      <c r="M159" s="43" t="str">
        <f t="shared" si="13"/>
        <v/>
      </c>
      <c r="N159" s="472"/>
      <c r="O159" s="44" t="str">
        <f t="shared" si="14"/>
        <v/>
      </c>
      <c r="Q159" s="90" t="str">
        <f t="shared" si="15"/>
        <v/>
      </c>
      <c r="S159" s="90" t="str">
        <f t="shared" si="16"/>
        <v/>
      </c>
      <c r="U159" s="83">
        <f t="shared" si="17"/>
        <v>9000</v>
      </c>
    </row>
    <row r="160" spans="2:21" ht="18" customHeight="1" x14ac:dyDescent="0.2">
      <c r="B160" s="75">
        <f>J!E156</f>
        <v>156</v>
      </c>
      <c r="C160" s="231" t="str">
        <f>IF(AND(J!A156="",J!B156&lt;&gt;""),"NESTARTOVALO",IF(AND(J!A156="",J!B156=""),"",J!A156))</f>
        <v/>
      </c>
      <c r="D160" s="231" t="str">
        <f>IF(AND(J!A156="",J!B156=""),"",J!B156)</f>
        <v/>
      </c>
      <c r="E160" s="77"/>
      <c r="F160" s="78"/>
      <c r="G160" s="79"/>
      <c r="H160" s="80" t="str">
        <f t="shared" si="12"/>
        <v/>
      </c>
      <c r="I160" s="81"/>
      <c r="J160" s="77"/>
      <c r="K160" s="78"/>
      <c r="L160" s="79"/>
      <c r="M160" s="80" t="str">
        <f t="shared" si="13"/>
        <v/>
      </c>
      <c r="N160" s="471"/>
      <c r="O160" s="81" t="str">
        <f t="shared" si="14"/>
        <v/>
      </c>
      <c r="Q160" s="90" t="str">
        <f t="shared" si="15"/>
        <v/>
      </c>
      <c r="S160" s="90" t="str">
        <f t="shared" si="16"/>
        <v/>
      </c>
      <c r="U160" s="83">
        <f t="shared" si="17"/>
        <v>9000</v>
      </c>
    </row>
    <row r="161" spans="2:21" ht="18" customHeight="1" x14ac:dyDescent="0.2">
      <c r="B161" s="42">
        <f>J!E157</f>
        <v>157</v>
      </c>
      <c r="C161" s="232" t="str">
        <f>IF(AND(J!A157="",J!B157&lt;&gt;""),"NESTARTOVALO",IF(AND(J!A157="",J!B157=""),"",J!A157))</f>
        <v/>
      </c>
      <c r="D161" s="232" t="str">
        <f>IF(AND(J!A157="",J!B157=""),"",J!B157)</f>
        <v/>
      </c>
      <c r="E161" s="51"/>
      <c r="F161" s="52"/>
      <c r="G161" s="53"/>
      <c r="H161" s="43" t="str">
        <f t="shared" si="12"/>
        <v/>
      </c>
      <c r="I161" s="44"/>
      <c r="J161" s="51"/>
      <c r="K161" s="52"/>
      <c r="L161" s="53"/>
      <c r="M161" s="43" t="str">
        <f t="shared" si="13"/>
        <v/>
      </c>
      <c r="N161" s="472"/>
      <c r="O161" s="44" t="str">
        <f t="shared" si="14"/>
        <v/>
      </c>
      <c r="Q161" s="90" t="str">
        <f t="shared" si="15"/>
        <v/>
      </c>
      <c r="S161" s="90" t="str">
        <f t="shared" si="16"/>
        <v/>
      </c>
      <c r="U161" s="83">
        <f t="shared" si="17"/>
        <v>9000</v>
      </c>
    </row>
    <row r="162" spans="2:21" ht="18" customHeight="1" x14ac:dyDescent="0.2">
      <c r="B162" s="75">
        <f>J!E158</f>
        <v>158</v>
      </c>
      <c r="C162" s="231" t="str">
        <f>IF(AND(J!A158="",J!B158&lt;&gt;""),"NESTARTOVALO",IF(AND(J!A158="",J!B158=""),"",J!A158))</f>
        <v/>
      </c>
      <c r="D162" s="231" t="str">
        <f>IF(AND(J!A158="",J!B158=""),"",J!B158)</f>
        <v/>
      </c>
      <c r="E162" s="77"/>
      <c r="F162" s="78"/>
      <c r="G162" s="79"/>
      <c r="H162" s="80" t="str">
        <f t="shared" si="12"/>
        <v/>
      </c>
      <c r="I162" s="81"/>
      <c r="J162" s="77"/>
      <c r="K162" s="78"/>
      <c r="L162" s="79"/>
      <c r="M162" s="80" t="str">
        <f t="shared" si="13"/>
        <v/>
      </c>
      <c r="N162" s="471"/>
      <c r="O162" s="81" t="str">
        <f t="shared" si="14"/>
        <v/>
      </c>
      <c r="Q162" s="90" t="str">
        <f t="shared" si="15"/>
        <v/>
      </c>
      <c r="S162" s="90" t="str">
        <f t="shared" si="16"/>
        <v/>
      </c>
      <c r="U162" s="83">
        <f t="shared" si="17"/>
        <v>9000</v>
      </c>
    </row>
    <row r="163" spans="2:21" ht="18" customHeight="1" x14ac:dyDescent="0.2">
      <c r="B163" s="42">
        <f>J!E159</f>
        <v>159</v>
      </c>
      <c r="C163" s="232" t="str">
        <f>IF(AND(J!A159="",J!B159&lt;&gt;""),"NESTARTOVALO",IF(AND(J!A159="",J!B159=""),"",J!A159))</f>
        <v/>
      </c>
      <c r="D163" s="232" t="str">
        <f>IF(AND(J!A159="",J!B159=""),"",J!B159)</f>
        <v/>
      </c>
      <c r="E163" s="51"/>
      <c r="F163" s="52"/>
      <c r="G163" s="53"/>
      <c r="H163" s="43" t="str">
        <f t="shared" si="12"/>
        <v/>
      </c>
      <c r="I163" s="44"/>
      <c r="J163" s="51"/>
      <c r="K163" s="52"/>
      <c r="L163" s="53"/>
      <c r="M163" s="43" t="str">
        <f t="shared" si="13"/>
        <v/>
      </c>
      <c r="N163" s="472"/>
      <c r="O163" s="44" t="str">
        <f t="shared" si="14"/>
        <v/>
      </c>
      <c r="Q163" s="90" t="str">
        <f t="shared" si="15"/>
        <v/>
      </c>
      <c r="S163" s="90" t="str">
        <f t="shared" si="16"/>
        <v/>
      </c>
      <c r="U163" s="83">
        <f t="shared" si="17"/>
        <v>9000</v>
      </c>
    </row>
    <row r="164" spans="2:21" ht="18" customHeight="1" x14ac:dyDescent="0.2">
      <c r="B164" s="75">
        <f>J!E160</f>
        <v>160</v>
      </c>
      <c r="C164" s="231" t="str">
        <f>IF(AND(J!A160="",J!B160&lt;&gt;""),"NESTARTOVALO",IF(AND(J!A160="",J!B160=""),"",J!A160))</f>
        <v/>
      </c>
      <c r="D164" s="231" t="str">
        <f>IF(AND(J!A160="",J!B160=""),"",J!B160)</f>
        <v/>
      </c>
      <c r="E164" s="77"/>
      <c r="F164" s="78"/>
      <c r="G164" s="79"/>
      <c r="H164" s="80" t="str">
        <f t="shared" si="12"/>
        <v/>
      </c>
      <c r="I164" s="81"/>
      <c r="J164" s="77"/>
      <c r="K164" s="78"/>
      <c r="L164" s="79"/>
      <c r="M164" s="80" t="str">
        <f t="shared" si="13"/>
        <v/>
      </c>
      <c r="N164" s="471"/>
      <c r="O164" s="81" t="str">
        <f t="shared" si="14"/>
        <v/>
      </c>
      <c r="Q164" s="90" t="str">
        <f t="shared" si="15"/>
        <v/>
      </c>
      <c r="S164" s="90" t="str">
        <f t="shared" si="16"/>
        <v/>
      </c>
      <c r="U164" s="83">
        <f t="shared" si="17"/>
        <v>9000</v>
      </c>
    </row>
    <row r="165" spans="2:21" ht="18" customHeight="1" x14ac:dyDescent="0.2">
      <c r="B165" s="42">
        <f>J!E161</f>
        <v>161</v>
      </c>
      <c r="C165" s="232" t="str">
        <f>IF(AND(J!A161="",J!B161&lt;&gt;""),"NESTARTOVALO",IF(AND(J!A161="",J!B161=""),"",J!A161))</f>
        <v/>
      </c>
      <c r="D165" s="232" t="str">
        <f>IF(AND(J!A161="",J!B161=""),"",J!B161)</f>
        <v/>
      </c>
      <c r="E165" s="51"/>
      <c r="F165" s="52"/>
      <c r="G165" s="53"/>
      <c r="H165" s="43" t="str">
        <f t="shared" si="12"/>
        <v/>
      </c>
      <c r="I165" s="44"/>
      <c r="J165" s="51"/>
      <c r="K165" s="52"/>
      <c r="L165" s="53"/>
      <c r="M165" s="43" t="str">
        <f t="shared" si="13"/>
        <v/>
      </c>
      <c r="N165" s="472"/>
      <c r="O165" s="44" t="str">
        <f t="shared" si="14"/>
        <v/>
      </c>
      <c r="Q165" s="90" t="str">
        <f t="shared" si="15"/>
        <v/>
      </c>
      <c r="S165" s="90" t="str">
        <f t="shared" si="16"/>
        <v/>
      </c>
      <c r="U165" s="83">
        <f t="shared" si="17"/>
        <v>9000</v>
      </c>
    </row>
    <row r="166" spans="2:21" ht="18" customHeight="1" x14ac:dyDescent="0.2">
      <c r="B166" s="75">
        <f>J!E162</f>
        <v>162</v>
      </c>
      <c r="C166" s="231" t="str">
        <f>IF(AND(J!A162="",J!B162&lt;&gt;""),"NESTARTOVALO",IF(AND(J!A162="",J!B162=""),"",J!A162))</f>
        <v/>
      </c>
      <c r="D166" s="231" t="str">
        <f>IF(AND(J!A162="",J!B162=""),"",J!B162)</f>
        <v/>
      </c>
      <c r="E166" s="77"/>
      <c r="F166" s="78"/>
      <c r="G166" s="79"/>
      <c r="H166" s="80" t="str">
        <f t="shared" si="12"/>
        <v/>
      </c>
      <c r="I166" s="81"/>
      <c r="J166" s="77"/>
      <c r="K166" s="78"/>
      <c r="L166" s="79"/>
      <c r="M166" s="80" t="str">
        <f t="shared" si="13"/>
        <v/>
      </c>
      <c r="N166" s="471"/>
      <c r="O166" s="81" t="str">
        <f t="shared" si="14"/>
        <v/>
      </c>
      <c r="Q166" s="90" t="str">
        <f t="shared" si="15"/>
        <v/>
      </c>
      <c r="S166" s="90" t="str">
        <f t="shared" si="16"/>
        <v/>
      </c>
      <c r="U166" s="83">
        <f t="shared" si="17"/>
        <v>9000</v>
      </c>
    </row>
    <row r="167" spans="2:21" ht="18" customHeight="1" x14ac:dyDescent="0.2">
      <c r="B167" s="42">
        <f>J!E163</f>
        <v>163</v>
      </c>
      <c r="C167" s="232" t="str">
        <f>IF(AND(J!A163="",J!B163&lt;&gt;""),"NESTARTOVALO",IF(AND(J!A163="",J!B163=""),"",J!A163))</f>
        <v/>
      </c>
      <c r="D167" s="232" t="str">
        <f>IF(AND(J!A163="",J!B163=""),"",J!B163)</f>
        <v/>
      </c>
      <c r="E167" s="51"/>
      <c r="F167" s="52"/>
      <c r="G167" s="53"/>
      <c r="H167" s="43" t="str">
        <f t="shared" si="12"/>
        <v/>
      </c>
      <c r="I167" s="44"/>
      <c r="J167" s="51"/>
      <c r="K167" s="52"/>
      <c r="L167" s="53"/>
      <c r="M167" s="43" t="str">
        <f t="shared" si="13"/>
        <v/>
      </c>
      <c r="N167" s="472"/>
      <c r="O167" s="44" t="str">
        <f t="shared" si="14"/>
        <v/>
      </c>
      <c r="Q167" s="90" t="str">
        <f t="shared" si="15"/>
        <v/>
      </c>
      <c r="S167" s="90" t="str">
        <f t="shared" si="16"/>
        <v/>
      </c>
      <c r="U167" s="83">
        <f t="shared" si="17"/>
        <v>9000</v>
      </c>
    </row>
    <row r="168" spans="2:21" ht="18" customHeight="1" x14ac:dyDescent="0.2">
      <c r="B168" s="75">
        <f>J!E164</f>
        <v>164</v>
      </c>
      <c r="C168" s="231" t="str">
        <f>IF(AND(J!A164="",J!B164&lt;&gt;""),"NESTARTOVALO",IF(AND(J!A164="",J!B164=""),"",J!A164))</f>
        <v/>
      </c>
      <c r="D168" s="231" t="str">
        <f>IF(AND(J!A164="",J!B164=""),"",J!B164)</f>
        <v/>
      </c>
      <c r="E168" s="77"/>
      <c r="F168" s="78"/>
      <c r="G168" s="79"/>
      <c r="H168" s="80" t="str">
        <f t="shared" si="12"/>
        <v/>
      </c>
      <c r="I168" s="81"/>
      <c r="J168" s="77"/>
      <c r="K168" s="78"/>
      <c r="L168" s="79"/>
      <c r="M168" s="80" t="str">
        <f t="shared" si="13"/>
        <v/>
      </c>
      <c r="N168" s="471"/>
      <c r="O168" s="81" t="str">
        <f t="shared" si="14"/>
        <v/>
      </c>
      <c r="Q168" s="90" t="str">
        <f t="shared" si="15"/>
        <v/>
      </c>
      <c r="S168" s="90" t="str">
        <f t="shared" si="16"/>
        <v/>
      </c>
      <c r="U168" s="83">
        <f t="shared" si="17"/>
        <v>9000</v>
      </c>
    </row>
    <row r="169" spans="2:21" ht="18" customHeight="1" x14ac:dyDescent="0.2">
      <c r="B169" s="42">
        <f>J!E165</f>
        <v>165</v>
      </c>
      <c r="C169" s="232" t="str">
        <f>IF(AND(J!A165="",J!B165&lt;&gt;""),"NESTARTOVALO",IF(AND(J!A165="",J!B165=""),"",J!A165))</f>
        <v/>
      </c>
      <c r="D169" s="232" t="str">
        <f>IF(AND(J!A165="",J!B165=""),"",J!B165)</f>
        <v/>
      </c>
      <c r="E169" s="51"/>
      <c r="F169" s="52"/>
      <c r="G169" s="53"/>
      <c r="H169" s="43" t="str">
        <f t="shared" si="12"/>
        <v/>
      </c>
      <c r="I169" s="44"/>
      <c r="J169" s="51"/>
      <c r="K169" s="52"/>
      <c r="L169" s="53"/>
      <c r="M169" s="43" t="str">
        <f t="shared" si="13"/>
        <v/>
      </c>
      <c r="N169" s="472"/>
      <c r="O169" s="44" t="str">
        <f t="shared" si="14"/>
        <v/>
      </c>
      <c r="Q169" s="90" t="str">
        <f t="shared" si="15"/>
        <v/>
      </c>
      <c r="S169" s="90" t="str">
        <f t="shared" si="16"/>
        <v/>
      </c>
      <c r="U169" s="83">
        <f t="shared" si="17"/>
        <v>9000</v>
      </c>
    </row>
    <row r="170" spans="2:21" ht="18" customHeight="1" x14ac:dyDescent="0.2">
      <c r="B170" s="75">
        <f>J!E166</f>
        <v>166</v>
      </c>
      <c r="C170" s="231" t="str">
        <f>IF(AND(J!A166="",J!B166&lt;&gt;""),"NESTARTOVALO",IF(AND(J!A166="",J!B166=""),"",J!A166))</f>
        <v/>
      </c>
      <c r="D170" s="231" t="str">
        <f>IF(AND(J!A166="",J!B166=""),"",J!B166)</f>
        <v/>
      </c>
      <c r="E170" s="77"/>
      <c r="F170" s="78"/>
      <c r="G170" s="79"/>
      <c r="H170" s="80" t="str">
        <f t="shared" si="12"/>
        <v/>
      </c>
      <c r="I170" s="81"/>
      <c r="J170" s="77"/>
      <c r="K170" s="78"/>
      <c r="L170" s="79"/>
      <c r="M170" s="80" t="str">
        <f t="shared" si="13"/>
        <v/>
      </c>
      <c r="N170" s="471"/>
      <c r="O170" s="81" t="str">
        <f t="shared" si="14"/>
        <v/>
      </c>
      <c r="Q170" s="90" t="str">
        <f t="shared" si="15"/>
        <v/>
      </c>
      <c r="S170" s="90" t="str">
        <f t="shared" si="16"/>
        <v/>
      </c>
      <c r="U170" s="83">
        <f t="shared" si="17"/>
        <v>9000</v>
      </c>
    </row>
    <row r="171" spans="2:21" ht="18" customHeight="1" x14ac:dyDescent="0.2">
      <c r="B171" s="42">
        <f>J!E167</f>
        <v>167</v>
      </c>
      <c r="C171" s="232" t="str">
        <f>IF(AND(J!A167="",J!B167&lt;&gt;""),"NESTARTOVALO",IF(AND(J!A167="",J!B167=""),"",J!A167))</f>
        <v/>
      </c>
      <c r="D171" s="232" t="str">
        <f>IF(AND(J!A167="",J!B167=""),"",J!B167)</f>
        <v/>
      </c>
      <c r="E171" s="51"/>
      <c r="F171" s="52"/>
      <c r="G171" s="53"/>
      <c r="H171" s="43" t="str">
        <f t="shared" si="12"/>
        <v/>
      </c>
      <c r="I171" s="44"/>
      <c r="J171" s="51"/>
      <c r="K171" s="52"/>
      <c r="L171" s="53"/>
      <c r="M171" s="43" t="str">
        <f t="shared" si="13"/>
        <v/>
      </c>
      <c r="N171" s="472"/>
      <c r="O171" s="44" t="str">
        <f t="shared" si="14"/>
        <v/>
      </c>
      <c r="Q171" s="90" t="str">
        <f t="shared" si="15"/>
        <v/>
      </c>
      <c r="S171" s="90" t="str">
        <f t="shared" si="16"/>
        <v/>
      </c>
      <c r="U171" s="83">
        <f t="shared" si="17"/>
        <v>9000</v>
      </c>
    </row>
    <row r="172" spans="2:21" ht="18" customHeight="1" x14ac:dyDescent="0.2">
      <c r="B172" s="75">
        <f>J!E168</f>
        <v>168</v>
      </c>
      <c r="C172" s="231" t="str">
        <f>IF(AND(J!A168="",J!B168&lt;&gt;""),"NESTARTOVALO",IF(AND(J!A168="",J!B168=""),"",J!A168))</f>
        <v/>
      </c>
      <c r="D172" s="231" t="str">
        <f>IF(AND(J!A168="",J!B168=""),"",J!B168)</f>
        <v/>
      </c>
      <c r="E172" s="77"/>
      <c r="F172" s="78"/>
      <c r="G172" s="79"/>
      <c r="H172" s="80" t="str">
        <f t="shared" si="12"/>
        <v/>
      </c>
      <c r="I172" s="81"/>
      <c r="J172" s="77"/>
      <c r="K172" s="78"/>
      <c r="L172" s="79"/>
      <c r="M172" s="80" t="str">
        <f t="shared" si="13"/>
        <v/>
      </c>
      <c r="N172" s="471"/>
      <c r="O172" s="81" t="str">
        <f t="shared" si="14"/>
        <v/>
      </c>
      <c r="Q172" s="90" t="str">
        <f t="shared" si="15"/>
        <v/>
      </c>
      <c r="S172" s="90" t="str">
        <f t="shared" si="16"/>
        <v/>
      </c>
      <c r="U172" s="83">
        <f t="shared" si="17"/>
        <v>9000</v>
      </c>
    </row>
    <row r="173" spans="2:21" ht="18" customHeight="1" x14ac:dyDescent="0.2">
      <c r="B173" s="42">
        <f>J!E169</f>
        <v>169</v>
      </c>
      <c r="C173" s="232" t="str">
        <f>IF(AND(J!A169="",J!B169&lt;&gt;""),"NESTARTOVALO",IF(AND(J!A169="",J!B169=""),"",J!A169))</f>
        <v/>
      </c>
      <c r="D173" s="232" t="str">
        <f>IF(AND(J!A169="",J!B169=""),"",J!B169)</f>
        <v/>
      </c>
      <c r="E173" s="51"/>
      <c r="F173" s="52"/>
      <c r="G173" s="53"/>
      <c r="H173" s="43" t="str">
        <f t="shared" si="12"/>
        <v/>
      </c>
      <c r="I173" s="44"/>
      <c r="J173" s="51"/>
      <c r="K173" s="52"/>
      <c r="L173" s="53"/>
      <c r="M173" s="43" t="str">
        <f t="shared" si="13"/>
        <v/>
      </c>
      <c r="N173" s="472"/>
      <c r="O173" s="44" t="str">
        <f t="shared" si="14"/>
        <v/>
      </c>
      <c r="Q173" s="90" t="str">
        <f t="shared" si="15"/>
        <v/>
      </c>
      <c r="S173" s="90" t="str">
        <f t="shared" si="16"/>
        <v/>
      </c>
      <c r="U173" s="83">
        <f t="shared" si="17"/>
        <v>9000</v>
      </c>
    </row>
    <row r="174" spans="2:21" ht="18" customHeight="1" x14ac:dyDescent="0.2">
      <c r="B174" s="75">
        <f>J!E170</f>
        <v>170</v>
      </c>
      <c r="C174" s="231" t="str">
        <f>IF(AND(J!A170="",J!B170&lt;&gt;""),"NESTARTOVALO",IF(AND(J!A170="",J!B170=""),"",J!A170))</f>
        <v/>
      </c>
      <c r="D174" s="231" t="str">
        <f>IF(AND(J!A170="",J!B170=""),"",J!B170)</f>
        <v/>
      </c>
      <c r="E174" s="77"/>
      <c r="F174" s="78"/>
      <c r="G174" s="79"/>
      <c r="H174" s="80" t="str">
        <f t="shared" si="12"/>
        <v/>
      </c>
      <c r="I174" s="81"/>
      <c r="J174" s="77"/>
      <c r="K174" s="78"/>
      <c r="L174" s="79"/>
      <c r="M174" s="80" t="str">
        <f t="shared" si="13"/>
        <v/>
      </c>
      <c r="N174" s="471"/>
      <c r="O174" s="81" t="str">
        <f t="shared" si="14"/>
        <v/>
      </c>
      <c r="Q174" s="90" t="str">
        <f t="shared" si="15"/>
        <v/>
      </c>
      <c r="S174" s="90" t="str">
        <f t="shared" si="16"/>
        <v/>
      </c>
      <c r="U174" s="83">
        <f t="shared" si="17"/>
        <v>9000</v>
      </c>
    </row>
    <row r="175" spans="2:21" ht="18" customHeight="1" x14ac:dyDescent="0.2">
      <c r="B175" s="42">
        <f>J!E171</f>
        <v>171</v>
      </c>
      <c r="C175" s="232" t="str">
        <f>IF(AND(J!A171="",J!B171&lt;&gt;""),"NESTARTOVALO",IF(AND(J!A171="",J!B171=""),"",J!A171))</f>
        <v/>
      </c>
      <c r="D175" s="232" t="str">
        <f>IF(AND(J!A171="",J!B171=""),"",J!B171)</f>
        <v/>
      </c>
      <c r="E175" s="51"/>
      <c r="F175" s="52"/>
      <c r="G175" s="53"/>
      <c r="H175" s="43" t="str">
        <f t="shared" si="12"/>
        <v/>
      </c>
      <c r="I175" s="44"/>
      <c r="J175" s="51"/>
      <c r="K175" s="52"/>
      <c r="L175" s="53"/>
      <c r="M175" s="43" t="str">
        <f t="shared" si="13"/>
        <v/>
      </c>
      <c r="N175" s="472"/>
      <c r="O175" s="44" t="str">
        <f t="shared" si="14"/>
        <v/>
      </c>
      <c r="Q175" s="90" t="str">
        <f t="shared" si="15"/>
        <v/>
      </c>
      <c r="S175" s="90" t="str">
        <f t="shared" si="16"/>
        <v/>
      </c>
      <c r="U175" s="83">
        <f t="shared" si="17"/>
        <v>9000</v>
      </c>
    </row>
    <row r="176" spans="2:21" ht="18" customHeight="1" x14ac:dyDescent="0.2">
      <c r="B176" s="75">
        <f>J!E172</f>
        <v>172</v>
      </c>
      <c r="C176" s="231" t="str">
        <f>IF(AND(J!A172="",J!B172&lt;&gt;""),"NESTARTOVALO",IF(AND(J!A172="",J!B172=""),"",J!A172))</f>
        <v/>
      </c>
      <c r="D176" s="231" t="str">
        <f>IF(AND(J!A172="",J!B172=""),"",J!B172)</f>
        <v/>
      </c>
      <c r="E176" s="77"/>
      <c r="F176" s="78"/>
      <c r="G176" s="79"/>
      <c r="H176" s="80" t="str">
        <f t="shared" si="12"/>
        <v/>
      </c>
      <c r="I176" s="81"/>
      <c r="J176" s="77"/>
      <c r="K176" s="78"/>
      <c r="L176" s="79"/>
      <c r="M176" s="80" t="str">
        <f t="shared" si="13"/>
        <v/>
      </c>
      <c r="N176" s="471"/>
      <c r="O176" s="81" t="str">
        <f t="shared" si="14"/>
        <v/>
      </c>
      <c r="Q176" s="90" t="str">
        <f t="shared" si="15"/>
        <v/>
      </c>
      <c r="S176" s="90" t="str">
        <f t="shared" si="16"/>
        <v/>
      </c>
      <c r="U176" s="83">
        <f t="shared" si="17"/>
        <v>9000</v>
      </c>
    </row>
    <row r="177" spans="2:21" ht="18" customHeight="1" x14ac:dyDescent="0.2">
      <c r="B177" s="42">
        <f>J!E173</f>
        <v>173</v>
      </c>
      <c r="C177" s="232" t="str">
        <f>IF(AND(J!A173="",J!B173&lt;&gt;""),"NESTARTOVALO",IF(AND(J!A173="",J!B173=""),"",J!A173))</f>
        <v/>
      </c>
      <c r="D177" s="232" t="str">
        <f>IF(AND(J!A173="",J!B173=""),"",J!B173)</f>
        <v/>
      </c>
      <c r="E177" s="51"/>
      <c r="F177" s="52"/>
      <c r="G177" s="53"/>
      <c r="H177" s="43" t="str">
        <f t="shared" si="12"/>
        <v/>
      </c>
      <c r="I177" s="44"/>
      <c r="J177" s="51"/>
      <c r="K177" s="52"/>
      <c r="L177" s="53"/>
      <c r="M177" s="43" t="str">
        <f t="shared" si="13"/>
        <v/>
      </c>
      <c r="N177" s="472"/>
      <c r="O177" s="44" t="str">
        <f t="shared" si="14"/>
        <v/>
      </c>
      <c r="Q177" s="90" t="str">
        <f t="shared" si="15"/>
        <v/>
      </c>
      <c r="S177" s="90" t="str">
        <f t="shared" si="16"/>
        <v/>
      </c>
      <c r="U177" s="83">
        <f t="shared" si="17"/>
        <v>9000</v>
      </c>
    </row>
    <row r="178" spans="2:21" ht="18" customHeight="1" x14ac:dyDescent="0.2">
      <c r="B178" s="142">
        <f>J!E174</f>
        <v>174</v>
      </c>
      <c r="C178" s="236" t="str">
        <f>IF(AND(J!A174="",J!B174&lt;&gt;""),"NESTARTOVALO",IF(AND(J!A174="",J!B174=""),"",J!A174))</f>
        <v/>
      </c>
      <c r="D178" s="236" t="str">
        <f>IF(AND(J!A174="",J!B174=""),"",J!B174)</f>
        <v/>
      </c>
      <c r="E178" s="143"/>
      <c r="F178" s="144"/>
      <c r="G178" s="145"/>
      <c r="H178" s="146" t="str">
        <f t="shared" si="12"/>
        <v/>
      </c>
      <c r="I178" s="147"/>
      <c r="J178" s="143"/>
      <c r="K178" s="144"/>
      <c r="L178" s="145"/>
      <c r="M178" s="146" t="str">
        <f t="shared" si="13"/>
        <v/>
      </c>
      <c r="N178" s="477"/>
      <c r="O178" s="147" t="str">
        <f t="shared" si="14"/>
        <v/>
      </c>
      <c r="Q178" s="90" t="str">
        <f t="shared" si="15"/>
        <v/>
      </c>
      <c r="S178" s="90" t="str">
        <f t="shared" si="16"/>
        <v/>
      </c>
      <c r="U178" s="83">
        <f t="shared" si="17"/>
        <v>9000</v>
      </c>
    </row>
    <row r="179" spans="2:21" ht="18" customHeight="1" x14ac:dyDescent="0.2">
      <c r="B179" s="325">
        <f>J!E175</f>
        <v>175</v>
      </c>
      <c r="C179" s="326" t="str">
        <f>IF(AND(J!A175="",J!B175&lt;&gt;""),"NESTARTOVALO",IF(AND(J!A175="",J!B175=""),"",J!A175))</f>
        <v/>
      </c>
      <c r="D179" s="326" t="str">
        <f>IF(AND(J!A175="",J!B175=""),"",J!B175)</f>
        <v/>
      </c>
      <c r="E179" s="327"/>
      <c r="F179" s="328"/>
      <c r="G179" s="329"/>
      <c r="H179" s="330" t="str">
        <f t="shared" si="12"/>
        <v/>
      </c>
      <c r="I179" s="331"/>
      <c r="J179" s="327"/>
      <c r="K179" s="328"/>
      <c r="L179" s="329"/>
      <c r="M179" s="330" t="str">
        <f t="shared" si="13"/>
        <v/>
      </c>
      <c r="N179" s="478"/>
      <c r="O179" s="331" t="str">
        <f t="shared" si="14"/>
        <v/>
      </c>
      <c r="Q179" s="90" t="str">
        <f t="shared" si="15"/>
        <v/>
      </c>
      <c r="S179" s="90" t="str">
        <f t="shared" si="16"/>
        <v/>
      </c>
      <c r="U179" s="83">
        <f t="shared" si="17"/>
        <v>9000</v>
      </c>
    </row>
    <row r="180" spans="2:21" ht="18" customHeight="1" x14ac:dyDescent="0.2">
      <c r="B180" s="120">
        <f>J!E176</f>
        <v>176</v>
      </c>
      <c r="C180" s="234" t="str">
        <f>IF(AND(J!A176="",J!B176&lt;&gt;""),"NESTARTOVALO",IF(AND(J!A176="",J!B176=""),"",J!A176))</f>
        <v/>
      </c>
      <c r="D180" s="234" t="str">
        <f>IF(AND(J!A176="",J!B176=""),"",J!B176)</f>
        <v/>
      </c>
      <c r="E180" s="121"/>
      <c r="F180" s="122"/>
      <c r="G180" s="123"/>
      <c r="H180" s="124" t="str">
        <f t="shared" si="12"/>
        <v/>
      </c>
      <c r="I180" s="125"/>
      <c r="J180" s="121"/>
      <c r="K180" s="122"/>
      <c r="L180" s="123"/>
      <c r="M180" s="124" t="str">
        <f t="shared" si="13"/>
        <v/>
      </c>
      <c r="N180" s="474"/>
      <c r="O180" s="125" t="str">
        <f t="shared" si="14"/>
        <v/>
      </c>
      <c r="Q180" s="90" t="str">
        <f t="shared" si="15"/>
        <v/>
      </c>
      <c r="S180" s="90" t="str">
        <f t="shared" si="16"/>
        <v/>
      </c>
      <c r="U180" s="83">
        <f t="shared" si="17"/>
        <v>9000</v>
      </c>
    </row>
    <row r="181" spans="2:21" ht="18" customHeight="1" x14ac:dyDescent="0.2">
      <c r="B181" s="42">
        <f>J!E177</f>
        <v>177</v>
      </c>
      <c r="C181" s="232" t="str">
        <f>IF(AND(J!A177="",J!B177&lt;&gt;""),"NESTARTOVALO",IF(AND(J!A177="",J!B177=""),"",J!A177))</f>
        <v/>
      </c>
      <c r="D181" s="232" t="str">
        <f>IF(AND(J!A177="",J!B177=""),"",J!B177)</f>
        <v/>
      </c>
      <c r="E181" s="51"/>
      <c r="F181" s="52"/>
      <c r="G181" s="53"/>
      <c r="H181" s="43" t="str">
        <f t="shared" si="12"/>
        <v/>
      </c>
      <c r="I181" s="44"/>
      <c r="J181" s="51"/>
      <c r="K181" s="52"/>
      <c r="L181" s="53"/>
      <c r="M181" s="43" t="str">
        <f t="shared" si="13"/>
        <v/>
      </c>
      <c r="N181" s="472"/>
      <c r="O181" s="44" t="str">
        <f t="shared" si="14"/>
        <v/>
      </c>
      <c r="Q181" s="90" t="str">
        <f t="shared" si="15"/>
        <v/>
      </c>
      <c r="S181" s="90" t="str">
        <f t="shared" si="16"/>
        <v/>
      </c>
      <c r="U181" s="83">
        <f t="shared" si="17"/>
        <v>9000</v>
      </c>
    </row>
    <row r="182" spans="2:21" ht="18" customHeight="1" x14ac:dyDescent="0.2">
      <c r="B182" s="75">
        <f>J!E178</f>
        <v>178</v>
      </c>
      <c r="C182" s="231" t="str">
        <f>IF(AND(J!A178="",J!B178&lt;&gt;""),"NESTARTOVALO",IF(AND(J!A178="",J!B178=""),"",J!A178))</f>
        <v/>
      </c>
      <c r="D182" s="231" t="str">
        <f>IF(AND(J!A178="",J!B178=""),"",J!B178)</f>
        <v/>
      </c>
      <c r="E182" s="77"/>
      <c r="F182" s="78"/>
      <c r="G182" s="79"/>
      <c r="H182" s="80" t="str">
        <f t="shared" si="12"/>
        <v/>
      </c>
      <c r="I182" s="81"/>
      <c r="J182" s="77"/>
      <c r="K182" s="78"/>
      <c r="L182" s="79"/>
      <c r="M182" s="80" t="str">
        <f t="shared" si="13"/>
        <v/>
      </c>
      <c r="N182" s="471"/>
      <c r="O182" s="81" t="str">
        <f t="shared" si="14"/>
        <v/>
      </c>
      <c r="Q182" s="90" t="str">
        <f t="shared" si="15"/>
        <v/>
      </c>
      <c r="S182" s="90" t="str">
        <f t="shared" si="16"/>
        <v/>
      </c>
      <c r="U182" s="83">
        <f t="shared" si="17"/>
        <v>9000</v>
      </c>
    </row>
    <row r="183" spans="2:21" ht="18" customHeight="1" x14ac:dyDescent="0.2">
      <c r="B183" s="42">
        <f>J!E179</f>
        <v>179</v>
      </c>
      <c r="C183" s="232" t="str">
        <f>IF(AND(J!A179="",J!B179&lt;&gt;""),"NESTARTOVALO",IF(AND(J!A179="",J!B179=""),"",J!A179))</f>
        <v/>
      </c>
      <c r="D183" s="232" t="str">
        <f>IF(AND(J!A179="",J!B179=""),"",J!B179)</f>
        <v/>
      </c>
      <c r="E183" s="51"/>
      <c r="F183" s="52"/>
      <c r="G183" s="53"/>
      <c r="H183" s="43" t="str">
        <f t="shared" si="12"/>
        <v/>
      </c>
      <c r="I183" s="44"/>
      <c r="J183" s="51"/>
      <c r="K183" s="52"/>
      <c r="L183" s="53"/>
      <c r="M183" s="43" t="str">
        <f t="shared" si="13"/>
        <v/>
      </c>
      <c r="N183" s="472"/>
      <c r="O183" s="44" t="str">
        <f t="shared" si="14"/>
        <v/>
      </c>
      <c r="Q183" s="90" t="str">
        <f t="shared" si="15"/>
        <v/>
      </c>
      <c r="S183" s="90" t="str">
        <f t="shared" si="16"/>
        <v/>
      </c>
      <c r="U183" s="83">
        <f t="shared" si="17"/>
        <v>9000</v>
      </c>
    </row>
    <row r="184" spans="2:21" ht="18" customHeight="1" x14ac:dyDescent="0.2">
      <c r="B184" s="75">
        <f>J!E180</f>
        <v>180</v>
      </c>
      <c r="C184" s="231" t="str">
        <f>IF(AND(J!A180="",J!B180&lt;&gt;""),"NESTARTOVALO",IF(AND(J!A180="",J!B180=""),"",J!A180))</f>
        <v/>
      </c>
      <c r="D184" s="231" t="str">
        <f>IF(AND(J!A180="",J!B180=""),"",J!B180)</f>
        <v/>
      </c>
      <c r="E184" s="77"/>
      <c r="F184" s="78"/>
      <c r="G184" s="79"/>
      <c r="H184" s="80" t="str">
        <f t="shared" si="12"/>
        <v/>
      </c>
      <c r="I184" s="81"/>
      <c r="J184" s="77"/>
      <c r="K184" s="78"/>
      <c r="L184" s="79"/>
      <c r="M184" s="80" t="str">
        <f t="shared" si="13"/>
        <v/>
      </c>
      <c r="N184" s="471"/>
      <c r="O184" s="81" t="str">
        <f t="shared" si="14"/>
        <v/>
      </c>
      <c r="Q184" s="90" t="str">
        <f t="shared" si="15"/>
        <v/>
      </c>
      <c r="S184" s="90" t="str">
        <f t="shared" si="16"/>
        <v/>
      </c>
      <c r="U184" s="83">
        <f t="shared" si="17"/>
        <v>9000</v>
      </c>
    </row>
    <row r="185" spans="2:21" ht="18" customHeight="1" x14ac:dyDescent="0.2">
      <c r="B185" s="42">
        <f>J!E181</f>
        <v>181</v>
      </c>
      <c r="C185" s="232" t="str">
        <f>IF(AND(J!A181="",J!B181&lt;&gt;""),"NESTARTOVALO",IF(AND(J!A181="",J!B181=""),"",J!A181))</f>
        <v/>
      </c>
      <c r="D185" s="232" t="str">
        <f>IF(AND(J!A181="",J!B181=""),"",J!B181)</f>
        <v/>
      </c>
      <c r="E185" s="51"/>
      <c r="F185" s="52"/>
      <c r="G185" s="53"/>
      <c r="H185" s="43" t="str">
        <f t="shared" si="12"/>
        <v/>
      </c>
      <c r="I185" s="44"/>
      <c r="J185" s="51"/>
      <c r="K185" s="52"/>
      <c r="L185" s="53"/>
      <c r="M185" s="43" t="str">
        <f t="shared" si="13"/>
        <v/>
      </c>
      <c r="N185" s="472"/>
      <c r="O185" s="44" t="str">
        <f t="shared" si="14"/>
        <v/>
      </c>
      <c r="Q185" s="90" t="str">
        <f t="shared" si="15"/>
        <v/>
      </c>
      <c r="S185" s="90" t="str">
        <f t="shared" si="16"/>
        <v/>
      </c>
      <c r="U185" s="83">
        <f t="shared" si="17"/>
        <v>9000</v>
      </c>
    </row>
    <row r="186" spans="2:21" ht="18" customHeight="1" x14ac:dyDescent="0.2">
      <c r="B186" s="75">
        <f>J!E182</f>
        <v>182</v>
      </c>
      <c r="C186" s="231" t="str">
        <f>IF(AND(J!A182="",J!B182&lt;&gt;""),"NESTARTOVALO",IF(AND(J!A182="",J!B182=""),"",J!A182))</f>
        <v/>
      </c>
      <c r="D186" s="231" t="str">
        <f>IF(AND(J!A182="",J!B182=""),"",J!B182)</f>
        <v/>
      </c>
      <c r="E186" s="77"/>
      <c r="F186" s="78"/>
      <c r="G186" s="79"/>
      <c r="H186" s="80" t="str">
        <f t="shared" si="12"/>
        <v/>
      </c>
      <c r="I186" s="81"/>
      <c r="J186" s="77"/>
      <c r="K186" s="78"/>
      <c r="L186" s="79"/>
      <c r="M186" s="80" t="str">
        <f t="shared" si="13"/>
        <v/>
      </c>
      <c r="N186" s="471"/>
      <c r="O186" s="81" t="str">
        <f t="shared" si="14"/>
        <v/>
      </c>
      <c r="Q186" s="90" t="str">
        <f t="shared" si="15"/>
        <v/>
      </c>
      <c r="S186" s="90" t="str">
        <f t="shared" si="16"/>
        <v/>
      </c>
      <c r="U186" s="83">
        <f t="shared" si="17"/>
        <v>9000</v>
      </c>
    </row>
    <row r="187" spans="2:21" ht="18" customHeight="1" x14ac:dyDescent="0.2">
      <c r="B187" s="42">
        <f>J!E183</f>
        <v>183</v>
      </c>
      <c r="C187" s="232" t="str">
        <f>IF(AND(J!A183="",J!B183&lt;&gt;""),"NESTARTOVALO",IF(AND(J!A183="",J!B183=""),"",J!A183))</f>
        <v/>
      </c>
      <c r="D187" s="232" t="str">
        <f>IF(AND(J!A183="",J!B183=""),"",J!B183)</f>
        <v/>
      </c>
      <c r="E187" s="51"/>
      <c r="F187" s="52"/>
      <c r="G187" s="53"/>
      <c r="H187" s="43" t="str">
        <f t="shared" si="12"/>
        <v/>
      </c>
      <c r="I187" s="44"/>
      <c r="J187" s="51"/>
      <c r="K187" s="52"/>
      <c r="L187" s="53"/>
      <c r="M187" s="43" t="str">
        <f t="shared" si="13"/>
        <v/>
      </c>
      <c r="N187" s="472"/>
      <c r="O187" s="44" t="str">
        <f t="shared" si="14"/>
        <v/>
      </c>
      <c r="Q187" s="90" t="str">
        <f t="shared" si="15"/>
        <v/>
      </c>
      <c r="S187" s="90" t="str">
        <f t="shared" si="16"/>
        <v/>
      </c>
      <c r="U187" s="83">
        <f t="shared" si="17"/>
        <v>9000</v>
      </c>
    </row>
    <row r="188" spans="2:21" ht="18" customHeight="1" x14ac:dyDescent="0.2">
      <c r="B188" s="75">
        <f>J!E184</f>
        <v>184</v>
      </c>
      <c r="C188" s="231" t="str">
        <f>IF(AND(J!A184="",J!B184&lt;&gt;""),"NESTARTOVALO",IF(AND(J!A184="",J!B184=""),"",J!A184))</f>
        <v/>
      </c>
      <c r="D188" s="231" t="str">
        <f>IF(AND(J!A184="",J!B184=""),"",J!B184)</f>
        <v/>
      </c>
      <c r="E188" s="77"/>
      <c r="F188" s="78"/>
      <c r="G188" s="79"/>
      <c r="H188" s="80" t="str">
        <f t="shared" si="12"/>
        <v/>
      </c>
      <c r="I188" s="81"/>
      <c r="J188" s="77"/>
      <c r="K188" s="78"/>
      <c r="L188" s="79"/>
      <c r="M188" s="80" t="str">
        <f t="shared" si="13"/>
        <v/>
      </c>
      <c r="N188" s="471"/>
      <c r="O188" s="81" t="str">
        <f t="shared" si="14"/>
        <v/>
      </c>
      <c r="Q188" s="90" t="str">
        <f t="shared" si="15"/>
        <v/>
      </c>
      <c r="S188" s="90" t="str">
        <f t="shared" si="16"/>
        <v/>
      </c>
      <c r="U188" s="83">
        <f t="shared" si="17"/>
        <v>9000</v>
      </c>
    </row>
    <row r="189" spans="2:21" ht="18" customHeight="1" x14ac:dyDescent="0.2">
      <c r="B189" s="42">
        <f>J!E185</f>
        <v>185</v>
      </c>
      <c r="C189" s="232" t="str">
        <f>IF(AND(J!A185="",J!B185&lt;&gt;""),"NESTARTOVALO",IF(AND(J!A185="",J!B185=""),"",J!A185))</f>
        <v/>
      </c>
      <c r="D189" s="232" t="str">
        <f>IF(AND(J!A185="",J!B185=""),"",J!B185)</f>
        <v/>
      </c>
      <c r="E189" s="51"/>
      <c r="F189" s="52"/>
      <c r="G189" s="53"/>
      <c r="H189" s="43" t="str">
        <f t="shared" si="12"/>
        <v/>
      </c>
      <c r="I189" s="44"/>
      <c r="J189" s="51"/>
      <c r="K189" s="52"/>
      <c r="L189" s="53"/>
      <c r="M189" s="43" t="str">
        <f t="shared" si="13"/>
        <v/>
      </c>
      <c r="N189" s="472"/>
      <c r="O189" s="44" t="str">
        <f t="shared" si="14"/>
        <v/>
      </c>
      <c r="Q189" s="90" t="str">
        <f t="shared" si="15"/>
        <v/>
      </c>
      <c r="S189" s="90" t="str">
        <f t="shared" si="16"/>
        <v/>
      </c>
      <c r="U189" s="83">
        <f t="shared" si="17"/>
        <v>9000</v>
      </c>
    </row>
    <row r="190" spans="2:21" ht="18" customHeight="1" x14ac:dyDescent="0.2">
      <c r="B190" s="75">
        <f>J!E186</f>
        <v>186</v>
      </c>
      <c r="C190" s="231" t="str">
        <f>IF(AND(J!A186="",J!B186&lt;&gt;""),"NESTARTOVALO",IF(AND(J!A186="",J!B186=""),"",J!A186))</f>
        <v/>
      </c>
      <c r="D190" s="231" t="str">
        <f>IF(AND(J!A186="",J!B186=""),"",J!B186)</f>
        <v/>
      </c>
      <c r="E190" s="77"/>
      <c r="F190" s="78"/>
      <c r="G190" s="79"/>
      <c r="H190" s="80" t="str">
        <f t="shared" si="12"/>
        <v/>
      </c>
      <c r="I190" s="81"/>
      <c r="J190" s="77"/>
      <c r="K190" s="78"/>
      <c r="L190" s="79"/>
      <c r="M190" s="80" t="str">
        <f t="shared" si="13"/>
        <v/>
      </c>
      <c r="N190" s="471"/>
      <c r="O190" s="81" t="str">
        <f t="shared" si="14"/>
        <v/>
      </c>
      <c r="Q190" s="90" t="str">
        <f t="shared" si="15"/>
        <v/>
      </c>
      <c r="S190" s="90" t="str">
        <f t="shared" si="16"/>
        <v/>
      </c>
      <c r="U190" s="83">
        <f t="shared" si="17"/>
        <v>9000</v>
      </c>
    </row>
    <row r="191" spans="2:21" ht="18" customHeight="1" x14ac:dyDescent="0.2">
      <c r="B191" s="42">
        <f>J!E187</f>
        <v>187</v>
      </c>
      <c r="C191" s="232" t="str">
        <f>IF(AND(J!A187="",J!B187&lt;&gt;""),"NESTARTOVALO",IF(AND(J!A187="",J!B187=""),"",J!A187))</f>
        <v/>
      </c>
      <c r="D191" s="232" t="str">
        <f>IF(AND(J!A187="",J!B187=""),"",J!B187)</f>
        <v/>
      </c>
      <c r="E191" s="51"/>
      <c r="F191" s="52"/>
      <c r="G191" s="53"/>
      <c r="H191" s="43" t="str">
        <f t="shared" si="12"/>
        <v/>
      </c>
      <c r="I191" s="44"/>
      <c r="J191" s="51"/>
      <c r="K191" s="52"/>
      <c r="L191" s="53"/>
      <c r="M191" s="43" t="str">
        <f t="shared" si="13"/>
        <v/>
      </c>
      <c r="N191" s="472"/>
      <c r="O191" s="44" t="str">
        <f t="shared" si="14"/>
        <v/>
      </c>
      <c r="Q191" s="90" t="str">
        <f t="shared" si="15"/>
        <v/>
      </c>
      <c r="S191" s="90" t="str">
        <f t="shared" si="16"/>
        <v/>
      </c>
      <c r="U191" s="83">
        <f t="shared" si="17"/>
        <v>9000</v>
      </c>
    </row>
    <row r="192" spans="2:21" ht="18" customHeight="1" x14ac:dyDescent="0.2">
      <c r="B192" s="75">
        <f>J!E188</f>
        <v>188</v>
      </c>
      <c r="C192" s="231" t="str">
        <f>IF(AND(J!A188="",J!B188&lt;&gt;""),"NESTARTOVALO",IF(AND(J!A188="",J!B188=""),"",J!A188))</f>
        <v/>
      </c>
      <c r="D192" s="231" t="str">
        <f>IF(AND(J!A188="",J!B188=""),"",J!B188)</f>
        <v/>
      </c>
      <c r="E192" s="77"/>
      <c r="F192" s="78"/>
      <c r="G192" s="79"/>
      <c r="H192" s="80" t="str">
        <f t="shared" si="12"/>
        <v/>
      </c>
      <c r="I192" s="81"/>
      <c r="J192" s="77"/>
      <c r="K192" s="78"/>
      <c r="L192" s="79"/>
      <c r="M192" s="80" t="str">
        <f t="shared" si="13"/>
        <v/>
      </c>
      <c r="N192" s="471"/>
      <c r="O192" s="81" t="str">
        <f t="shared" si="14"/>
        <v/>
      </c>
      <c r="Q192" s="90" t="str">
        <f t="shared" si="15"/>
        <v/>
      </c>
      <c r="S192" s="90" t="str">
        <f t="shared" si="16"/>
        <v/>
      </c>
      <c r="U192" s="83">
        <f t="shared" si="17"/>
        <v>9000</v>
      </c>
    </row>
    <row r="193" spans="2:21" ht="18" customHeight="1" x14ac:dyDescent="0.2">
      <c r="B193" s="42">
        <f>J!E189</f>
        <v>189</v>
      </c>
      <c r="C193" s="232" t="str">
        <f>IF(AND(J!A189="",J!B189&lt;&gt;""),"NESTARTOVALO",IF(AND(J!A189="",J!B189=""),"",J!A189))</f>
        <v/>
      </c>
      <c r="D193" s="232" t="str">
        <f>IF(AND(J!A189="",J!B189=""),"",J!B189)</f>
        <v/>
      </c>
      <c r="E193" s="51"/>
      <c r="F193" s="52"/>
      <c r="G193" s="53"/>
      <c r="H193" s="43" t="str">
        <f t="shared" si="12"/>
        <v/>
      </c>
      <c r="I193" s="44"/>
      <c r="J193" s="51"/>
      <c r="K193" s="52"/>
      <c r="L193" s="53"/>
      <c r="M193" s="43" t="str">
        <f t="shared" si="13"/>
        <v/>
      </c>
      <c r="N193" s="472"/>
      <c r="O193" s="44" t="str">
        <f t="shared" si="14"/>
        <v/>
      </c>
      <c r="Q193" s="90" t="str">
        <f t="shared" si="15"/>
        <v/>
      </c>
      <c r="S193" s="90" t="str">
        <f t="shared" si="16"/>
        <v/>
      </c>
      <c r="U193" s="83">
        <f t="shared" si="17"/>
        <v>9000</v>
      </c>
    </row>
    <row r="194" spans="2:21" ht="18" customHeight="1" x14ac:dyDescent="0.2">
      <c r="B194" s="75">
        <f>J!E190</f>
        <v>190</v>
      </c>
      <c r="C194" s="231" t="str">
        <f>IF(AND(J!A190="",J!B190&lt;&gt;""),"NESTARTOVALO",IF(AND(J!A190="",J!B190=""),"",J!A190))</f>
        <v/>
      </c>
      <c r="D194" s="231" t="str">
        <f>IF(AND(J!A190="",J!B190=""),"",J!B190)</f>
        <v/>
      </c>
      <c r="E194" s="77"/>
      <c r="F194" s="78"/>
      <c r="G194" s="79"/>
      <c r="H194" s="80" t="str">
        <f t="shared" si="12"/>
        <v/>
      </c>
      <c r="I194" s="81"/>
      <c r="J194" s="82"/>
      <c r="K194" s="78"/>
      <c r="L194" s="79"/>
      <c r="M194" s="80" t="str">
        <f t="shared" si="13"/>
        <v/>
      </c>
      <c r="N194" s="471"/>
      <c r="O194" s="81" t="str">
        <f t="shared" si="14"/>
        <v/>
      </c>
      <c r="Q194" s="90" t="str">
        <f t="shared" si="15"/>
        <v/>
      </c>
      <c r="S194" s="90" t="str">
        <f t="shared" si="16"/>
        <v/>
      </c>
      <c r="U194" s="83">
        <f t="shared" si="17"/>
        <v>9000</v>
      </c>
    </row>
    <row r="195" spans="2:21" ht="18" customHeight="1" x14ac:dyDescent="0.2">
      <c r="B195" s="42">
        <f>J!E191</f>
        <v>191</v>
      </c>
      <c r="C195" s="232" t="str">
        <f>IF(AND(J!A191="",J!B191&lt;&gt;""),"NESTARTOVALO",IF(AND(J!A191="",J!B191=""),"",J!A191))</f>
        <v/>
      </c>
      <c r="D195" s="232" t="str">
        <f>IF(AND(J!A191="",J!B191=""),"",J!B191)</f>
        <v/>
      </c>
      <c r="E195" s="51"/>
      <c r="F195" s="52"/>
      <c r="G195" s="53"/>
      <c r="H195" s="43" t="str">
        <f t="shared" si="12"/>
        <v/>
      </c>
      <c r="I195" s="44"/>
      <c r="J195" s="51"/>
      <c r="K195" s="52"/>
      <c r="L195" s="53"/>
      <c r="M195" s="43" t="str">
        <f t="shared" si="13"/>
        <v/>
      </c>
      <c r="N195" s="472"/>
      <c r="O195" s="44" t="str">
        <f t="shared" si="14"/>
        <v/>
      </c>
      <c r="Q195" s="90" t="str">
        <f t="shared" si="15"/>
        <v/>
      </c>
      <c r="S195" s="90" t="str">
        <f t="shared" si="16"/>
        <v/>
      </c>
      <c r="U195" s="83">
        <f t="shared" si="17"/>
        <v>9000</v>
      </c>
    </row>
    <row r="196" spans="2:21" ht="18" customHeight="1" x14ac:dyDescent="0.2">
      <c r="B196" s="75">
        <f>J!E192</f>
        <v>192</v>
      </c>
      <c r="C196" s="231" t="str">
        <f>IF(AND(J!A192="",J!B192&lt;&gt;""),"NESTARTOVALO",IF(AND(J!A192="",J!B192=""),"",J!A192))</f>
        <v/>
      </c>
      <c r="D196" s="231" t="str">
        <f>IF(AND(J!A192="",J!B192=""),"",J!B192)</f>
        <v/>
      </c>
      <c r="E196" s="77"/>
      <c r="F196" s="78"/>
      <c r="G196" s="79"/>
      <c r="H196" s="80" t="str">
        <f t="shared" si="12"/>
        <v/>
      </c>
      <c r="I196" s="81"/>
      <c r="J196" s="77"/>
      <c r="K196" s="78"/>
      <c r="L196" s="79"/>
      <c r="M196" s="80" t="str">
        <f t="shared" si="13"/>
        <v/>
      </c>
      <c r="N196" s="471"/>
      <c r="O196" s="81" t="str">
        <f t="shared" si="14"/>
        <v/>
      </c>
      <c r="Q196" s="90" t="str">
        <f t="shared" si="15"/>
        <v/>
      </c>
      <c r="S196" s="90" t="str">
        <f t="shared" si="16"/>
        <v/>
      </c>
      <c r="U196" s="83">
        <f t="shared" si="17"/>
        <v>9000</v>
      </c>
    </row>
    <row r="197" spans="2:21" ht="18" customHeight="1" x14ac:dyDescent="0.2">
      <c r="B197" s="42">
        <f>J!E193</f>
        <v>193</v>
      </c>
      <c r="C197" s="232" t="str">
        <f>IF(AND(J!A193="",J!B193&lt;&gt;""),"NESTARTOVALO",IF(AND(J!A193="",J!B193=""),"",J!A193))</f>
        <v/>
      </c>
      <c r="D197" s="232" t="str">
        <f>IF(AND(J!A193="",J!B193=""),"",J!B193)</f>
        <v/>
      </c>
      <c r="E197" s="51"/>
      <c r="F197" s="52"/>
      <c r="G197" s="53"/>
      <c r="H197" s="43" t="str">
        <f t="shared" si="12"/>
        <v/>
      </c>
      <c r="I197" s="44"/>
      <c r="J197" s="51"/>
      <c r="K197" s="52"/>
      <c r="L197" s="53"/>
      <c r="M197" s="43" t="str">
        <f t="shared" si="13"/>
        <v/>
      </c>
      <c r="N197" s="472"/>
      <c r="O197" s="44" t="str">
        <f t="shared" si="14"/>
        <v/>
      </c>
      <c r="Q197" s="90" t="str">
        <f t="shared" si="15"/>
        <v/>
      </c>
      <c r="S197" s="90" t="str">
        <f t="shared" si="16"/>
        <v/>
      </c>
      <c r="U197" s="83">
        <f t="shared" si="17"/>
        <v>9000</v>
      </c>
    </row>
    <row r="198" spans="2:21" ht="18" customHeight="1" x14ac:dyDescent="0.2">
      <c r="B198" s="75">
        <f>J!E194</f>
        <v>194</v>
      </c>
      <c r="C198" s="231" t="str">
        <f>IF(AND(J!A194="",J!B194&lt;&gt;""),"NESTARTOVALO",IF(AND(J!A194="",J!B194=""),"",J!A194))</f>
        <v/>
      </c>
      <c r="D198" s="231" t="str">
        <f>IF(AND(J!A194="",J!B194=""),"",J!B194)</f>
        <v/>
      </c>
      <c r="E198" s="77"/>
      <c r="F198" s="78"/>
      <c r="G198" s="79"/>
      <c r="H198" s="80" t="str">
        <f t="shared" ref="H198:H261" si="18">IF($C198="","",IF(OR($E198="DNF",$F198="DNF",$G198="DNF",AND($E198="",$F198="",$G198="")),"DNF",IF(OR($E198="NP",$F198="NP",$G198="NP"),"NP",IF(ISERROR(MEDIAN($E198:$G198)),"DNF",IF(OR($E198="X",$F198="X",$G198="X",$E198="",$F198="",$G198="",$E198="x",$F198="x",$G198="x"),MAX($E198:$G198),MEDIAN($E198:$G198))))))</f>
        <v/>
      </c>
      <c r="I198" s="81"/>
      <c r="J198" s="77"/>
      <c r="K198" s="78"/>
      <c r="L198" s="79"/>
      <c r="M198" s="80" t="str">
        <f t="shared" ref="M198:M261" si="19">IF($C198="","",IF(OR($J198="DNF",$K198="DNF",$L198="DNF",AND($J198="",$K198="",$L198="")),"DNF",IF(OR($J198="NP",$K198="NP",$L198="NP"),"NP",IF(ISERROR(MEDIAN($J198:$L198)),"DNF",IF(OR($J198="X",$K198="X",$L198="X",$J198="",$K198="",$L198="",$J198="x",$K198="x",$L198="x"),MAX($J198:$L198),MEDIAN($J198:$L198))))))</f>
        <v/>
      </c>
      <c r="N198" s="471"/>
      <c r="O198" s="81" t="str">
        <f t="shared" ref="O198:O261" si="20">IF(C198="","",IF(OR(AND(H198="NP",M198="NP"),AND(H198="DNF",M198="DNF")),H198,IF(AND(H198="NP",M198="DNF"),H198,IF(AND(H198="DNF",M198="NP"),M198,MIN(H198,M198)))))</f>
        <v/>
      </c>
      <c r="Q198" s="90" t="str">
        <f t="shared" ref="Q198:Q261" si="21">IF(C198="","",IF(OR(O198="NP",O198="DNF"),O198,RANK(O198,O$5:O$179,1)))</f>
        <v/>
      </c>
      <c r="S198" s="90" t="str">
        <f t="shared" ref="S198:S261" si="22">IF(C198="","",IF(O198="NP",MAX(Q$5:Q$179)+1,IF(O198="DNF",MAX(Q$5:Q$179)+COUNTIF(Q$5:Q$179,"NP")+1,RANK(O198,O$5:O$179,1))))</f>
        <v/>
      </c>
      <c r="U198" s="83">
        <f t="shared" ref="U198:U261" si="23">IF($C198="",9000,MAX(H198,M198)+(COUNTIF($H198:$H198,"NP")*600)+(COUNTIF($M198:$M198,"NP")*600)+(COUNTIF($H198:$H198,"DNF")*3600)+(COUNTIF($M198:$M198,"DNF")*3600))</f>
        <v>9000</v>
      </c>
    </row>
    <row r="199" spans="2:21" ht="18" customHeight="1" x14ac:dyDescent="0.2">
      <c r="B199" s="42">
        <f>J!E195</f>
        <v>195</v>
      </c>
      <c r="C199" s="232" t="str">
        <f>IF(AND(J!A195="",J!B195&lt;&gt;""),"NESTARTOVALO",IF(AND(J!A195="",J!B195=""),"",J!A195))</f>
        <v/>
      </c>
      <c r="D199" s="232" t="str">
        <f>IF(AND(J!A195="",J!B195=""),"",J!B195)</f>
        <v/>
      </c>
      <c r="E199" s="51"/>
      <c r="F199" s="52"/>
      <c r="G199" s="53"/>
      <c r="H199" s="43" t="str">
        <f t="shared" si="18"/>
        <v/>
      </c>
      <c r="I199" s="44"/>
      <c r="J199" s="51"/>
      <c r="K199" s="52"/>
      <c r="L199" s="53"/>
      <c r="M199" s="43" t="str">
        <f t="shared" si="19"/>
        <v/>
      </c>
      <c r="N199" s="472"/>
      <c r="O199" s="44" t="str">
        <f t="shared" si="20"/>
        <v/>
      </c>
      <c r="Q199" s="90" t="str">
        <f t="shared" si="21"/>
        <v/>
      </c>
      <c r="S199" s="90" t="str">
        <f t="shared" si="22"/>
        <v/>
      </c>
      <c r="U199" s="83">
        <f t="shared" si="23"/>
        <v>9000</v>
      </c>
    </row>
    <row r="200" spans="2:21" ht="18" customHeight="1" x14ac:dyDescent="0.2">
      <c r="B200" s="75">
        <f>J!E196</f>
        <v>196</v>
      </c>
      <c r="C200" s="231" t="str">
        <f>IF(AND(J!A196="",J!B196&lt;&gt;""),"NESTARTOVALO",IF(AND(J!A196="",J!B196=""),"",J!A196))</f>
        <v/>
      </c>
      <c r="D200" s="231" t="str">
        <f>IF(AND(J!A196="",J!B196=""),"",J!B196)</f>
        <v/>
      </c>
      <c r="E200" s="77"/>
      <c r="F200" s="78"/>
      <c r="G200" s="79"/>
      <c r="H200" s="80" t="str">
        <f t="shared" si="18"/>
        <v/>
      </c>
      <c r="I200" s="81"/>
      <c r="J200" s="77"/>
      <c r="K200" s="78"/>
      <c r="L200" s="79"/>
      <c r="M200" s="80" t="str">
        <f t="shared" si="19"/>
        <v/>
      </c>
      <c r="N200" s="471"/>
      <c r="O200" s="81" t="str">
        <f t="shared" si="20"/>
        <v/>
      </c>
      <c r="Q200" s="90" t="str">
        <f t="shared" si="21"/>
        <v/>
      </c>
      <c r="S200" s="90" t="str">
        <f t="shared" si="22"/>
        <v/>
      </c>
      <c r="U200" s="83">
        <f t="shared" si="23"/>
        <v>9000</v>
      </c>
    </row>
    <row r="201" spans="2:21" ht="18" customHeight="1" x14ac:dyDescent="0.2">
      <c r="B201" s="42">
        <f>J!E197</f>
        <v>197</v>
      </c>
      <c r="C201" s="232" t="str">
        <f>IF(AND(J!A197="",J!B197&lt;&gt;""),"NESTARTOVALO",IF(AND(J!A197="",J!B197=""),"",J!A197))</f>
        <v/>
      </c>
      <c r="D201" s="232" t="str">
        <f>IF(AND(J!A197="",J!B197=""),"",J!B197)</f>
        <v/>
      </c>
      <c r="E201" s="51"/>
      <c r="F201" s="52"/>
      <c r="G201" s="53"/>
      <c r="H201" s="43" t="str">
        <f t="shared" si="18"/>
        <v/>
      </c>
      <c r="I201" s="44"/>
      <c r="J201" s="51"/>
      <c r="K201" s="52"/>
      <c r="L201" s="53"/>
      <c r="M201" s="43" t="str">
        <f t="shared" si="19"/>
        <v/>
      </c>
      <c r="N201" s="472"/>
      <c r="O201" s="44" t="str">
        <f t="shared" si="20"/>
        <v/>
      </c>
      <c r="Q201" s="90" t="str">
        <f t="shared" si="21"/>
        <v/>
      </c>
      <c r="S201" s="90" t="str">
        <f t="shared" si="22"/>
        <v/>
      </c>
      <c r="U201" s="83">
        <f t="shared" si="23"/>
        <v>9000</v>
      </c>
    </row>
    <row r="202" spans="2:21" ht="18" customHeight="1" x14ac:dyDescent="0.2">
      <c r="B202" s="75">
        <f>J!E198</f>
        <v>198</v>
      </c>
      <c r="C202" s="231" t="str">
        <f>IF(AND(J!A198="",J!B198&lt;&gt;""),"NESTARTOVALO",IF(AND(J!A198="",J!B198=""),"",J!A198))</f>
        <v/>
      </c>
      <c r="D202" s="231" t="str">
        <f>IF(AND(J!A198="",J!B198=""),"",J!B198)</f>
        <v/>
      </c>
      <c r="E202" s="77"/>
      <c r="F202" s="78"/>
      <c r="G202" s="79"/>
      <c r="H202" s="80" t="str">
        <f t="shared" si="18"/>
        <v/>
      </c>
      <c r="I202" s="81"/>
      <c r="J202" s="77"/>
      <c r="K202" s="78"/>
      <c r="L202" s="79"/>
      <c r="M202" s="80" t="str">
        <f t="shared" si="19"/>
        <v/>
      </c>
      <c r="N202" s="471"/>
      <c r="O202" s="81" t="str">
        <f t="shared" si="20"/>
        <v/>
      </c>
      <c r="Q202" s="90" t="str">
        <f t="shared" si="21"/>
        <v/>
      </c>
      <c r="S202" s="90" t="str">
        <f t="shared" si="22"/>
        <v/>
      </c>
      <c r="U202" s="83">
        <f t="shared" si="23"/>
        <v>9000</v>
      </c>
    </row>
    <row r="203" spans="2:21" ht="18" customHeight="1" x14ac:dyDescent="0.2">
      <c r="B203" s="42">
        <f>J!E199</f>
        <v>199</v>
      </c>
      <c r="C203" s="232" t="str">
        <f>IF(AND(J!A199="",J!B199&lt;&gt;""),"NESTARTOVALO",IF(AND(J!A199="",J!B199=""),"",J!A199))</f>
        <v/>
      </c>
      <c r="D203" s="232" t="str">
        <f>IF(AND(J!A199="",J!B199=""),"",J!B199)</f>
        <v/>
      </c>
      <c r="E203" s="51"/>
      <c r="F203" s="52"/>
      <c r="G203" s="53"/>
      <c r="H203" s="43" t="str">
        <f t="shared" si="18"/>
        <v/>
      </c>
      <c r="I203" s="44"/>
      <c r="J203" s="51"/>
      <c r="K203" s="52"/>
      <c r="L203" s="53"/>
      <c r="M203" s="43" t="str">
        <f t="shared" si="19"/>
        <v/>
      </c>
      <c r="N203" s="472"/>
      <c r="O203" s="44" t="str">
        <f t="shared" si="20"/>
        <v/>
      </c>
      <c r="Q203" s="90" t="str">
        <f t="shared" si="21"/>
        <v/>
      </c>
      <c r="S203" s="90" t="str">
        <f t="shared" si="22"/>
        <v/>
      </c>
      <c r="U203" s="83">
        <f t="shared" si="23"/>
        <v>9000</v>
      </c>
    </row>
    <row r="204" spans="2:21" ht="18" customHeight="1" x14ac:dyDescent="0.2">
      <c r="B204" s="75">
        <f>J!E200</f>
        <v>200</v>
      </c>
      <c r="C204" s="231" t="str">
        <f>IF(AND(J!A200="",J!B200&lt;&gt;""),"NESTARTOVALO",IF(AND(J!A200="",J!B200=""),"",J!A200))</f>
        <v/>
      </c>
      <c r="D204" s="231" t="str">
        <f>IF(AND(J!A200="",J!B200=""),"",J!B200)</f>
        <v/>
      </c>
      <c r="E204" s="77"/>
      <c r="F204" s="78"/>
      <c r="G204" s="79"/>
      <c r="H204" s="80" t="str">
        <f t="shared" si="18"/>
        <v/>
      </c>
      <c r="I204" s="81"/>
      <c r="J204" s="77"/>
      <c r="K204" s="78"/>
      <c r="L204" s="79"/>
      <c r="M204" s="80" t="str">
        <f t="shared" si="19"/>
        <v/>
      </c>
      <c r="N204" s="471"/>
      <c r="O204" s="81" t="str">
        <f t="shared" si="20"/>
        <v/>
      </c>
      <c r="Q204" s="90" t="str">
        <f t="shared" si="21"/>
        <v/>
      </c>
      <c r="S204" s="90" t="str">
        <f t="shared" si="22"/>
        <v/>
      </c>
      <c r="U204" s="83">
        <f t="shared" si="23"/>
        <v>9000</v>
      </c>
    </row>
    <row r="205" spans="2:21" ht="18" customHeight="1" x14ac:dyDescent="0.2">
      <c r="B205" s="42">
        <f>J!E201</f>
        <v>201</v>
      </c>
      <c r="C205" s="232" t="str">
        <f>IF(AND(J!A201="",J!B201&lt;&gt;""),"NESTARTOVALO",IF(AND(J!A201="",J!B201=""),"",J!A201))</f>
        <v/>
      </c>
      <c r="D205" s="232" t="str">
        <f>IF(AND(J!A201="",J!B201=""),"",J!B201)</f>
        <v/>
      </c>
      <c r="E205" s="51"/>
      <c r="F205" s="52"/>
      <c r="G205" s="53"/>
      <c r="H205" s="43" t="str">
        <f t="shared" si="18"/>
        <v/>
      </c>
      <c r="I205" s="44"/>
      <c r="J205" s="51"/>
      <c r="K205" s="52"/>
      <c r="L205" s="53"/>
      <c r="M205" s="43" t="str">
        <f t="shared" si="19"/>
        <v/>
      </c>
      <c r="N205" s="472"/>
      <c r="O205" s="44" t="str">
        <f t="shared" si="20"/>
        <v/>
      </c>
      <c r="Q205" s="90" t="str">
        <f t="shared" si="21"/>
        <v/>
      </c>
      <c r="S205" s="90" t="str">
        <f t="shared" si="22"/>
        <v/>
      </c>
      <c r="U205" s="83">
        <f t="shared" si="23"/>
        <v>9000</v>
      </c>
    </row>
    <row r="206" spans="2:21" ht="18" customHeight="1" x14ac:dyDescent="0.2">
      <c r="B206" s="75">
        <f>J!E202</f>
        <v>202</v>
      </c>
      <c r="C206" s="231" t="str">
        <f>IF(AND(J!A202="",J!B202&lt;&gt;""),"NESTARTOVALO",IF(AND(J!A202="",J!B202=""),"",J!A202))</f>
        <v/>
      </c>
      <c r="D206" s="231" t="str">
        <f>IF(AND(J!A202="",J!B202=""),"",J!B202)</f>
        <v/>
      </c>
      <c r="E206" s="77"/>
      <c r="F206" s="78"/>
      <c r="G206" s="79"/>
      <c r="H206" s="80" t="str">
        <f t="shared" si="18"/>
        <v/>
      </c>
      <c r="I206" s="81"/>
      <c r="J206" s="77"/>
      <c r="K206" s="78"/>
      <c r="L206" s="79"/>
      <c r="M206" s="80" t="str">
        <f t="shared" si="19"/>
        <v/>
      </c>
      <c r="N206" s="471"/>
      <c r="O206" s="81" t="str">
        <f t="shared" si="20"/>
        <v/>
      </c>
      <c r="Q206" s="90" t="str">
        <f t="shared" si="21"/>
        <v/>
      </c>
      <c r="S206" s="90" t="str">
        <f t="shared" si="22"/>
        <v/>
      </c>
      <c r="U206" s="83">
        <f t="shared" si="23"/>
        <v>9000</v>
      </c>
    </row>
    <row r="207" spans="2:21" ht="18" customHeight="1" x14ac:dyDescent="0.2">
      <c r="B207" s="42">
        <f>J!E203</f>
        <v>203</v>
      </c>
      <c r="C207" s="232" t="str">
        <f>IF(AND(J!A203="",J!B203&lt;&gt;""),"NESTARTOVALO",IF(AND(J!A203="",J!B203=""),"",J!A203))</f>
        <v/>
      </c>
      <c r="D207" s="232" t="str">
        <f>IF(AND(J!A203="",J!B203=""),"",J!B203)</f>
        <v/>
      </c>
      <c r="E207" s="51"/>
      <c r="F207" s="52"/>
      <c r="G207" s="53"/>
      <c r="H207" s="43" t="str">
        <f t="shared" si="18"/>
        <v/>
      </c>
      <c r="I207" s="44"/>
      <c r="J207" s="51"/>
      <c r="K207" s="52"/>
      <c r="L207" s="53"/>
      <c r="M207" s="43" t="str">
        <f t="shared" si="19"/>
        <v/>
      </c>
      <c r="N207" s="472"/>
      <c r="O207" s="44" t="str">
        <f t="shared" si="20"/>
        <v/>
      </c>
      <c r="Q207" s="90" t="str">
        <f t="shared" si="21"/>
        <v/>
      </c>
      <c r="S207" s="90" t="str">
        <f t="shared" si="22"/>
        <v/>
      </c>
      <c r="U207" s="83">
        <f t="shared" si="23"/>
        <v>9000</v>
      </c>
    </row>
    <row r="208" spans="2:21" ht="18" customHeight="1" x14ac:dyDescent="0.2">
      <c r="B208" s="75">
        <f>J!E204</f>
        <v>204</v>
      </c>
      <c r="C208" s="231" t="str">
        <f>IF(AND(J!A204="",J!B204&lt;&gt;""),"NESTARTOVALO",IF(AND(J!A204="",J!B204=""),"",J!A204))</f>
        <v/>
      </c>
      <c r="D208" s="231" t="str">
        <f>IF(AND(J!A204="",J!B204=""),"",J!B204)</f>
        <v/>
      </c>
      <c r="E208" s="77"/>
      <c r="F208" s="78"/>
      <c r="G208" s="79"/>
      <c r="H208" s="80" t="str">
        <f t="shared" si="18"/>
        <v/>
      </c>
      <c r="I208" s="81"/>
      <c r="J208" s="77"/>
      <c r="K208" s="78"/>
      <c r="L208" s="79"/>
      <c r="M208" s="80" t="str">
        <f t="shared" si="19"/>
        <v/>
      </c>
      <c r="N208" s="471"/>
      <c r="O208" s="81" t="str">
        <f t="shared" si="20"/>
        <v/>
      </c>
      <c r="Q208" s="90" t="str">
        <f t="shared" si="21"/>
        <v/>
      </c>
      <c r="S208" s="90" t="str">
        <f t="shared" si="22"/>
        <v/>
      </c>
      <c r="U208" s="83">
        <f t="shared" si="23"/>
        <v>9000</v>
      </c>
    </row>
    <row r="209" spans="2:21" ht="18" customHeight="1" x14ac:dyDescent="0.2">
      <c r="B209" s="42">
        <f>J!E205</f>
        <v>205</v>
      </c>
      <c r="C209" s="232" t="str">
        <f>IF(AND(J!A205="",J!B205&lt;&gt;""),"NESTARTOVALO",IF(AND(J!A205="",J!B205=""),"",J!A205))</f>
        <v/>
      </c>
      <c r="D209" s="232" t="str">
        <f>IF(AND(J!A205="",J!B205=""),"",J!B205)</f>
        <v/>
      </c>
      <c r="E209" s="51"/>
      <c r="F209" s="52"/>
      <c r="G209" s="53"/>
      <c r="H209" s="43" t="str">
        <f t="shared" si="18"/>
        <v/>
      </c>
      <c r="I209" s="44"/>
      <c r="J209" s="51"/>
      <c r="K209" s="52"/>
      <c r="L209" s="53"/>
      <c r="M209" s="43" t="str">
        <f t="shared" si="19"/>
        <v/>
      </c>
      <c r="N209" s="472"/>
      <c r="O209" s="44" t="str">
        <f t="shared" si="20"/>
        <v/>
      </c>
      <c r="Q209" s="90" t="str">
        <f t="shared" si="21"/>
        <v/>
      </c>
      <c r="S209" s="90" t="str">
        <f t="shared" si="22"/>
        <v/>
      </c>
      <c r="U209" s="83">
        <f t="shared" si="23"/>
        <v>9000</v>
      </c>
    </row>
    <row r="210" spans="2:21" ht="18" customHeight="1" x14ac:dyDescent="0.2">
      <c r="B210" s="75">
        <f>J!E206</f>
        <v>206</v>
      </c>
      <c r="C210" s="231" t="str">
        <f>IF(AND(J!A206="",J!B206&lt;&gt;""),"NESTARTOVALO",IF(AND(J!A206="",J!B206=""),"",J!A206))</f>
        <v/>
      </c>
      <c r="D210" s="231" t="str">
        <f>IF(AND(J!A206="",J!B206=""),"",J!B206)</f>
        <v/>
      </c>
      <c r="E210" s="77"/>
      <c r="F210" s="78"/>
      <c r="G210" s="79"/>
      <c r="H210" s="80" t="str">
        <f t="shared" si="18"/>
        <v/>
      </c>
      <c r="I210" s="81"/>
      <c r="J210" s="77"/>
      <c r="K210" s="78"/>
      <c r="L210" s="79"/>
      <c r="M210" s="80" t="str">
        <f t="shared" si="19"/>
        <v/>
      </c>
      <c r="N210" s="471"/>
      <c r="O210" s="81" t="str">
        <f t="shared" si="20"/>
        <v/>
      </c>
      <c r="Q210" s="90" t="str">
        <f t="shared" si="21"/>
        <v/>
      </c>
      <c r="S210" s="90" t="str">
        <f t="shared" si="22"/>
        <v/>
      </c>
      <c r="U210" s="83">
        <f t="shared" si="23"/>
        <v>9000</v>
      </c>
    </row>
    <row r="211" spans="2:21" ht="18" customHeight="1" x14ac:dyDescent="0.2">
      <c r="B211" s="42">
        <f>J!E207</f>
        <v>207</v>
      </c>
      <c r="C211" s="232" t="str">
        <f>IF(AND(J!A207="",J!B207&lt;&gt;""),"NESTARTOVALO",IF(AND(J!A207="",J!B207=""),"",J!A207))</f>
        <v/>
      </c>
      <c r="D211" s="232" t="str">
        <f>IF(AND(J!A207="",J!B207=""),"",J!B207)</f>
        <v/>
      </c>
      <c r="E211" s="51"/>
      <c r="F211" s="52"/>
      <c r="G211" s="53"/>
      <c r="H211" s="43" t="str">
        <f t="shared" si="18"/>
        <v/>
      </c>
      <c r="I211" s="44"/>
      <c r="J211" s="51"/>
      <c r="K211" s="52"/>
      <c r="L211" s="53"/>
      <c r="M211" s="43" t="str">
        <f t="shared" si="19"/>
        <v/>
      </c>
      <c r="N211" s="472"/>
      <c r="O211" s="44" t="str">
        <f t="shared" si="20"/>
        <v/>
      </c>
      <c r="Q211" s="90" t="str">
        <f t="shared" si="21"/>
        <v/>
      </c>
      <c r="S211" s="90" t="str">
        <f t="shared" si="22"/>
        <v/>
      </c>
      <c r="U211" s="83">
        <f t="shared" si="23"/>
        <v>9000</v>
      </c>
    </row>
    <row r="212" spans="2:21" ht="18" customHeight="1" x14ac:dyDescent="0.2">
      <c r="B212" s="75">
        <f>J!E208</f>
        <v>208</v>
      </c>
      <c r="C212" s="231" t="str">
        <f>IF(AND(J!A208="",J!B208&lt;&gt;""),"NESTARTOVALO",IF(AND(J!A208="",J!B208=""),"",J!A208))</f>
        <v/>
      </c>
      <c r="D212" s="231" t="str">
        <f>IF(AND(J!A208="",J!B208=""),"",J!B208)</f>
        <v/>
      </c>
      <c r="E212" s="77"/>
      <c r="F212" s="78"/>
      <c r="G212" s="79"/>
      <c r="H212" s="80" t="str">
        <f t="shared" si="18"/>
        <v/>
      </c>
      <c r="I212" s="81"/>
      <c r="J212" s="77"/>
      <c r="K212" s="78"/>
      <c r="L212" s="79"/>
      <c r="M212" s="80" t="str">
        <f t="shared" si="19"/>
        <v/>
      </c>
      <c r="N212" s="471"/>
      <c r="O212" s="81" t="str">
        <f t="shared" si="20"/>
        <v/>
      </c>
      <c r="Q212" s="90" t="str">
        <f t="shared" si="21"/>
        <v/>
      </c>
      <c r="S212" s="90" t="str">
        <f t="shared" si="22"/>
        <v/>
      </c>
      <c r="U212" s="83">
        <f t="shared" si="23"/>
        <v>9000</v>
      </c>
    </row>
    <row r="213" spans="2:21" ht="18" customHeight="1" x14ac:dyDescent="0.2">
      <c r="B213" s="42">
        <f>J!E209</f>
        <v>209</v>
      </c>
      <c r="C213" s="232" t="str">
        <f>IF(AND(J!A209="",J!B209&lt;&gt;""),"NESTARTOVALO",IF(AND(J!A209="",J!B209=""),"",J!A209))</f>
        <v/>
      </c>
      <c r="D213" s="232" t="str">
        <f>IF(AND(J!A209="",J!B209=""),"",J!B209)</f>
        <v/>
      </c>
      <c r="E213" s="51"/>
      <c r="F213" s="52"/>
      <c r="G213" s="53"/>
      <c r="H213" s="43" t="str">
        <f t="shared" si="18"/>
        <v/>
      </c>
      <c r="I213" s="44"/>
      <c r="J213" s="51"/>
      <c r="K213" s="52"/>
      <c r="L213" s="53"/>
      <c r="M213" s="43" t="str">
        <f t="shared" si="19"/>
        <v/>
      </c>
      <c r="N213" s="472"/>
      <c r="O213" s="44" t="str">
        <f t="shared" si="20"/>
        <v/>
      </c>
      <c r="Q213" s="90" t="str">
        <f t="shared" si="21"/>
        <v/>
      </c>
      <c r="S213" s="90" t="str">
        <f t="shared" si="22"/>
        <v/>
      </c>
      <c r="U213" s="83">
        <f t="shared" si="23"/>
        <v>9000</v>
      </c>
    </row>
    <row r="214" spans="2:21" ht="18" customHeight="1" x14ac:dyDescent="0.2">
      <c r="B214" s="75">
        <f>J!E210</f>
        <v>210</v>
      </c>
      <c r="C214" s="231" t="str">
        <f>IF(AND(J!A210="",J!B210&lt;&gt;""),"NESTARTOVALO",IF(AND(J!A210="",J!B210=""),"",J!A210))</f>
        <v/>
      </c>
      <c r="D214" s="231" t="str">
        <f>IF(AND(J!A210="",J!B210=""),"",J!B210)</f>
        <v/>
      </c>
      <c r="E214" s="77"/>
      <c r="F214" s="78"/>
      <c r="G214" s="79"/>
      <c r="H214" s="80" t="str">
        <f t="shared" si="18"/>
        <v/>
      </c>
      <c r="I214" s="81"/>
      <c r="J214" s="77"/>
      <c r="K214" s="78"/>
      <c r="L214" s="79"/>
      <c r="M214" s="80" t="str">
        <f t="shared" si="19"/>
        <v/>
      </c>
      <c r="N214" s="471"/>
      <c r="O214" s="81" t="str">
        <f t="shared" si="20"/>
        <v/>
      </c>
      <c r="Q214" s="90" t="str">
        <f t="shared" si="21"/>
        <v/>
      </c>
      <c r="S214" s="90" t="str">
        <f t="shared" si="22"/>
        <v/>
      </c>
      <c r="U214" s="83">
        <f t="shared" si="23"/>
        <v>9000</v>
      </c>
    </row>
    <row r="215" spans="2:21" ht="18" customHeight="1" x14ac:dyDescent="0.2">
      <c r="B215" s="114">
        <f>J!E211</f>
        <v>211</v>
      </c>
      <c r="C215" s="233" t="str">
        <f>IF(AND(J!A211="",J!B211&lt;&gt;""),"NESTARTOVALO",IF(AND(J!A211="",J!B211=""),"",J!A211))</f>
        <v/>
      </c>
      <c r="D215" s="233" t="str">
        <f>IF(AND(J!A211="",J!B211=""),"",J!B211)</f>
        <v/>
      </c>
      <c r="E215" s="115"/>
      <c r="F215" s="116"/>
      <c r="G215" s="117"/>
      <c r="H215" s="118" t="str">
        <f t="shared" si="18"/>
        <v/>
      </c>
      <c r="I215" s="119"/>
      <c r="J215" s="115"/>
      <c r="K215" s="116"/>
      <c r="L215" s="117"/>
      <c r="M215" s="118" t="str">
        <f t="shared" si="19"/>
        <v/>
      </c>
      <c r="N215" s="476"/>
      <c r="O215" s="119" t="str">
        <f t="shared" si="20"/>
        <v/>
      </c>
      <c r="Q215" s="90" t="str">
        <f t="shared" si="21"/>
        <v/>
      </c>
      <c r="S215" s="90" t="str">
        <f t="shared" si="22"/>
        <v/>
      </c>
      <c r="U215" s="83">
        <f t="shared" si="23"/>
        <v>9000</v>
      </c>
    </row>
    <row r="216" spans="2:21" ht="18" customHeight="1" x14ac:dyDescent="0.2">
      <c r="B216" s="75">
        <f>J!E212</f>
        <v>212</v>
      </c>
      <c r="C216" s="231" t="str">
        <f>IF(AND(J!A212="",J!B212&lt;&gt;""),"NESTARTOVALO",IF(AND(J!A212="",J!B212=""),"",J!A212))</f>
        <v/>
      </c>
      <c r="D216" s="231" t="str">
        <f>IF(AND(J!A212="",J!B212=""),"",J!B212)</f>
        <v/>
      </c>
      <c r="E216" s="77"/>
      <c r="F216" s="78"/>
      <c r="G216" s="79"/>
      <c r="H216" s="80" t="str">
        <f t="shared" si="18"/>
        <v/>
      </c>
      <c r="I216" s="81"/>
      <c r="J216" s="77"/>
      <c r="K216" s="78"/>
      <c r="L216" s="79"/>
      <c r="M216" s="80" t="str">
        <f t="shared" si="19"/>
        <v/>
      </c>
      <c r="N216" s="471"/>
      <c r="O216" s="81" t="str">
        <f t="shared" si="20"/>
        <v/>
      </c>
      <c r="Q216" s="90" t="str">
        <f t="shared" si="21"/>
        <v/>
      </c>
      <c r="S216" s="90" t="str">
        <f t="shared" si="22"/>
        <v/>
      </c>
      <c r="U216" s="83">
        <f t="shared" si="23"/>
        <v>9000</v>
      </c>
    </row>
    <row r="217" spans="2:21" ht="18" customHeight="1" x14ac:dyDescent="0.2">
      <c r="B217" s="42">
        <f>J!E213</f>
        <v>213</v>
      </c>
      <c r="C217" s="232" t="str">
        <f>IF(AND(J!A213="",J!B213&lt;&gt;""),"NESTARTOVALO",IF(AND(J!A213="",J!B213=""),"",J!A213))</f>
        <v/>
      </c>
      <c r="D217" s="232" t="str">
        <f>IF(AND(J!A213="",J!B213=""),"",J!B213)</f>
        <v/>
      </c>
      <c r="E217" s="51"/>
      <c r="F217" s="52"/>
      <c r="G217" s="53"/>
      <c r="H217" s="43" t="str">
        <f t="shared" si="18"/>
        <v/>
      </c>
      <c r="I217" s="44"/>
      <c r="J217" s="51"/>
      <c r="K217" s="52"/>
      <c r="L217" s="53"/>
      <c r="M217" s="43" t="str">
        <f t="shared" si="19"/>
        <v/>
      </c>
      <c r="N217" s="472"/>
      <c r="O217" s="44" t="str">
        <f t="shared" si="20"/>
        <v/>
      </c>
      <c r="Q217" s="90" t="str">
        <f t="shared" si="21"/>
        <v/>
      </c>
      <c r="S217" s="90" t="str">
        <f t="shared" si="22"/>
        <v/>
      </c>
      <c r="U217" s="83">
        <f t="shared" si="23"/>
        <v>9000</v>
      </c>
    </row>
    <row r="218" spans="2:21" ht="18" customHeight="1" x14ac:dyDescent="0.2">
      <c r="B218" s="75">
        <f>J!E214</f>
        <v>214</v>
      </c>
      <c r="C218" s="231" t="str">
        <f>IF(AND(J!A214="",J!B214&lt;&gt;""),"NESTARTOVALO",IF(AND(J!A214="",J!B214=""),"",J!A214))</f>
        <v/>
      </c>
      <c r="D218" s="231" t="str">
        <f>IF(AND(J!A214="",J!B214=""),"",J!B214)</f>
        <v/>
      </c>
      <c r="E218" s="77"/>
      <c r="F218" s="78"/>
      <c r="G218" s="79"/>
      <c r="H218" s="80" t="str">
        <f t="shared" si="18"/>
        <v/>
      </c>
      <c r="I218" s="81"/>
      <c r="J218" s="77"/>
      <c r="K218" s="78"/>
      <c r="L218" s="79"/>
      <c r="M218" s="80" t="str">
        <f t="shared" si="19"/>
        <v/>
      </c>
      <c r="N218" s="471"/>
      <c r="O218" s="81" t="str">
        <f t="shared" si="20"/>
        <v/>
      </c>
      <c r="Q218" s="90" t="str">
        <f t="shared" si="21"/>
        <v/>
      </c>
      <c r="S218" s="90" t="str">
        <f t="shared" si="22"/>
        <v/>
      </c>
      <c r="U218" s="83">
        <f t="shared" si="23"/>
        <v>9000</v>
      </c>
    </row>
    <row r="219" spans="2:21" ht="18" customHeight="1" x14ac:dyDescent="0.2">
      <c r="B219" s="42">
        <f>J!E215</f>
        <v>215</v>
      </c>
      <c r="C219" s="232" t="str">
        <f>IF(AND(J!A215="",J!B215&lt;&gt;""),"NESTARTOVALO",IF(AND(J!A215="",J!B215=""),"",J!A215))</f>
        <v/>
      </c>
      <c r="D219" s="232" t="str">
        <f>IF(AND(J!A215="",J!B215=""),"",J!B215)</f>
        <v/>
      </c>
      <c r="E219" s="51"/>
      <c r="F219" s="52"/>
      <c r="G219" s="53"/>
      <c r="H219" s="43" t="str">
        <f t="shared" si="18"/>
        <v/>
      </c>
      <c r="I219" s="44"/>
      <c r="J219" s="51"/>
      <c r="K219" s="52"/>
      <c r="L219" s="53"/>
      <c r="M219" s="43" t="str">
        <f t="shared" si="19"/>
        <v/>
      </c>
      <c r="N219" s="472"/>
      <c r="O219" s="44" t="str">
        <f t="shared" si="20"/>
        <v/>
      </c>
      <c r="Q219" s="90" t="str">
        <f t="shared" si="21"/>
        <v/>
      </c>
      <c r="S219" s="90" t="str">
        <f t="shared" si="22"/>
        <v/>
      </c>
      <c r="U219" s="83">
        <f t="shared" si="23"/>
        <v>9000</v>
      </c>
    </row>
    <row r="220" spans="2:21" ht="18" customHeight="1" x14ac:dyDescent="0.2">
      <c r="B220" s="75">
        <f>J!E216</f>
        <v>216</v>
      </c>
      <c r="C220" s="231" t="str">
        <f>IF(AND(J!A216="",J!B216&lt;&gt;""),"NESTARTOVALO",IF(AND(J!A216="",J!B216=""),"",J!A216))</f>
        <v/>
      </c>
      <c r="D220" s="231" t="str">
        <f>IF(AND(J!A216="",J!B216=""),"",J!B216)</f>
        <v/>
      </c>
      <c r="E220" s="77"/>
      <c r="F220" s="78"/>
      <c r="G220" s="79"/>
      <c r="H220" s="80" t="str">
        <f t="shared" si="18"/>
        <v/>
      </c>
      <c r="I220" s="81"/>
      <c r="J220" s="77"/>
      <c r="K220" s="78"/>
      <c r="L220" s="79"/>
      <c r="M220" s="80" t="str">
        <f t="shared" si="19"/>
        <v/>
      </c>
      <c r="N220" s="471"/>
      <c r="O220" s="81" t="str">
        <f t="shared" si="20"/>
        <v/>
      </c>
      <c r="Q220" s="90" t="str">
        <f t="shared" si="21"/>
        <v/>
      </c>
      <c r="S220" s="90" t="str">
        <f t="shared" si="22"/>
        <v/>
      </c>
      <c r="U220" s="83">
        <f t="shared" si="23"/>
        <v>9000</v>
      </c>
    </row>
    <row r="221" spans="2:21" ht="18" customHeight="1" x14ac:dyDescent="0.2">
      <c r="B221" s="42">
        <f>J!E217</f>
        <v>217</v>
      </c>
      <c r="C221" s="232" t="str">
        <f>IF(AND(J!A217="",J!B217&lt;&gt;""),"NESTARTOVALO",IF(AND(J!A217="",J!B217=""),"",J!A217))</f>
        <v/>
      </c>
      <c r="D221" s="232" t="str">
        <f>IF(AND(J!A217="",J!B217=""),"",J!B217)</f>
        <v/>
      </c>
      <c r="E221" s="51"/>
      <c r="F221" s="52"/>
      <c r="G221" s="53"/>
      <c r="H221" s="43" t="str">
        <f t="shared" si="18"/>
        <v/>
      </c>
      <c r="I221" s="44"/>
      <c r="J221" s="51"/>
      <c r="K221" s="52"/>
      <c r="L221" s="53"/>
      <c r="M221" s="43" t="str">
        <f t="shared" si="19"/>
        <v/>
      </c>
      <c r="N221" s="472"/>
      <c r="O221" s="44" t="str">
        <f t="shared" si="20"/>
        <v/>
      </c>
      <c r="Q221" s="90" t="str">
        <f t="shared" si="21"/>
        <v/>
      </c>
      <c r="S221" s="90" t="str">
        <f t="shared" si="22"/>
        <v/>
      </c>
      <c r="U221" s="83">
        <f t="shared" si="23"/>
        <v>9000</v>
      </c>
    </row>
    <row r="222" spans="2:21" ht="18" customHeight="1" x14ac:dyDescent="0.2">
      <c r="B222" s="75">
        <f>J!E218</f>
        <v>218</v>
      </c>
      <c r="C222" s="231" t="str">
        <f>IF(AND(J!A218="",J!B218&lt;&gt;""),"NESTARTOVALO",IF(AND(J!A218="",J!B218=""),"",J!A218))</f>
        <v/>
      </c>
      <c r="D222" s="231" t="str">
        <f>IF(AND(J!A218="",J!B218=""),"",J!B218)</f>
        <v/>
      </c>
      <c r="E222" s="77"/>
      <c r="F222" s="78"/>
      <c r="G222" s="79"/>
      <c r="H222" s="80" t="str">
        <f t="shared" si="18"/>
        <v/>
      </c>
      <c r="I222" s="81"/>
      <c r="J222" s="77"/>
      <c r="K222" s="78"/>
      <c r="L222" s="79"/>
      <c r="M222" s="80" t="str">
        <f t="shared" si="19"/>
        <v/>
      </c>
      <c r="N222" s="471"/>
      <c r="O222" s="81" t="str">
        <f t="shared" si="20"/>
        <v/>
      </c>
      <c r="Q222" s="90" t="str">
        <f t="shared" si="21"/>
        <v/>
      </c>
      <c r="S222" s="90" t="str">
        <f t="shared" si="22"/>
        <v/>
      </c>
      <c r="U222" s="83">
        <f t="shared" si="23"/>
        <v>9000</v>
      </c>
    </row>
    <row r="223" spans="2:21" ht="18" customHeight="1" x14ac:dyDescent="0.2">
      <c r="B223" s="42">
        <f>J!E219</f>
        <v>219</v>
      </c>
      <c r="C223" s="232" t="str">
        <f>IF(AND(J!A219="",J!B219&lt;&gt;""),"NESTARTOVALO",IF(AND(J!A219="",J!B219=""),"",J!A219))</f>
        <v/>
      </c>
      <c r="D223" s="232" t="str">
        <f>IF(AND(J!A219="",J!B219=""),"",J!B219)</f>
        <v/>
      </c>
      <c r="E223" s="51"/>
      <c r="F223" s="52"/>
      <c r="G223" s="53"/>
      <c r="H223" s="43" t="str">
        <f t="shared" si="18"/>
        <v/>
      </c>
      <c r="I223" s="44"/>
      <c r="J223" s="51"/>
      <c r="K223" s="52"/>
      <c r="L223" s="53"/>
      <c r="M223" s="43" t="str">
        <f t="shared" si="19"/>
        <v/>
      </c>
      <c r="N223" s="472"/>
      <c r="O223" s="44" t="str">
        <f t="shared" si="20"/>
        <v/>
      </c>
      <c r="Q223" s="90" t="str">
        <f t="shared" si="21"/>
        <v/>
      </c>
      <c r="S223" s="90" t="str">
        <f t="shared" si="22"/>
        <v/>
      </c>
      <c r="U223" s="83">
        <f t="shared" si="23"/>
        <v>9000</v>
      </c>
    </row>
    <row r="224" spans="2:21" ht="18" customHeight="1" x14ac:dyDescent="0.2">
      <c r="B224" s="120">
        <f>J!E220</f>
        <v>220</v>
      </c>
      <c r="C224" s="234" t="str">
        <f>IF(AND(J!A220="",J!B220&lt;&gt;""),"NESTARTOVALO",IF(AND(J!A220="",J!B220=""),"",J!A220))</f>
        <v/>
      </c>
      <c r="D224" s="234" t="str">
        <f>IF(AND(J!A220="",J!B220=""),"",J!B220)</f>
        <v/>
      </c>
      <c r="E224" s="121"/>
      <c r="F224" s="122"/>
      <c r="G224" s="123"/>
      <c r="H224" s="124" t="str">
        <f t="shared" si="18"/>
        <v/>
      </c>
      <c r="I224" s="125"/>
      <c r="J224" s="121"/>
      <c r="K224" s="122"/>
      <c r="L224" s="123"/>
      <c r="M224" s="124" t="str">
        <f t="shared" si="19"/>
        <v/>
      </c>
      <c r="N224" s="474"/>
      <c r="O224" s="125" t="str">
        <f t="shared" si="20"/>
        <v/>
      </c>
      <c r="Q224" s="90" t="str">
        <f t="shared" si="21"/>
        <v/>
      </c>
      <c r="S224" s="90" t="str">
        <f t="shared" si="22"/>
        <v/>
      </c>
      <c r="U224" s="83">
        <f t="shared" si="23"/>
        <v>9000</v>
      </c>
    </row>
    <row r="225" spans="2:21" ht="18" customHeight="1" x14ac:dyDescent="0.2">
      <c r="B225" s="42">
        <f>J!E221</f>
        <v>221</v>
      </c>
      <c r="C225" s="232" t="str">
        <f>IF(AND(J!A221="",J!B221&lt;&gt;""),"NESTARTOVALO",IF(AND(J!A221="",J!B221=""),"",J!A221))</f>
        <v/>
      </c>
      <c r="D225" s="232" t="str">
        <f>IF(AND(J!A221="",J!B221=""),"",J!B221)</f>
        <v/>
      </c>
      <c r="E225" s="51"/>
      <c r="F225" s="52"/>
      <c r="G225" s="53"/>
      <c r="H225" s="43" t="str">
        <f t="shared" si="18"/>
        <v/>
      </c>
      <c r="I225" s="44"/>
      <c r="J225" s="51"/>
      <c r="K225" s="52"/>
      <c r="L225" s="53"/>
      <c r="M225" s="43" t="str">
        <f t="shared" si="19"/>
        <v/>
      </c>
      <c r="N225" s="472"/>
      <c r="O225" s="44" t="str">
        <f t="shared" si="20"/>
        <v/>
      </c>
      <c r="Q225" s="90" t="str">
        <f t="shared" si="21"/>
        <v/>
      </c>
      <c r="S225" s="90" t="str">
        <f t="shared" si="22"/>
        <v/>
      </c>
      <c r="U225" s="83">
        <f t="shared" si="23"/>
        <v>9000</v>
      </c>
    </row>
    <row r="226" spans="2:21" ht="18" customHeight="1" x14ac:dyDescent="0.2">
      <c r="B226" s="75">
        <f>J!E222</f>
        <v>222</v>
      </c>
      <c r="C226" s="231" t="str">
        <f>IF(AND(J!A222="",J!B222&lt;&gt;""),"NESTARTOVALO",IF(AND(J!A222="",J!B222=""),"",J!A222))</f>
        <v/>
      </c>
      <c r="D226" s="231" t="str">
        <f>IF(AND(J!A222="",J!B222=""),"",J!B222)</f>
        <v/>
      </c>
      <c r="E226" s="77"/>
      <c r="F226" s="78"/>
      <c r="G226" s="79"/>
      <c r="H226" s="80" t="str">
        <f t="shared" si="18"/>
        <v/>
      </c>
      <c r="I226" s="81"/>
      <c r="J226" s="77"/>
      <c r="K226" s="78"/>
      <c r="L226" s="79"/>
      <c r="M226" s="80" t="str">
        <f t="shared" si="19"/>
        <v/>
      </c>
      <c r="N226" s="471"/>
      <c r="O226" s="81" t="str">
        <f t="shared" si="20"/>
        <v/>
      </c>
      <c r="Q226" s="90" t="str">
        <f t="shared" si="21"/>
        <v/>
      </c>
      <c r="S226" s="90" t="str">
        <f t="shared" si="22"/>
        <v/>
      </c>
      <c r="U226" s="83">
        <f t="shared" si="23"/>
        <v>9000</v>
      </c>
    </row>
    <row r="227" spans="2:21" ht="18" customHeight="1" x14ac:dyDescent="0.2">
      <c r="B227" s="42">
        <f>J!E223</f>
        <v>223</v>
      </c>
      <c r="C227" s="232" t="str">
        <f>IF(AND(J!A223="",J!B223&lt;&gt;""),"NESTARTOVALO",IF(AND(J!A223="",J!B223=""),"",J!A223))</f>
        <v/>
      </c>
      <c r="D227" s="232" t="str">
        <f>IF(AND(J!A223="",J!B223=""),"",J!B223)</f>
        <v/>
      </c>
      <c r="E227" s="51"/>
      <c r="F227" s="52"/>
      <c r="G227" s="53"/>
      <c r="H227" s="43" t="str">
        <f t="shared" si="18"/>
        <v/>
      </c>
      <c r="I227" s="44"/>
      <c r="J227" s="51"/>
      <c r="K227" s="52"/>
      <c r="L227" s="53"/>
      <c r="M227" s="43" t="str">
        <f t="shared" si="19"/>
        <v/>
      </c>
      <c r="N227" s="472"/>
      <c r="O227" s="44" t="str">
        <f t="shared" si="20"/>
        <v/>
      </c>
      <c r="Q227" s="90" t="str">
        <f t="shared" si="21"/>
        <v/>
      </c>
      <c r="S227" s="90" t="str">
        <f t="shared" si="22"/>
        <v/>
      </c>
      <c r="U227" s="83">
        <f t="shared" si="23"/>
        <v>9000</v>
      </c>
    </row>
    <row r="228" spans="2:21" ht="18" customHeight="1" x14ac:dyDescent="0.2">
      <c r="B228" s="75">
        <f>J!E224</f>
        <v>224</v>
      </c>
      <c r="C228" s="231" t="str">
        <f>IF(AND(J!A224="",J!B224&lt;&gt;""),"NESTARTOVALO",IF(AND(J!A224="",J!B224=""),"",J!A224))</f>
        <v/>
      </c>
      <c r="D228" s="231" t="str">
        <f>IF(AND(J!A224="",J!B224=""),"",J!B224)</f>
        <v/>
      </c>
      <c r="E228" s="77"/>
      <c r="F228" s="78"/>
      <c r="G228" s="79"/>
      <c r="H228" s="80" t="str">
        <f t="shared" si="18"/>
        <v/>
      </c>
      <c r="I228" s="81"/>
      <c r="J228" s="77"/>
      <c r="K228" s="78"/>
      <c r="L228" s="79"/>
      <c r="M228" s="80" t="str">
        <f t="shared" si="19"/>
        <v/>
      </c>
      <c r="N228" s="471"/>
      <c r="O228" s="81" t="str">
        <f t="shared" si="20"/>
        <v/>
      </c>
      <c r="Q228" s="90" t="str">
        <f t="shared" si="21"/>
        <v/>
      </c>
      <c r="S228" s="90" t="str">
        <f t="shared" si="22"/>
        <v/>
      </c>
      <c r="U228" s="83">
        <f t="shared" si="23"/>
        <v>9000</v>
      </c>
    </row>
    <row r="229" spans="2:21" ht="18" customHeight="1" x14ac:dyDescent="0.2">
      <c r="B229" s="42">
        <f>J!E225</f>
        <v>225</v>
      </c>
      <c r="C229" s="232" t="str">
        <f>IF(AND(J!A225="",J!B225&lt;&gt;""),"NESTARTOVALO",IF(AND(J!A225="",J!B225=""),"",J!A225))</f>
        <v/>
      </c>
      <c r="D229" s="232" t="str">
        <f>IF(AND(J!A225="",J!B225=""),"",J!B225)</f>
        <v/>
      </c>
      <c r="E229" s="51"/>
      <c r="F229" s="52"/>
      <c r="G229" s="53"/>
      <c r="H229" s="43" t="str">
        <f t="shared" si="18"/>
        <v/>
      </c>
      <c r="I229" s="44"/>
      <c r="J229" s="51"/>
      <c r="K229" s="52"/>
      <c r="L229" s="53"/>
      <c r="M229" s="43" t="str">
        <f t="shared" si="19"/>
        <v/>
      </c>
      <c r="N229" s="472"/>
      <c r="O229" s="44" t="str">
        <f t="shared" si="20"/>
        <v/>
      </c>
      <c r="Q229" s="90" t="str">
        <f t="shared" si="21"/>
        <v/>
      </c>
      <c r="S229" s="90" t="str">
        <f t="shared" si="22"/>
        <v/>
      </c>
      <c r="U229" s="83">
        <f t="shared" si="23"/>
        <v>9000</v>
      </c>
    </row>
    <row r="230" spans="2:21" ht="18" customHeight="1" x14ac:dyDescent="0.2">
      <c r="B230" s="75">
        <f>J!E226</f>
        <v>226</v>
      </c>
      <c r="C230" s="231" t="str">
        <f>IF(AND(J!A226="",J!B226&lt;&gt;""),"NESTARTOVALO",IF(AND(J!A226="",J!B226=""),"",J!A226))</f>
        <v/>
      </c>
      <c r="D230" s="231" t="str">
        <f>IF(AND(J!A226="",J!B226=""),"",J!B226)</f>
        <v/>
      </c>
      <c r="E230" s="77"/>
      <c r="F230" s="78"/>
      <c r="G230" s="79"/>
      <c r="H230" s="80" t="str">
        <f t="shared" si="18"/>
        <v/>
      </c>
      <c r="I230" s="81"/>
      <c r="J230" s="77"/>
      <c r="K230" s="78"/>
      <c r="L230" s="79"/>
      <c r="M230" s="80" t="str">
        <f t="shared" si="19"/>
        <v/>
      </c>
      <c r="N230" s="471"/>
      <c r="O230" s="81" t="str">
        <f t="shared" si="20"/>
        <v/>
      </c>
      <c r="Q230" s="90" t="str">
        <f t="shared" si="21"/>
        <v/>
      </c>
      <c r="S230" s="90" t="str">
        <f t="shared" si="22"/>
        <v/>
      </c>
      <c r="U230" s="83">
        <f t="shared" si="23"/>
        <v>9000</v>
      </c>
    </row>
    <row r="231" spans="2:21" ht="18" customHeight="1" x14ac:dyDescent="0.2">
      <c r="B231" s="42">
        <f>J!E227</f>
        <v>227</v>
      </c>
      <c r="C231" s="232" t="str">
        <f>IF(AND(J!A227="",J!B227&lt;&gt;""),"NESTARTOVALO",IF(AND(J!A227="",J!B227=""),"",J!A227))</f>
        <v/>
      </c>
      <c r="D231" s="232" t="str">
        <f>IF(AND(J!A227="",J!B227=""),"",J!B227)</f>
        <v/>
      </c>
      <c r="E231" s="51"/>
      <c r="F231" s="52"/>
      <c r="G231" s="53"/>
      <c r="H231" s="43" t="str">
        <f t="shared" si="18"/>
        <v/>
      </c>
      <c r="I231" s="44"/>
      <c r="J231" s="51"/>
      <c r="K231" s="52"/>
      <c r="L231" s="53"/>
      <c r="M231" s="43" t="str">
        <f t="shared" si="19"/>
        <v/>
      </c>
      <c r="N231" s="472"/>
      <c r="O231" s="44" t="str">
        <f t="shared" si="20"/>
        <v/>
      </c>
      <c r="Q231" s="90" t="str">
        <f t="shared" si="21"/>
        <v/>
      </c>
      <c r="S231" s="90" t="str">
        <f t="shared" si="22"/>
        <v/>
      </c>
      <c r="U231" s="83">
        <f t="shared" si="23"/>
        <v>9000</v>
      </c>
    </row>
    <row r="232" spans="2:21" ht="18" customHeight="1" x14ac:dyDescent="0.2">
      <c r="B232" s="75">
        <f>J!E228</f>
        <v>228</v>
      </c>
      <c r="C232" s="231" t="str">
        <f>IF(AND(J!A228="",J!B228&lt;&gt;""),"NESTARTOVALO",IF(AND(J!A228="",J!B228=""),"",J!A228))</f>
        <v/>
      </c>
      <c r="D232" s="231" t="str">
        <f>IF(AND(J!A228="",J!B228=""),"",J!B228)</f>
        <v/>
      </c>
      <c r="E232" s="77"/>
      <c r="F232" s="78"/>
      <c r="G232" s="79"/>
      <c r="H232" s="80" t="str">
        <f t="shared" si="18"/>
        <v/>
      </c>
      <c r="I232" s="81"/>
      <c r="J232" s="77"/>
      <c r="K232" s="78"/>
      <c r="L232" s="79"/>
      <c r="M232" s="80" t="str">
        <f t="shared" si="19"/>
        <v/>
      </c>
      <c r="N232" s="471"/>
      <c r="O232" s="81" t="str">
        <f t="shared" si="20"/>
        <v/>
      </c>
      <c r="Q232" s="90" t="str">
        <f t="shared" si="21"/>
        <v/>
      </c>
      <c r="S232" s="90" t="str">
        <f t="shared" si="22"/>
        <v/>
      </c>
      <c r="U232" s="83">
        <f t="shared" si="23"/>
        <v>9000</v>
      </c>
    </row>
    <row r="233" spans="2:21" ht="18" customHeight="1" x14ac:dyDescent="0.2">
      <c r="B233" s="42">
        <f>J!E229</f>
        <v>229</v>
      </c>
      <c r="C233" s="232" t="str">
        <f>IF(AND(J!A229="",J!B229&lt;&gt;""),"NESTARTOVALO",IF(AND(J!A229="",J!B229=""),"",J!A229))</f>
        <v/>
      </c>
      <c r="D233" s="232" t="str">
        <f>IF(AND(J!A229="",J!B229=""),"",J!B229)</f>
        <v/>
      </c>
      <c r="E233" s="51"/>
      <c r="F233" s="52"/>
      <c r="G233" s="53"/>
      <c r="H233" s="43" t="str">
        <f t="shared" si="18"/>
        <v/>
      </c>
      <c r="I233" s="44"/>
      <c r="J233" s="51"/>
      <c r="K233" s="52"/>
      <c r="L233" s="53"/>
      <c r="M233" s="43" t="str">
        <f t="shared" si="19"/>
        <v/>
      </c>
      <c r="N233" s="472"/>
      <c r="O233" s="44" t="str">
        <f t="shared" si="20"/>
        <v/>
      </c>
      <c r="Q233" s="90" t="str">
        <f t="shared" si="21"/>
        <v/>
      </c>
      <c r="S233" s="90" t="str">
        <f t="shared" si="22"/>
        <v/>
      </c>
      <c r="U233" s="83">
        <f t="shared" si="23"/>
        <v>9000</v>
      </c>
    </row>
    <row r="234" spans="2:21" ht="18" customHeight="1" x14ac:dyDescent="0.2">
      <c r="B234" s="75">
        <f>J!E230</f>
        <v>230</v>
      </c>
      <c r="C234" s="231" t="str">
        <f>IF(AND(J!A230="",J!B230&lt;&gt;""),"NESTARTOVALO",IF(AND(J!A230="",J!B230=""),"",J!A230))</f>
        <v/>
      </c>
      <c r="D234" s="231" t="str">
        <f>IF(AND(J!A230="",J!B230=""),"",J!B230)</f>
        <v/>
      </c>
      <c r="E234" s="77"/>
      <c r="F234" s="78"/>
      <c r="G234" s="79"/>
      <c r="H234" s="80" t="str">
        <f t="shared" si="18"/>
        <v/>
      </c>
      <c r="I234" s="81"/>
      <c r="J234" s="77"/>
      <c r="K234" s="78"/>
      <c r="L234" s="79"/>
      <c r="M234" s="80" t="str">
        <f t="shared" si="19"/>
        <v/>
      </c>
      <c r="N234" s="471"/>
      <c r="O234" s="81" t="str">
        <f t="shared" si="20"/>
        <v/>
      </c>
      <c r="Q234" s="90" t="str">
        <f t="shared" si="21"/>
        <v/>
      </c>
      <c r="S234" s="90" t="str">
        <f t="shared" si="22"/>
        <v/>
      </c>
      <c r="U234" s="83">
        <f t="shared" si="23"/>
        <v>9000</v>
      </c>
    </row>
    <row r="235" spans="2:21" ht="18" customHeight="1" x14ac:dyDescent="0.2">
      <c r="B235" s="42">
        <f>J!E231</f>
        <v>231</v>
      </c>
      <c r="C235" s="232" t="str">
        <f>IF(AND(J!A231="",J!B231&lt;&gt;""),"NESTARTOVALO",IF(AND(J!A231="",J!B231=""),"",J!A231))</f>
        <v/>
      </c>
      <c r="D235" s="232" t="str">
        <f>IF(AND(J!A231="",J!B231=""),"",J!B231)</f>
        <v/>
      </c>
      <c r="E235" s="51"/>
      <c r="F235" s="52"/>
      <c r="G235" s="53"/>
      <c r="H235" s="43" t="str">
        <f t="shared" si="18"/>
        <v/>
      </c>
      <c r="I235" s="44"/>
      <c r="J235" s="51"/>
      <c r="K235" s="52"/>
      <c r="L235" s="53"/>
      <c r="M235" s="43" t="str">
        <f t="shared" si="19"/>
        <v/>
      </c>
      <c r="N235" s="472"/>
      <c r="O235" s="44" t="str">
        <f t="shared" si="20"/>
        <v/>
      </c>
      <c r="Q235" s="90" t="str">
        <f t="shared" si="21"/>
        <v/>
      </c>
      <c r="S235" s="90" t="str">
        <f t="shared" si="22"/>
        <v/>
      </c>
      <c r="U235" s="83">
        <f t="shared" si="23"/>
        <v>9000</v>
      </c>
    </row>
    <row r="236" spans="2:21" ht="18" customHeight="1" x14ac:dyDescent="0.2">
      <c r="B236" s="75">
        <f>J!E232</f>
        <v>232</v>
      </c>
      <c r="C236" s="231" t="str">
        <f>IF(AND(J!A232="",J!B232&lt;&gt;""),"NESTARTOVALO",IF(AND(J!A232="",J!B232=""),"",J!A232))</f>
        <v/>
      </c>
      <c r="D236" s="231" t="str">
        <f>IF(AND(J!A232="",J!B232=""),"",J!B232)</f>
        <v/>
      </c>
      <c r="E236" s="77"/>
      <c r="F236" s="78"/>
      <c r="G236" s="79"/>
      <c r="H236" s="80" t="str">
        <f t="shared" si="18"/>
        <v/>
      </c>
      <c r="I236" s="81"/>
      <c r="J236" s="77"/>
      <c r="K236" s="78"/>
      <c r="L236" s="79"/>
      <c r="M236" s="80" t="str">
        <f t="shared" si="19"/>
        <v/>
      </c>
      <c r="N236" s="471"/>
      <c r="O236" s="81" t="str">
        <f t="shared" si="20"/>
        <v/>
      </c>
      <c r="Q236" s="90" t="str">
        <f t="shared" si="21"/>
        <v/>
      </c>
      <c r="S236" s="90" t="str">
        <f t="shared" si="22"/>
        <v/>
      </c>
      <c r="U236" s="83">
        <f t="shared" si="23"/>
        <v>9000</v>
      </c>
    </row>
    <row r="237" spans="2:21" ht="18" customHeight="1" x14ac:dyDescent="0.2">
      <c r="B237" s="84">
        <f>J!E233</f>
        <v>233</v>
      </c>
      <c r="C237" s="235" t="str">
        <f>IF(AND(J!A233="",J!B233&lt;&gt;""),"NESTARTOVALO",IF(AND(J!A233="",J!B233=""),"",J!A233))</f>
        <v/>
      </c>
      <c r="D237" s="235" t="str">
        <f>IF(AND(J!A233="",J!B233=""),"",J!B233)</f>
        <v/>
      </c>
      <c r="E237" s="86"/>
      <c r="F237" s="87"/>
      <c r="G237" s="88"/>
      <c r="H237" s="89" t="str">
        <f t="shared" si="18"/>
        <v/>
      </c>
      <c r="I237" s="83"/>
      <c r="J237" s="86"/>
      <c r="K237" s="87"/>
      <c r="L237" s="88"/>
      <c r="M237" s="89" t="str">
        <f t="shared" si="19"/>
        <v/>
      </c>
      <c r="N237" s="475"/>
      <c r="O237" s="83" t="str">
        <f t="shared" si="20"/>
        <v/>
      </c>
      <c r="Q237" s="90" t="str">
        <f t="shared" si="21"/>
        <v/>
      </c>
      <c r="S237" s="90" t="str">
        <f t="shared" si="22"/>
        <v/>
      </c>
      <c r="U237" s="83">
        <f t="shared" si="23"/>
        <v>9000</v>
      </c>
    </row>
    <row r="238" spans="2:21" ht="18" customHeight="1" x14ac:dyDescent="0.2">
      <c r="B238" s="75">
        <f>J!E234</f>
        <v>234</v>
      </c>
      <c r="C238" s="231" t="str">
        <f>IF(AND(J!A234="",J!B234&lt;&gt;""),"NESTARTOVALO",IF(AND(J!A234="",J!B234=""),"",J!A234))</f>
        <v/>
      </c>
      <c r="D238" s="231" t="str">
        <f>IF(AND(J!A234="",J!B234=""),"",J!B234)</f>
        <v/>
      </c>
      <c r="E238" s="77"/>
      <c r="F238" s="78"/>
      <c r="G238" s="79"/>
      <c r="H238" s="80" t="str">
        <f t="shared" si="18"/>
        <v/>
      </c>
      <c r="I238" s="81"/>
      <c r="J238" s="77"/>
      <c r="K238" s="78"/>
      <c r="L238" s="79"/>
      <c r="M238" s="80" t="str">
        <f t="shared" si="19"/>
        <v/>
      </c>
      <c r="N238" s="471"/>
      <c r="O238" s="81" t="str">
        <f t="shared" si="20"/>
        <v/>
      </c>
      <c r="Q238" s="90" t="str">
        <f t="shared" si="21"/>
        <v/>
      </c>
      <c r="S238" s="90" t="str">
        <f t="shared" si="22"/>
        <v/>
      </c>
      <c r="U238" s="83">
        <f t="shared" si="23"/>
        <v>9000</v>
      </c>
    </row>
    <row r="239" spans="2:21" ht="18" customHeight="1" x14ac:dyDescent="0.2">
      <c r="B239" s="42">
        <f>J!E235</f>
        <v>235</v>
      </c>
      <c r="C239" s="232" t="str">
        <f>IF(AND(J!A235="",J!B235&lt;&gt;""),"NESTARTOVALO",IF(AND(J!A235="",J!B235=""),"",J!A235))</f>
        <v/>
      </c>
      <c r="D239" s="232" t="str">
        <f>IF(AND(J!A235="",J!B235=""),"",J!B235)</f>
        <v/>
      </c>
      <c r="E239" s="51"/>
      <c r="F239" s="52"/>
      <c r="G239" s="53"/>
      <c r="H239" s="43" t="str">
        <f t="shared" si="18"/>
        <v/>
      </c>
      <c r="I239" s="44"/>
      <c r="J239" s="51"/>
      <c r="K239" s="52"/>
      <c r="L239" s="53"/>
      <c r="M239" s="43" t="str">
        <f t="shared" si="19"/>
        <v/>
      </c>
      <c r="N239" s="472"/>
      <c r="O239" s="44" t="str">
        <f t="shared" si="20"/>
        <v/>
      </c>
      <c r="Q239" s="90" t="str">
        <f t="shared" si="21"/>
        <v/>
      </c>
      <c r="S239" s="90" t="str">
        <f t="shared" si="22"/>
        <v/>
      </c>
      <c r="U239" s="83">
        <f t="shared" si="23"/>
        <v>9000</v>
      </c>
    </row>
    <row r="240" spans="2:21" ht="18" customHeight="1" x14ac:dyDescent="0.2">
      <c r="B240" s="75">
        <f>J!E236</f>
        <v>236</v>
      </c>
      <c r="C240" s="231" t="str">
        <f>IF(AND(J!A236="",J!B236&lt;&gt;""),"NESTARTOVALO",IF(AND(J!A236="",J!B236=""),"",J!A236))</f>
        <v/>
      </c>
      <c r="D240" s="231" t="str">
        <f>IF(AND(J!A236="",J!B236=""),"",J!B236)</f>
        <v/>
      </c>
      <c r="E240" s="77"/>
      <c r="F240" s="78"/>
      <c r="G240" s="79"/>
      <c r="H240" s="80" t="str">
        <f t="shared" si="18"/>
        <v/>
      </c>
      <c r="I240" s="81"/>
      <c r="J240" s="77"/>
      <c r="K240" s="78"/>
      <c r="L240" s="79"/>
      <c r="M240" s="80" t="str">
        <f t="shared" si="19"/>
        <v/>
      </c>
      <c r="N240" s="471"/>
      <c r="O240" s="81" t="str">
        <f t="shared" si="20"/>
        <v/>
      </c>
      <c r="Q240" s="90" t="str">
        <f t="shared" si="21"/>
        <v/>
      </c>
      <c r="S240" s="90" t="str">
        <f t="shared" si="22"/>
        <v/>
      </c>
      <c r="U240" s="83">
        <f t="shared" si="23"/>
        <v>9000</v>
      </c>
    </row>
    <row r="241" spans="2:21" ht="18" customHeight="1" x14ac:dyDescent="0.2">
      <c r="B241" s="42">
        <f>J!E237</f>
        <v>237</v>
      </c>
      <c r="C241" s="232" t="str">
        <f>IF(AND(J!A237="",J!B237&lt;&gt;""),"NESTARTOVALO",IF(AND(J!A237="",J!B237=""),"",J!A237))</f>
        <v/>
      </c>
      <c r="D241" s="232" t="str">
        <f>IF(AND(J!A237="",J!B237=""),"",J!B237)</f>
        <v/>
      </c>
      <c r="E241" s="51"/>
      <c r="F241" s="52"/>
      <c r="G241" s="53"/>
      <c r="H241" s="43" t="str">
        <f t="shared" si="18"/>
        <v/>
      </c>
      <c r="I241" s="44"/>
      <c r="J241" s="51"/>
      <c r="K241" s="52"/>
      <c r="L241" s="53"/>
      <c r="M241" s="43" t="str">
        <f t="shared" si="19"/>
        <v/>
      </c>
      <c r="N241" s="472"/>
      <c r="O241" s="44" t="str">
        <f t="shared" si="20"/>
        <v/>
      </c>
      <c r="Q241" s="90" t="str">
        <f t="shared" si="21"/>
        <v/>
      </c>
      <c r="S241" s="90" t="str">
        <f t="shared" si="22"/>
        <v/>
      </c>
      <c r="U241" s="83">
        <f t="shared" si="23"/>
        <v>9000</v>
      </c>
    </row>
    <row r="242" spans="2:21" ht="18" customHeight="1" x14ac:dyDescent="0.2">
      <c r="B242" s="75">
        <f>J!E238</f>
        <v>238</v>
      </c>
      <c r="C242" s="231" t="str">
        <f>IF(AND(J!A238="",J!B238&lt;&gt;""),"NESTARTOVALO",IF(AND(J!A238="",J!B238=""),"",J!A238))</f>
        <v/>
      </c>
      <c r="D242" s="231" t="str">
        <f>IF(AND(J!A238="",J!B238=""),"",J!B238)</f>
        <v/>
      </c>
      <c r="E242" s="77"/>
      <c r="F242" s="78"/>
      <c r="G242" s="79"/>
      <c r="H242" s="80" t="str">
        <f t="shared" si="18"/>
        <v/>
      </c>
      <c r="I242" s="81"/>
      <c r="J242" s="77"/>
      <c r="K242" s="78"/>
      <c r="L242" s="79"/>
      <c r="M242" s="80" t="str">
        <f t="shared" si="19"/>
        <v/>
      </c>
      <c r="N242" s="471"/>
      <c r="O242" s="81" t="str">
        <f t="shared" si="20"/>
        <v/>
      </c>
      <c r="Q242" s="90" t="str">
        <f t="shared" si="21"/>
        <v/>
      </c>
      <c r="S242" s="90" t="str">
        <f t="shared" si="22"/>
        <v/>
      </c>
      <c r="U242" s="83">
        <f t="shared" si="23"/>
        <v>9000</v>
      </c>
    </row>
    <row r="243" spans="2:21" ht="18" customHeight="1" x14ac:dyDescent="0.2">
      <c r="B243" s="42">
        <f>J!E239</f>
        <v>239</v>
      </c>
      <c r="C243" s="232" t="str">
        <f>IF(AND(J!A239="",J!B239&lt;&gt;""),"NESTARTOVALO",IF(AND(J!A239="",J!B239=""),"",J!A239))</f>
        <v/>
      </c>
      <c r="D243" s="232" t="str">
        <f>IF(AND(J!A239="",J!B239=""),"",J!B239)</f>
        <v/>
      </c>
      <c r="E243" s="51"/>
      <c r="F243" s="52"/>
      <c r="G243" s="53"/>
      <c r="H243" s="43" t="str">
        <f t="shared" si="18"/>
        <v/>
      </c>
      <c r="I243" s="44"/>
      <c r="J243" s="51"/>
      <c r="K243" s="52"/>
      <c r="L243" s="53"/>
      <c r="M243" s="43" t="str">
        <f t="shared" si="19"/>
        <v/>
      </c>
      <c r="N243" s="472"/>
      <c r="O243" s="44" t="str">
        <f t="shared" si="20"/>
        <v/>
      </c>
      <c r="Q243" s="90" t="str">
        <f t="shared" si="21"/>
        <v/>
      </c>
      <c r="S243" s="90" t="str">
        <f t="shared" si="22"/>
        <v/>
      </c>
      <c r="U243" s="83">
        <f t="shared" si="23"/>
        <v>9000</v>
      </c>
    </row>
    <row r="244" spans="2:21" ht="18" customHeight="1" x14ac:dyDescent="0.2">
      <c r="B244" s="75">
        <f>J!E240</f>
        <v>240</v>
      </c>
      <c r="C244" s="231" t="str">
        <f>IF(AND(J!A240="",J!B240&lt;&gt;""),"NESTARTOVALO",IF(AND(J!A240="",J!B240=""),"",J!A240))</f>
        <v/>
      </c>
      <c r="D244" s="231" t="str">
        <f>IF(AND(J!A240="",J!B240=""),"",J!B240)</f>
        <v/>
      </c>
      <c r="E244" s="77"/>
      <c r="F244" s="78"/>
      <c r="G244" s="79"/>
      <c r="H244" s="80" t="str">
        <f t="shared" si="18"/>
        <v/>
      </c>
      <c r="I244" s="81"/>
      <c r="J244" s="77"/>
      <c r="K244" s="78"/>
      <c r="L244" s="79"/>
      <c r="M244" s="80" t="str">
        <f t="shared" si="19"/>
        <v/>
      </c>
      <c r="N244" s="471"/>
      <c r="O244" s="81" t="str">
        <f t="shared" si="20"/>
        <v/>
      </c>
      <c r="Q244" s="90" t="str">
        <f t="shared" si="21"/>
        <v/>
      </c>
      <c r="S244" s="90" t="str">
        <f t="shared" si="22"/>
        <v/>
      </c>
      <c r="U244" s="83">
        <f t="shared" si="23"/>
        <v>9000</v>
      </c>
    </row>
    <row r="245" spans="2:21" ht="18" customHeight="1" x14ac:dyDescent="0.2">
      <c r="B245" s="42">
        <f>J!E241</f>
        <v>241</v>
      </c>
      <c r="C245" s="232" t="str">
        <f>IF(AND(J!A241="",J!B241&lt;&gt;""),"NESTARTOVALO",IF(AND(J!A241="",J!B241=""),"",J!A241))</f>
        <v/>
      </c>
      <c r="D245" s="232" t="str">
        <f>IF(AND(J!A241="",J!B241=""),"",J!B241)</f>
        <v/>
      </c>
      <c r="E245" s="51"/>
      <c r="F245" s="52"/>
      <c r="G245" s="53"/>
      <c r="H245" s="43" t="str">
        <f t="shared" si="18"/>
        <v/>
      </c>
      <c r="I245" s="44"/>
      <c r="J245" s="51"/>
      <c r="K245" s="52"/>
      <c r="L245" s="53"/>
      <c r="M245" s="43" t="str">
        <f t="shared" si="19"/>
        <v/>
      </c>
      <c r="N245" s="472"/>
      <c r="O245" s="44" t="str">
        <f t="shared" si="20"/>
        <v/>
      </c>
      <c r="Q245" s="90" t="str">
        <f t="shared" si="21"/>
        <v/>
      </c>
      <c r="S245" s="90" t="str">
        <f t="shared" si="22"/>
        <v/>
      </c>
      <c r="U245" s="83">
        <f t="shared" si="23"/>
        <v>9000</v>
      </c>
    </row>
    <row r="246" spans="2:21" ht="18" customHeight="1" x14ac:dyDescent="0.2">
      <c r="B246" s="75">
        <f>J!E242</f>
        <v>242</v>
      </c>
      <c r="C246" s="231" t="str">
        <f>IF(AND(J!A242="",J!B242&lt;&gt;""),"NESTARTOVALO",IF(AND(J!A242="",J!B242=""),"",J!A242))</f>
        <v/>
      </c>
      <c r="D246" s="231" t="str">
        <f>IF(AND(J!A242="",J!B242=""),"",J!B242)</f>
        <v/>
      </c>
      <c r="E246" s="77"/>
      <c r="F246" s="78"/>
      <c r="G246" s="79"/>
      <c r="H246" s="80" t="str">
        <f t="shared" si="18"/>
        <v/>
      </c>
      <c r="I246" s="81"/>
      <c r="J246" s="77"/>
      <c r="K246" s="78"/>
      <c r="L246" s="79"/>
      <c r="M246" s="80" t="str">
        <f t="shared" si="19"/>
        <v/>
      </c>
      <c r="N246" s="471"/>
      <c r="O246" s="81" t="str">
        <f t="shared" si="20"/>
        <v/>
      </c>
      <c r="Q246" s="90" t="str">
        <f t="shared" si="21"/>
        <v/>
      </c>
      <c r="S246" s="90" t="str">
        <f t="shared" si="22"/>
        <v/>
      </c>
      <c r="U246" s="83">
        <f t="shared" si="23"/>
        <v>9000</v>
      </c>
    </row>
    <row r="247" spans="2:21" ht="18" customHeight="1" x14ac:dyDescent="0.2">
      <c r="B247" s="42">
        <f>J!E243</f>
        <v>243</v>
      </c>
      <c r="C247" s="232" t="str">
        <f>IF(AND(J!A243="",J!B243&lt;&gt;""),"NESTARTOVALO",IF(AND(J!A243="",J!B243=""),"",J!A243))</f>
        <v/>
      </c>
      <c r="D247" s="232" t="str">
        <f>IF(AND(J!A243="",J!B243=""),"",J!B243)</f>
        <v/>
      </c>
      <c r="E247" s="51"/>
      <c r="F247" s="52"/>
      <c r="G247" s="53"/>
      <c r="H247" s="43" t="str">
        <f t="shared" si="18"/>
        <v/>
      </c>
      <c r="I247" s="44"/>
      <c r="J247" s="51"/>
      <c r="K247" s="52"/>
      <c r="L247" s="53"/>
      <c r="M247" s="43" t="str">
        <f t="shared" si="19"/>
        <v/>
      </c>
      <c r="N247" s="472"/>
      <c r="O247" s="44" t="str">
        <f t="shared" si="20"/>
        <v/>
      </c>
      <c r="Q247" s="90" t="str">
        <f t="shared" si="21"/>
        <v/>
      </c>
      <c r="S247" s="90" t="str">
        <f t="shared" si="22"/>
        <v/>
      </c>
      <c r="U247" s="83">
        <f t="shared" si="23"/>
        <v>9000</v>
      </c>
    </row>
    <row r="248" spans="2:21" ht="18" customHeight="1" x14ac:dyDescent="0.2">
      <c r="B248" s="75">
        <f>J!E244</f>
        <v>244</v>
      </c>
      <c r="C248" s="231" t="str">
        <f>IF(AND(J!A244="",J!B244&lt;&gt;""),"NESTARTOVALO",IF(AND(J!A244="",J!B244=""),"",J!A244))</f>
        <v/>
      </c>
      <c r="D248" s="231" t="str">
        <f>IF(AND(J!A244="",J!B244=""),"",J!B244)</f>
        <v/>
      </c>
      <c r="E248" s="77"/>
      <c r="F248" s="78"/>
      <c r="G248" s="79"/>
      <c r="H248" s="80" t="str">
        <f t="shared" si="18"/>
        <v/>
      </c>
      <c r="I248" s="81"/>
      <c r="J248" s="82"/>
      <c r="K248" s="78"/>
      <c r="L248" s="79"/>
      <c r="M248" s="80" t="str">
        <f t="shared" si="19"/>
        <v/>
      </c>
      <c r="N248" s="471"/>
      <c r="O248" s="81" t="str">
        <f t="shared" si="20"/>
        <v/>
      </c>
      <c r="Q248" s="90" t="str">
        <f t="shared" si="21"/>
        <v/>
      </c>
      <c r="S248" s="90" t="str">
        <f t="shared" si="22"/>
        <v/>
      </c>
      <c r="U248" s="83">
        <f t="shared" si="23"/>
        <v>9000</v>
      </c>
    </row>
    <row r="249" spans="2:21" ht="18" customHeight="1" x14ac:dyDescent="0.2">
      <c r="B249" s="42">
        <f>J!E245</f>
        <v>245</v>
      </c>
      <c r="C249" s="232" t="str">
        <f>IF(AND(J!A245="",J!B245&lt;&gt;""),"NESTARTOVALO",IF(AND(J!A245="",J!B245=""),"",J!A245))</f>
        <v/>
      </c>
      <c r="D249" s="232" t="str">
        <f>IF(AND(J!A245="",J!B245=""),"",J!B245)</f>
        <v/>
      </c>
      <c r="E249" s="51"/>
      <c r="F249" s="52"/>
      <c r="G249" s="53"/>
      <c r="H249" s="43" t="str">
        <f t="shared" si="18"/>
        <v/>
      </c>
      <c r="I249" s="44"/>
      <c r="J249" s="51"/>
      <c r="K249" s="52"/>
      <c r="L249" s="53"/>
      <c r="M249" s="43" t="str">
        <f t="shared" si="19"/>
        <v/>
      </c>
      <c r="N249" s="472"/>
      <c r="O249" s="44" t="str">
        <f t="shared" si="20"/>
        <v/>
      </c>
      <c r="Q249" s="90" t="str">
        <f t="shared" si="21"/>
        <v/>
      </c>
      <c r="S249" s="90" t="str">
        <f t="shared" si="22"/>
        <v/>
      </c>
      <c r="U249" s="83">
        <f t="shared" si="23"/>
        <v>9000</v>
      </c>
    </row>
    <row r="250" spans="2:21" ht="18" customHeight="1" x14ac:dyDescent="0.2">
      <c r="B250" s="75">
        <f>J!E246</f>
        <v>246</v>
      </c>
      <c r="C250" s="231" t="str">
        <f>IF(AND(J!A246="",J!B246&lt;&gt;""),"NESTARTOVALO",IF(AND(J!A246="",J!B246=""),"",J!A246))</f>
        <v/>
      </c>
      <c r="D250" s="231" t="str">
        <f>IF(AND(J!A246="",J!B246=""),"",J!B246)</f>
        <v/>
      </c>
      <c r="E250" s="77"/>
      <c r="F250" s="78"/>
      <c r="G250" s="79"/>
      <c r="H250" s="80" t="str">
        <f t="shared" si="18"/>
        <v/>
      </c>
      <c r="I250" s="81"/>
      <c r="J250" s="77"/>
      <c r="K250" s="78"/>
      <c r="L250" s="79"/>
      <c r="M250" s="80" t="str">
        <f t="shared" si="19"/>
        <v/>
      </c>
      <c r="N250" s="471"/>
      <c r="O250" s="81" t="str">
        <f t="shared" si="20"/>
        <v/>
      </c>
      <c r="Q250" s="90" t="str">
        <f t="shared" si="21"/>
        <v/>
      </c>
      <c r="S250" s="90" t="str">
        <f t="shared" si="22"/>
        <v/>
      </c>
      <c r="U250" s="83">
        <f t="shared" si="23"/>
        <v>9000</v>
      </c>
    </row>
    <row r="251" spans="2:21" ht="18" customHeight="1" x14ac:dyDescent="0.2">
      <c r="B251" s="42">
        <f>J!E247</f>
        <v>247</v>
      </c>
      <c r="C251" s="232" t="str">
        <f>IF(AND(J!A247="",J!B247&lt;&gt;""),"NESTARTOVALO",IF(AND(J!A247="",J!B247=""),"",J!A247))</f>
        <v/>
      </c>
      <c r="D251" s="232" t="str">
        <f>IF(AND(J!A247="",J!B247=""),"",J!B247)</f>
        <v/>
      </c>
      <c r="E251" s="51"/>
      <c r="F251" s="52"/>
      <c r="G251" s="53"/>
      <c r="H251" s="43" t="str">
        <f t="shared" si="18"/>
        <v/>
      </c>
      <c r="I251" s="44"/>
      <c r="J251" s="51"/>
      <c r="K251" s="52"/>
      <c r="L251" s="53"/>
      <c r="M251" s="43" t="str">
        <f t="shared" si="19"/>
        <v/>
      </c>
      <c r="N251" s="472"/>
      <c r="O251" s="44" t="str">
        <f t="shared" si="20"/>
        <v/>
      </c>
      <c r="Q251" s="90" t="str">
        <f t="shared" si="21"/>
        <v/>
      </c>
      <c r="S251" s="90" t="str">
        <f t="shared" si="22"/>
        <v/>
      </c>
      <c r="U251" s="83">
        <f t="shared" si="23"/>
        <v>9000</v>
      </c>
    </row>
    <row r="252" spans="2:21" ht="18" customHeight="1" x14ac:dyDescent="0.2">
      <c r="B252" s="75">
        <f>J!E248</f>
        <v>248</v>
      </c>
      <c r="C252" s="231" t="str">
        <f>IF(AND(J!A248="",J!B248&lt;&gt;""),"NESTARTOVALO",IF(AND(J!A248="",J!B248=""),"",J!A248))</f>
        <v/>
      </c>
      <c r="D252" s="231" t="str">
        <f>IF(AND(J!A248="",J!B248=""),"",J!B248)</f>
        <v/>
      </c>
      <c r="E252" s="77"/>
      <c r="F252" s="78"/>
      <c r="G252" s="79"/>
      <c r="H252" s="80" t="str">
        <f t="shared" si="18"/>
        <v/>
      </c>
      <c r="I252" s="81"/>
      <c r="J252" s="77"/>
      <c r="K252" s="78"/>
      <c r="L252" s="79"/>
      <c r="M252" s="80" t="str">
        <f t="shared" si="19"/>
        <v/>
      </c>
      <c r="N252" s="471"/>
      <c r="O252" s="81" t="str">
        <f t="shared" si="20"/>
        <v/>
      </c>
      <c r="Q252" s="90" t="str">
        <f t="shared" si="21"/>
        <v/>
      </c>
      <c r="S252" s="90" t="str">
        <f t="shared" si="22"/>
        <v/>
      </c>
      <c r="U252" s="83">
        <f t="shared" si="23"/>
        <v>9000</v>
      </c>
    </row>
    <row r="253" spans="2:21" ht="18" customHeight="1" x14ac:dyDescent="0.2">
      <c r="B253" s="42">
        <f>J!E249</f>
        <v>249</v>
      </c>
      <c r="C253" s="232" t="str">
        <f>IF(AND(J!A249="",J!B249&lt;&gt;""),"NESTARTOVALO",IF(AND(J!A249="",J!B249=""),"",J!A249))</f>
        <v/>
      </c>
      <c r="D253" s="232" t="str">
        <f>IF(AND(J!A249="",J!B249=""),"",J!B249)</f>
        <v/>
      </c>
      <c r="E253" s="51"/>
      <c r="F253" s="52"/>
      <c r="G253" s="53"/>
      <c r="H253" s="43" t="str">
        <f t="shared" si="18"/>
        <v/>
      </c>
      <c r="I253" s="44"/>
      <c r="J253" s="51"/>
      <c r="K253" s="52"/>
      <c r="L253" s="53"/>
      <c r="M253" s="43" t="str">
        <f t="shared" si="19"/>
        <v/>
      </c>
      <c r="N253" s="472"/>
      <c r="O253" s="44" t="str">
        <f t="shared" si="20"/>
        <v/>
      </c>
      <c r="Q253" s="90" t="str">
        <f t="shared" si="21"/>
        <v/>
      </c>
      <c r="S253" s="90" t="str">
        <f t="shared" si="22"/>
        <v/>
      </c>
      <c r="U253" s="83">
        <f t="shared" si="23"/>
        <v>9000</v>
      </c>
    </row>
    <row r="254" spans="2:21" ht="18" customHeight="1" x14ac:dyDescent="0.2">
      <c r="B254" s="75">
        <f>J!E250</f>
        <v>250</v>
      </c>
      <c r="C254" s="231" t="str">
        <f>IF(AND(J!A250="",J!B250&lt;&gt;""),"NESTARTOVALO",IF(AND(J!A250="",J!B250=""),"",J!A250))</f>
        <v/>
      </c>
      <c r="D254" s="231" t="str">
        <f>IF(AND(J!A250="",J!B250=""),"",J!B250)</f>
        <v/>
      </c>
      <c r="E254" s="77"/>
      <c r="F254" s="78"/>
      <c r="G254" s="79"/>
      <c r="H254" s="80" t="str">
        <f t="shared" si="18"/>
        <v/>
      </c>
      <c r="I254" s="81"/>
      <c r="J254" s="77"/>
      <c r="K254" s="78"/>
      <c r="L254" s="79"/>
      <c r="M254" s="80" t="str">
        <f t="shared" si="19"/>
        <v/>
      </c>
      <c r="N254" s="471"/>
      <c r="O254" s="81" t="str">
        <f t="shared" si="20"/>
        <v/>
      </c>
      <c r="Q254" s="90" t="str">
        <f t="shared" si="21"/>
        <v/>
      </c>
      <c r="S254" s="90" t="str">
        <f t="shared" si="22"/>
        <v/>
      </c>
      <c r="U254" s="83">
        <f t="shared" si="23"/>
        <v>9000</v>
      </c>
    </row>
    <row r="255" spans="2:21" ht="18" customHeight="1" x14ac:dyDescent="0.2">
      <c r="B255" s="42">
        <f>J!E251</f>
        <v>251</v>
      </c>
      <c r="C255" s="232" t="str">
        <f>IF(AND(J!A251="",J!B251&lt;&gt;""),"NESTARTOVALO",IF(AND(J!A251="",J!B251=""),"",J!A251))</f>
        <v/>
      </c>
      <c r="D255" s="232" t="str">
        <f>IF(AND(J!A251="",J!B251=""),"",J!B251)</f>
        <v/>
      </c>
      <c r="E255" s="51"/>
      <c r="F255" s="52"/>
      <c r="G255" s="53"/>
      <c r="H255" s="43" t="str">
        <f t="shared" si="18"/>
        <v/>
      </c>
      <c r="I255" s="44"/>
      <c r="J255" s="51"/>
      <c r="K255" s="52"/>
      <c r="L255" s="53"/>
      <c r="M255" s="43" t="str">
        <f t="shared" si="19"/>
        <v/>
      </c>
      <c r="N255" s="472"/>
      <c r="O255" s="44" t="str">
        <f t="shared" si="20"/>
        <v/>
      </c>
      <c r="Q255" s="90" t="str">
        <f t="shared" si="21"/>
        <v/>
      </c>
      <c r="S255" s="90" t="str">
        <f t="shared" si="22"/>
        <v/>
      </c>
      <c r="U255" s="83">
        <f t="shared" si="23"/>
        <v>9000</v>
      </c>
    </row>
    <row r="256" spans="2:21" ht="18" customHeight="1" x14ac:dyDescent="0.2">
      <c r="B256" s="75">
        <f>J!E252</f>
        <v>252</v>
      </c>
      <c r="C256" s="231" t="str">
        <f>IF(AND(J!A252="",J!B252&lt;&gt;""),"NESTARTOVALO",IF(AND(J!A252="",J!B252=""),"",J!A252))</f>
        <v/>
      </c>
      <c r="D256" s="231" t="str">
        <f>IF(AND(J!A252="",J!B252=""),"",J!B252)</f>
        <v/>
      </c>
      <c r="E256" s="77"/>
      <c r="F256" s="78"/>
      <c r="G256" s="79"/>
      <c r="H256" s="80" t="str">
        <f t="shared" si="18"/>
        <v/>
      </c>
      <c r="I256" s="81"/>
      <c r="J256" s="77"/>
      <c r="K256" s="78"/>
      <c r="L256" s="79"/>
      <c r="M256" s="80" t="str">
        <f t="shared" si="19"/>
        <v/>
      </c>
      <c r="N256" s="471"/>
      <c r="O256" s="81" t="str">
        <f t="shared" si="20"/>
        <v/>
      </c>
      <c r="Q256" s="90" t="str">
        <f t="shared" si="21"/>
        <v/>
      </c>
      <c r="S256" s="90" t="str">
        <f t="shared" si="22"/>
        <v/>
      </c>
      <c r="U256" s="83">
        <f t="shared" si="23"/>
        <v>9000</v>
      </c>
    </row>
    <row r="257" spans="2:21" ht="18" customHeight="1" x14ac:dyDescent="0.2">
      <c r="B257" s="42">
        <f>J!E253</f>
        <v>253</v>
      </c>
      <c r="C257" s="232" t="str">
        <f>IF(AND(J!A253="",J!B253&lt;&gt;""),"NESTARTOVALO",IF(AND(J!A253="",J!B253=""),"",J!A253))</f>
        <v/>
      </c>
      <c r="D257" s="232" t="str">
        <f>IF(AND(J!A253="",J!B253=""),"",J!B253)</f>
        <v/>
      </c>
      <c r="E257" s="51"/>
      <c r="F257" s="52"/>
      <c r="G257" s="53"/>
      <c r="H257" s="43" t="str">
        <f t="shared" si="18"/>
        <v/>
      </c>
      <c r="I257" s="44"/>
      <c r="J257" s="51"/>
      <c r="K257" s="52"/>
      <c r="L257" s="53"/>
      <c r="M257" s="43" t="str">
        <f t="shared" si="19"/>
        <v/>
      </c>
      <c r="N257" s="472"/>
      <c r="O257" s="44" t="str">
        <f t="shared" si="20"/>
        <v/>
      </c>
      <c r="Q257" s="90" t="str">
        <f t="shared" si="21"/>
        <v/>
      </c>
      <c r="S257" s="90" t="str">
        <f t="shared" si="22"/>
        <v/>
      </c>
      <c r="U257" s="83">
        <f t="shared" si="23"/>
        <v>9000</v>
      </c>
    </row>
    <row r="258" spans="2:21" ht="18" customHeight="1" x14ac:dyDescent="0.2">
      <c r="B258" s="75">
        <f>J!E254</f>
        <v>254</v>
      </c>
      <c r="C258" s="231" t="str">
        <f>IF(AND(J!A254="",J!B254&lt;&gt;""),"NESTARTOVALO",IF(AND(J!A254="",J!B254=""),"",J!A254))</f>
        <v/>
      </c>
      <c r="D258" s="231" t="str">
        <f>IF(AND(J!A254="",J!B254=""),"",J!B254)</f>
        <v/>
      </c>
      <c r="E258" s="77"/>
      <c r="F258" s="78"/>
      <c r="G258" s="79"/>
      <c r="H258" s="80" t="str">
        <f t="shared" si="18"/>
        <v/>
      </c>
      <c r="I258" s="81"/>
      <c r="J258" s="77"/>
      <c r="K258" s="78"/>
      <c r="L258" s="79"/>
      <c r="M258" s="80" t="str">
        <f t="shared" si="19"/>
        <v/>
      </c>
      <c r="N258" s="471"/>
      <c r="O258" s="81" t="str">
        <f t="shared" si="20"/>
        <v/>
      </c>
      <c r="Q258" s="90" t="str">
        <f t="shared" si="21"/>
        <v/>
      </c>
      <c r="S258" s="90" t="str">
        <f t="shared" si="22"/>
        <v/>
      </c>
      <c r="U258" s="83">
        <f t="shared" si="23"/>
        <v>9000</v>
      </c>
    </row>
    <row r="259" spans="2:21" ht="18" customHeight="1" x14ac:dyDescent="0.2">
      <c r="B259" s="42">
        <f>J!E255</f>
        <v>255</v>
      </c>
      <c r="C259" s="232" t="str">
        <f>IF(AND(J!A255="",J!B255&lt;&gt;""),"NESTARTOVALO",IF(AND(J!A255="",J!B255=""),"",J!A255))</f>
        <v/>
      </c>
      <c r="D259" s="232" t="str">
        <f>IF(AND(J!A255="",J!B255=""),"",J!B255)</f>
        <v/>
      </c>
      <c r="E259" s="51"/>
      <c r="F259" s="52"/>
      <c r="G259" s="53"/>
      <c r="H259" s="43" t="str">
        <f t="shared" si="18"/>
        <v/>
      </c>
      <c r="I259" s="44"/>
      <c r="J259" s="51"/>
      <c r="K259" s="52"/>
      <c r="L259" s="53"/>
      <c r="M259" s="43" t="str">
        <f t="shared" si="19"/>
        <v/>
      </c>
      <c r="N259" s="472"/>
      <c r="O259" s="44" t="str">
        <f t="shared" si="20"/>
        <v/>
      </c>
      <c r="Q259" s="90" t="str">
        <f t="shared" si="21"/>
        <v/>
      </c>
      <c r="S259" s="90" t="str">
        <f t="shared" si="22"/>
        <v/>
      </c>
      <c r="U259" s="83">
        <f t="shared" si="23"/>
        <v>9000</v>
      </c>
    </row>
    <row r="260" spans="2:21" ht="18" customHeight="1" x14ac:dyDescent="0.2">
      <c r="B260" s="75">
        <f>J!E256</f>
        <v>256</v>
      </c>
      <c r="C260" s="231" t="str">
        <f>IF(AND(J!A256="",J!B256&lt;&gt;""),"NESTARTOVALO",IF(AND(J!A256="",J!B256=""),"",J!A256))</f>
        <v/>
      </c>
      <c r="D260" s="231" t="str">
        <f>IF(AND(J!A256="",J!B256=""),"",J!B256)</f>
        <v/>
      </c>
      <c r="E260" s="77"/>
      <c r="F260" s="78"/>
      <c r="G260" s="79"/>
      <c r="H260" s="80" t="str">
        <f t="shared" si="18"/>
        <v/>
      </c>
      <c r="I260" s="81"/>
      <c r="J260" s="77"/>
      <c r="K260" s="78"/>
      <c r="L260" s="79"/>
      <c r="M260" s="80" t="str">
        <f t="shared" si="19"/>
        <v/>
      </c>
      <c r="N260" s="471"/>
      <c r="O260" s="81" t="str">
        <f t="shared" si="20"/>
        <v/>
      </c>
      <c r="Q260" s="90" t="str">
        <f t="shared" si="21"/>
        <v/>
      </c>
      <c r="S260" s="90" t="str">
        <f t="shared" si="22"/>
        <v/>
      </c>
      <c r="U260" s="83">
        <f t="shared" si="23"/>
        <v>9000</v>
      </c>
    </row>
    <row r="261" spans="2:21" ht="18" customHeight="1" x14ac:dyDescent="0.2">
      <c r="B261" s="42">
        <f>J!E257</f>
        <v>257</v>
      </c>
      <c r="C261" s="232" t="str">
        <f>IF(AND(J!A257="",J!B257&lt;&gt;""),"NESTARTOVALO",IF(AND(J!A257="",J!B257=""),"",J!A257))</f>
        <v/>
      </c>
      <c r="D261" s="232" t="str">
        <f>IF(AND(J!A257="",J!B257=""),"",J!B257)</f>
        <v/>
      </c>
      <c r="E261" s="51"/>
      <c r="F261" s="52"/>
      <c r="G261" s="53"/>
      <c r="H261" s="43" t="str">
        <f t="shared" si="18"/>
        <v/>
      </c>
      <c r="I261" s="44"/>
      <c r="J261" s="51"/>
      <c r="K261" s="52"/>
      <c r="L261" s="53"/>
      <c r="M261" s="43" t="str">
        <f t="shared" si="19"/>
        <v/>
      </c>
      <c r="N261" s="472"/>
      <c r="O261" s="44" t="str">
        <f t="shared" si="20"/>
        <v/>
      </c>
      <c r="Q261" s="90" t="str">
        <f t="shared" si="21"/>
        <v/>
      </c>
      <c r="S261" s="90" t="str">
        <f t="shared" si="22"/>
        <v/>
      </c>
      <c r="U261" s="83">
        <f t="shared" si="23"/>
        <v>9000</v>
      </c>
    </row>
    <row r="262" spans="2:21" ht="18" customHeight="1" x14ac:dyDescent="0.2">
      <c r="B262" s="75">
        <f>J!E258</f>
        <v>258</v>
      </c>
      <c r="C262" s="231" t="str">
        <f>IF(AND(J!A258="",J!B258&lt;&gt;""),"NESTARTOVALO",IF(AND(J!A258="",J!B258=""),"",J!A258))</f>
        <v/>
      </c>
      <c r="D262" s="231" t="str">
        <f>IF(AND(J!A258="",J!B258=""),"",J!B258)</f>
        <v/>
      </c>
      <c r="E262" s="77"/>
      <c r="F262" s="78"/>
      <c r="G262" s="79"/>
      <c r="H262" s="80" t="str">
        <f t="shared" ref="H262:H325" si="24">IF($C262="","",IF(OR($E262="DNF",$F262="DNF",$G262="DNF",AND($E262="",$F262="",$G262="")),"DNF",IF(OR($E262="NP",$F262="NP",$G262="NP"),"NP",IF(ISERROR(MEDIAN($E262:$G262)),"DNF",IF(OR($E262="X",$F262="X",$G262="X",$E262="",$F262="",$G262="",$E262="x",$F262="x",$G262="x"),MAX($E262:$G262),MEDIAN($E262:$G262))))))</f>
        <v/>
      </c>
      <c r="I262" s="81"/>
      <c r="J262" s="77"/>
      <c r="K262" s="78"/>
      <c r="L262" s="79"/>
      <c r="M262" s="80" t="str">
        <f t="shared" ref="M262:M325" si="25">IF($C262="","",IF(OR($J262="DNF",$K262="DNF",$L262="DNF",AND($J262="",$K262="",$L262="")),"DNF",IF(OR($J262="NP",$K262="NP",$L262="NP"),"NP",IF(ISERROR(MEDIAN($J262:$L262)),"DNF",IF(OR($J262="X",$K262="X",$L262="X",$J262="",$K262="",$L262="",$J262="x",$K262="x",$L262="x"),MAX($J262:$L262),MEDIAN($J262:$L262))))))</f>
        <v/>
      </c>
      <c r="N262" s="471"/>
      <c r="O262" s="81" t="str">
        <f t="shared" ref="O262:O325" si="26">IF(C262="","",IF(OR(AND(H262="NP",M262="NP"),AND(H262="DNF",M262="DNF")),H262,IF(AND(H262="NP",M262="DNF"),H262,IF(AND(H262="DNF",M262="NP"),M262,MIN(H262,M262)))))</f>
        <v/>
      </c>
      <c r="Q262" s="90" t="str">
        <f t="shared" ref="Q262:Q325" si="27">IF(C262="","",IF(OR(O262="NP",O262="DNF"),O262,RANK(O262,O$5:O$179,1)))</f>
        <v/>
      </c>
      <c r="S262" s="90" t="str">
        <f t="shared" ref="S262:S325" si="28">IF(C262="","",IF(O262="NP",MAX(Q$5:Q$179)+1,IF(O262="DNF",MAX(Q$5:Q$179)+COUNTIF(Q$5:Q$179,"NP")+1,RANK(O262,O$5:O$179,1))))</f>
        <v/>
      </c>
      <c r="U262" s="83">
        <f t="shared" ref="U262:U325" si="29">IF($C262="",9000,MAX(H262,M262)+(COUNTIF($H262:$H262,"NP")*600)+(COUNTIF($M262:$M262,"NP")*600)+(COUNTIF($H262:$H262,"DNF")*3600)+(COUNTIF($M262:$M262,"DNF")*3600))</f>
        <v>9000</v>
      </c>
    </row>
    <row r="263" spans="2:21" ht="18" customHeight="1" x14ac:dyDescent="0.2">
      <c r="B263" s="42">
        <f>J!E259</f>
        <v>259</v>
      </c>
      <c r="C263" s="232" t="str">
        <f>IF(AND(J!A259="",J!B259&lt;&gt;""),"NESTARTOVALO",IF(AND(J!A259="",J!B259=""),"",J!A259))</f>
        <v/>
      </c>
      <c r="D263" s="232" t="str">
        <f>IF(AND(J!A259="",J!B259=""),"",J!B259)</f>
        <v/>
      </c>
      <c r="E263" s="51"/>
      <c r="F263" s="52"/>
      <c r="G263" s="53"/>
      <c r="H263" s="43" t="str">
        <f t="shared" si="24"/>
        <v/>
      </c>
      <c r="I263" s="44"/>
      <c r="J263" s="51"/>
      <c r="K263" s="52"/>
      <c r="L263" s="53"/>
      <c r="M263" s="43" t="str">
        <f t="shared" si="25"/>
        <v/>
      </c>
      <c r="N263" s="472"/>
      <c r="O263" s="44" t="str">
        <f t="shared" si="26"/>
        <v/>
      </c>
      <c r="Q263" s="90" t="str">
        <f t="shared" si="27"/>
        <v/>
      </c>
      <c r="S263" s="90" t="str">
        <f t="shared" si="28"/>
        <v/>
      </c>
      <c r="U263" s="83">
        <f t="shared" si="29"/>
        <v>9000</v>
      </c>
    </row>
    <row r="264" spans="2:21" ht="18" customHeight="1" x14ac:dyDescent="0.2">
      <c r="B264" s="75">
        <f>J!E260</f>
        <v>260</v>
      </c>
      <c r="C264" s="231" t="str">
        <f>IF(AND(J!A260="",J!B260&lt;&gt;""),"NESTARTOVALO",IF(AND(J!A260="",J!B260=""),"",J!A260))</f>
        <v/>
      </c>
      <c r="D264" s="231" t="str">
        <f>IF(AND(J!A260="",J!B260=""),"",J!B260)</f>
        <v/>
      </c>
      <c r="E264" s="77"/>
      <c r="F264" s="78"/>
      <c r="G264" s="79"/>
      <c r="H264" s="80" t="str">
        <f t="shared" si="24"/>
        <v/>
      </c>
      <c r="I264" s="81"/>
      <c r="J264" s="77"/>
      <c r="K264" s="78"/>
      <c r="L264" s="79"/>
      <c r="M264" s="80" t="str">
        <f t="shared" si="25"/>
        <v/>
      </c>
      <c r="N264" s="471"/>
      <c r="O264" s="81" t="str">
        <f t="shared" si="26"/>
        <v/>
      </c>
      <c r="Q264" s="90" t="str">
        <f t="shared" si="27"/>
        <v/>
      </c>
      <c r="S264" s="90" t="str">
        <f t="shared" si="28"/>
        <v/>
      </c>
      <c r="U264" s="83">
        <f t="shared" si="29"/>
        <v>9000</v>
      </c>
    </row>
    <row r="265" spans="2:21" ht="18" customHeight="1" x14ac:dyDescent="0.2">
      <c r="B265" s="42">
        <f>J!E261</f>
        <v>261</v>
      </c>
      <c r="C265" s="232" t="str">
        <f>IF(AND(J!A261="",J!B261&lt;&gt;""),"NESTARTOVALO",IF(AND(J!A261="",J!B261=""),"",J!A261))</f>
        <v/>
      </c>
      <c r="D265" s="232" t="str">
        <f>IF(AND(J!A261="",J!B261=""),"",J!B261)</f>
        <v/>
      </c>
      <c r="E265" s="51"/>
      <c r="F265" s="52"/>
      <c r="G265" s="53"/>
      <c r="H265" s="43" t="str">
        <f t="shared" si="24"/>
        <v/>
      </c>
      <c r="I265" s="44"/>
      <c r="J265" s="51"/>
      <c r="K265" s="52"/>
      <c r="L265" s="53"/>
      <c r="M265" s="43" t="str">
        <f t="shared" si="25"/>
        <v/>
      </c>
      <c r="N265" s="472"/>
      <c r="O265" s="44" t="str">
        <f t="shared" si="26"/>
        <v/>
      </c>
      <c r="Q265" s="90" t="str">
        <f t="shared" si="27"/>
        <v/>
      </c>
      <c r="S265" s="90" t="str">
        <f t="shared" si="28"/>
        <v/>
      </c>
      <c r="U265" s="83">
        <f t="shared" si="29"/>
        <v>9000</v>
      </c>
    </row>
    <row r="266" spans="2:21" ht="18" customHeight="1" x14ac:dyDescent="0.2">
      <c r="B266" s="75">
        <f>J!E262</f>
        <v>262</v>
      </c>
      <c r="C266" s="231" t="str">
        <f>IF(AND(J!A262="",J!B262&lt;&gt;""),"NESTARTOVALO",IF(AND(J!A262="",J!B262=""),"",J!A262))</f>
        <v/>
      </c>
      <c r="D266" s="231" t="str">
        <f>IF(AND(J!A262="",J!B262=""),"",J!B262)</f>
        <v/>
      </c>
      <c r="E266" s="77"/>
      <c r="F266" s="78"/>
      <c r="G266" s="79"/>
      <c r="H266" s="80" t="str">
        <f t="shared" si="24"/>
        <v/>
      </c>
      <c r="I266" s="81"/>
      <c r="J266" s="77"/>
      <c r="K266" s="78"/>
      <c r="L266" s="79"/>
      <c r="M266" s="80" t="str">
        <f t="shared" si="25"/>
        <v/>
      </c>
      <c r="N266" s="471"/>
      <c r="O266" s="81" t="str">
        <f t="shared" si="26"/>
        <v/>
      </c>
      <c r="Q266" s="90" t="str">
        <f t="shared" si="27"/>
        <v/>
      </c>
      <c r="S266" s="90" t="str">
        <f t="shared" si="28"/>
        <v/>
      </c>
      <c r="U266" s="83">
        <f t="shared" si="29"/>
        <v>9000</v>
      </c>
    </row>
    <row r="267" spans="2:21" ht="18" customHeight="1" x14ac:dyDescent="0.2">
      <c r="B267" s="42">
        <f>J!E263</f>
        <v>263</v>
      </c>
      <c r="C267" s="232" t="str">
        <f>IF(AND(J!A263="",J!B263&lt;&gt;""),"NESTARTOVALO",IF(AND(J!A263="",J!B263=""),"",J!A263))</f>
        <v/>
      </c>
      <c r="D267" s="232" t="str">
        <f>IF(AND(J!A263="",J!B263=""),"",J!B263)</f>
        <v/>
      </c>
      <c r="E267" s="51"/>
      <c r="F267" s="52"/>
      <c r="G267" s="53"/>
      <c r="H267" s="43" t="str">
        <f t="shared" si="24"/>
        <v/>
      </c>
      <c r="I267" s="44"/>
      <c r="J267" s="51"/>
      <c r="K267" s="52"/>
      <c r="L267" s="53"/>
      <c r="M267" s="43" t="str">
        <f t="shared" si="25"/>
        <v/>
      </c>
      <c r="N267" s="472"/>
      <c r="O267" s="44" t="str">
        <f t="shared" si="26"/>
        <v/>
      </c>
      <c r="Q267" s="90" t="str">
        <f t="shared" si="27"/>
        <v/>
      </c>
      <c r="S267" s="90" t="str">
        <f t="shared" si="28"/>
        <v/>
      </c>
      <c r="U267" s="83">
        <f t="shared" si="29"/>
        <v>9000</v>
      </c>
    </row>
    <row r="268" spans="2:21" ht="18" customHeight="1" x14ac:dyDescent="0.2">
      <c r="B268" s="75">
        <f>J!E264</f>
        <v>264</v>
      </c>
      <c r="C268" s="231" t="str">
        <f>IF(AND(J!A264="",J!B264&lt;&gt;""),"NESTARTOVALO",IF(AND(J!A264="",J!B264=""),"",J!A264))</f>
        <v/>
      </c>
      <c r="D268" s="231" t="str">
        <f>IF(AND(J!A264="",J!B264=""),"",J!B264)</f>
        <v/>
      </c>
      <c r="E268" s="77"/>
      <c r="F268" s="78"/>
      <c r="G268" s="79"/>
      <c r="H268" s="80" t="str">
        <f t="shared" si="24"/>
        <v/>
      </c>
      <c r="I268" s="81"/>
      <c r="J268" s="77"/>
      <c r="K268" s="78"/>
      <c r="L268" s="79"/>
      <c r="M268" s="80" t="str">
        <f t="shared" si="25"/>
        <v/>
      </c>
      <c r="N268" s="471"/>
      <c r="O268" s="81" t="str">
        <f t="shared" si="26"/>
        <v/>
      </c>
      <c r="Q268" s="90" t="str">
        <f t="shared" si="27"/>
        <v/>
      </c>
      <c r="S268" s="90" t="str">
        <f t="shared" si="28"/>
        <v/>
      </c>
      <c r="U268" s="83">
        <f t="shared" si="29"/>
        <v>9000</v>
      </c>
    </row>
    <row r="269" spans="2:21" ht="18" customHeight="1" x14ac:dyDescent="0.2">
      <c r="B269" s="114">
        <f>J!E265</f>
        <v>265</v>
      </c>
      <c r="C269" s="233" t="str">
        <f>IF(AND(J!A265="",J!B265&lt;&gt;""),"NESTARTOVALO",IF(AND(J!A265="",J!B265=""),"",J!A265))</f>
        <v/>
      </c>
      <c r="D269" s="233" t="str">
        <f>IF(AND(J!A265="",J!B265=""),"",J!B265)</f>
        <v/>
      </c>
      <c r="E269" s="115"/>
      <c r="F269" s="116"/>
      <c r="G269" s="117"/>
      <c r="H269" s="118" t="str">
        <f t="shared" si="24"/>
        <v/>
      </c>
      <c r="I269" s="119"/>
      <c r="J269" s="115"/>
      <c r="K269" s="116"/>
      <c r="L269" s="117"/>
      <c r="M269" s="118" t="str">
        <f t="shared" si="25"/>
        <v/>
      </c>
      <c r="N269" s="476"/>
      <c r="O269" s="119" t="str">
        <f t="shared" si="26"/>
        <v/>
      </c>
      <c r="Q269" s="90" t="str">
        <f t="shared" si="27"/>
        <v/>
      </c>
      <c r="S269" s="90" t="str">
        <f t="shared" si="28"/>
        <v/>
      </c>
      <c r="U269" s="83">
        <f t="shared" si="29"/>
        <v>9000</v>
      </c>
    </row>
    <row r="270" spans="2:21" ht="18" customHeight="1" x14ac:dyDescent="0.2">
      <c r="B270" s="75">
        <f>J!E266</f>
        <v>266</v>
      </c>
      <c r="C270" s="231" t="str">
        <f>IF(AND(J!A266="",J!B266&lt;&gt;""),"NESTARTOVALO",IF(AND(J!A266="",J!B266=""),"",J!A266))</f>
        <v/>
      </c>
      <c r="D270" s="231" t="str">
        <f>IF(AND(J!A266="",J!B266=""),"",J!B266)</f>
        <v/>
      </c>
      <c r="E270" s="77"/>
      <c r="F270" s="78"/>
      <c r="G270" s="79"/>
      <c r="H270" s="80" t="str">
        <f t="shared" si="24"/>
        <v/>
      </c>
      <c r="I270" s="81"/>
      <c r="J270" s="77"/>
      <c r="K270" s="78"/>
      <c r="L270" s="79"/>
      <c r="M270" s="80" t="str">
        <f t="shared" si="25"/>
        <v/>
      </c>
      <c r="N270" s="471"/>
      <c r="O270" s="81" t="str">
        <f t="shared" si="26"/>
        <v/>
      </c>
      <c r="Q270" s="90" t="str">
        <f t="shared" si="27"/>
        <v/>
      </c>
      <c r="S270" s="90" t="str">
        <f t="shared" si="28"/>
        <v/>
      </c>
      <c r="U270" s="83">
        <f t="shared" si="29"/>
        <v>9000</v>
      </c>
    </row>
    <row r="271" spans="2:21" ht="18" customHeight="1" x14ac:dyDescent="0.2">
      <c r="B271" s="42">
        <f>J!E267</f>
        <v>267</v>
      </c>
      <c r="C271" s="232" t="str">
        <f>IF(AND(J!A267="",J!B267&lt;&gt;""),"NESTARTOVALO",IF(AND(J!A267="",J!B267=""),"",J!A267))</f>
        <v/>
      </c>
      <c r="D271" s="232" t="str">
        <f>IF(AND(J!A267="",J!B267=""),"",J!B267)</f>
        <v/>
      </c>
      <c r="E271" s="51"/>
      <c r="F271" s="52"/>
      <c r="G271" s="53"/>
      <c r="H271" s="43" t="str">
        <f t="shared" si="24"/>
        <v/>
      </c>
      <c r="I271" s="44"/>
      <c r="J271" s="51"/>
      <c r="K271" s="52"/>
      <c r="L271" s="53"/>
      <c r="M271" s="43" t="str">
        <f t="shared" si="25"/>
        <v/>
      </c>
      <c r="N271" s="472"/>
      <c r="O271" s="44" t="str">
        <f t="shared" si="26"/>
        <v/>
      </c>
      <c r="Q271" s="90" t="str">
        <f t="shared" si="27"/>
        <v/>
      </c>
      <c r="S271" s="90" t="str">
        <f t="shared" si="28"/>
        <v/>
      </c>
      <c r="U271" s="83">
        <f t="shared" si="29"/>
        <v>9000</v>
      </c>
    </row>
    <row r="272" spans="2:21" ht="18" customHeight="1" x14ac:dyDescent="0.2">
      <c r="B272" s="75">
        <f>J!E268</f>
        <v>268</v>
      </c>
      <c r="C272" s="231" t="str">
        <f>IF(AND(J!A268="",J!B268&lt;&gt;""),"NESTARTOVALO",IF(AND(J!A268="",J!B268=""),"",J!A268))</f>
        <v/>
      </c>
      <c r="D272" s="231" t="str">
        <f>IF(AND(J!A268="",J!B268=""),"",J!B268)</f>
        <v/>
      </c>
      <c r="E272" s="77"/>
      <c r="F272" s="78"/>
      <c r="G272" s="79"/>
      <c r="H272" s="80" t="str">
        <f t="shared" si="24"/>
        <v/>
      </c>
      <c r="I272" s="81"/>
      <c r="J272" s="77"/>
      <c r="K272" s="78"/>
      <c r="L272" s="79"/>
      <c r="M272" s="80" t="str">
        <f t="shared" si="25"/>
        <v/>
      </c>
      <c r="N272" s="471"/>
      <c r="O272" s="81" t="str">
        <f t="shared" si="26"/>
        <v/>
      </c>
      <c r="Q272" s="90" t="str">
        <f t="shared" si="27"/>
        <v/>
      </c>
      <c r="S272" s="90" t="str">
        <f t="shared" si="28"/>
        <v/>
      </c>
      <c r="U272" s="83">
        <f t="shared" si="29"/>
        <v>9000</v>
      </c>
    </row>
    <row r="273" spans="2:21" ht="18" customHeight="1" x14ac:dyDescent="0.2">
      <c r="B273" s="42">
        <f>J!E269</f>
        <v>269</v>
      </c>
      <c r="C273" s="232" t="str">
        <f>IF(AND(J!A269="",J!B269&lt;&gt;""),"NESTARTOVALO",IF(AND(J!A269="",J!B269=""),"",J!A269))</f>
        <v/>
      </c>
      <c r="D273" s="232" t="str">
        <f>IF(AND(J!A269="",J!B269=""),"",J!B269)</f>
        <v/>
      </c>
      <c r="E273" s="51"/>
      <c r="F273" s="52"/>
      <c r="G273" s="53"/>
      <c r="H273" s="43" t="str">
        <f t="shared" si="24"/>
        <v/>
      </c>
      <c r="I273" s="44"/>
      <c r="J273" s="51"/>
      <c r="K273" s="52"/>
      <c r="L273" s="53"/>
      <c r="M273" s="43" t="str">
        <f t="shared" si="25"/>
        <v/>
      </c>
      <c r="N273" s="472"/>
      <c r="O273" s="44" t="str">
        <f t="shared" si="26"/>
        <v/>
      </c>
      <c r="Q273" s="90" t="str">
        <f t="shared" si="27"/>
        <v/>
      </c>
      <c r="S273" s="90" t="str">
        <f t="shared" si="28"/>
        <v/>
      </c>
      <c r="U273" s="83">
        <f t="shared" si="29"/>
        <v>9000</v>
      </c>
    </row>
    <row r="274" spans="2:21" ht="18" customHeight="1" x14ac:dyDescent="0.2">
      <c r="B274" s="75">
        <f>J!E270</f>
        <v>270</v>
      </c>
      <c r="C274" s="231" t="str">
        <f>IF(AND(J!A270="",J!B270&lt;&gt;""),"NESTARTOVALO",IF(AND(J!A270="",J!B270=""),"",J!A270))</f>
        <v/>
      </c>
      <c r="D274" s="231" t="str">
        <f>IF(AND(J!A270="",J!B270=""),"",J!B270)</f>
        <v/>
      </c>
      <c r="E274" s="77"/>
      <c r="F274" s="78"/>
      <c r="G274" s="79"/>
      <c r="H274" s="80" t="str">
        <f t="shared" si="24"/>
        <v/>
      </c>
      <c r="I274" s="81"/>
      <c r="J274" s="77"/>
      <c r="K274" s="78"/>
      <c r="L274" s="79"/>
      <c r="M274" s="80" t="str">
        <f t="shared" si="25"/>
        <v/>
      </c>
      <c r="N274" s="471"/>
      <c r="O274" s="81" t="str">
        <f t="shared" si="26"/>
        <v/>
      </c>
      <c r="Q274" s="90" t="str">
        <f t="shared" si="27"/>
        <v/>
      </c>
      <c r="S274" s="90" t="str">
        <f t="shared" si="28"/>
        <v/>
      </c>
      <c r="U274" s="83">
        <f t="shared" si="29"/>
        <v>9000</v>
      </c>
    </row>
    <row r="275" spans="2:21" ht="18" customHeight="1" x14ac:dyDescent="0.2">
      <c r="B275" s="42">
        <f>J!E271</f>
        <v>271</v>
      </c>
      <c r="C275" s="232" t="str">
        <f>IF(AND(J!A271="",J!B271&lt;&gt;""),"NESTARTOVALO",IF(AND(J!A271="",J!B271=""),"",J!A271))</f>
        <v/>
      </c>
      <c r="D275" s="232" t="str">
        <f>IF(AND(J!A271="",J!B271=""),"",J!B271)</f>
        <v/>
      </c>
      <c r="E275" s="51"/>
      <c r="F275" s="52"/>
      <c r="G275" s="53"/>
      <c r="H275" s="43" t="str">
        <f t="shared" si="24"/>
        <v/>
      </c>
      <c r="I275" s="44"/>
      <c r="J275" s="51"/>
      <c r="K275" s="52"/>
      <c r="L275" s="53"/>
      <c r="M275" s="43" t="str">
        <f t="shared" si="25"/>
        <v/>
      </c>
      <c r="N275" s="472"/>
      <c r="O275" s="44" t="str">
        <f t="shared" si="26"/>
        <v/>
      </c>
      <c r="Q275" s="90" t="str">
        <f t="shared" si="27"/>
        <v/>
      </c>
      <c r="S275" s="90" t="str">
        <f t="shared" si="28"/>
        <v/>
      </c>
      <c r="U275" s="83">
        <f t="shared" si="29"/>
        <v>9000</v>
      </c>
    </row>
    <row r="276" spans="2:21" ht="18" customHeight="1" x14ac:dyDescent="0.2">
      <c r="B276" s="75">
        <f>J!E272</f>
        <v>272</v>
      </c>
      <c r="C276" s="231" t="str">
        <f>IF(AND(J!A272="",J!B272&lt;&gt;""),"NESTARTOVALO",IF(AND(J!A272="",J!B272=""),"",J!A272))</f>
        <v/>
      </c>
      <c r="D276" s="231" t="str">
        <f>IF(AND(J!A272="",J!B272=""),"",J!B272)</f>
        <v/>
      </c>
      <c r="E276" s="77"/>
      <c r="F276" s="78"/>
      <c r="G276" s="79"/>
      <c r="H276" s="80" t="str">
        <f t="shared" si="24"/>
        <v/>
      </c>
      <c r="I276" s="81"/>
      <c r="J276" s="77"/>
      <c r="K276" s="78"/>
      <c r="L276" s="79"/>
      <c r="M276" s="80" t="str">
        <f t="shared" si="25"/>
        <v/>
      </c>
      <c r="N276" s="471"/>
      <c r="O276" s="81" t="str">
        <f t="shared" si="26"/>
        <v/>
      </c>
      <c r="Q276" s="90" t="str">
        <f t="shared" si="27"/>
        <v/>
      </c>
      <c r="S276" s="90" t="str">
        <f t="shared" si="28"/>
        <v/>
      </c>
      <c r="U276" s="83">
        <f t="shared" si="29"/>
        <v>9000</v>
      </c>
    </row>
    <row r="277" spans="2:21" ht="18" customHeight="1" x14ac:dyDescent="0.2">
      <c r="B277" s="42">
        <f>J!E273</f>
        <v>273</v>
      </c>
      <c r="C277" s="232" t="str">
        <f>IF(AND(J!A273="",J!B273&lt;&gt;""),"NESTARTOVALO",IF(AND(J!A273="",J!B273=""),"",J!A273))</f>
        <v/>
      </c>
      <c r="D277" s="232" t="str">
        <f>IF(AND(J!A273="",J!B273=""),"",J!B273)</f>
        <v/>
      </c>
      <c r="E277" s="51"/>
      <c r="F277" s="52"/>
      <c r="G277" s="53"/>
      <c r="H277" s="43" t="str">
        <f t="shared" si="24"/>
        <v/>
      </c>
      <c r="I277" s="44"/>
      <c r="J277" s="51"/>
      <c r="K277" s="52"/>
      <c r="L277" s="53"/>
      <c r="M277" s="43" t="str">
        <f t="shared" si="25"/>
        <v/>
      </c>
      <c r="N277" s="472"/>
      <c r="O277" s="44" t="str">
        <f t="shared" si="26"/>
        <v/>
      </c>
      <c r="Q277" s="90" t="str">
        <f t="shared" si="27"/>
        <v/>
      </c>
      <c r="S277" s="90" t="str">
        <f t="shared" si="28"/>
        <v/>
      </c>
      <c r="U277" s="83">
        <f t="shared" si="29"/>
        <v>9000</v>
      </c>
    </row>
    <row r="278" spans="2:21" ht="18" customHeight="1" x14ac:dyDescent="0.2">
      <c r="B278" s="120">
        <f>J!E274</f>
        <v>274</v>
      </c>
      <c r="C278" s="234" t="str">
        <f>IF(AND(J!A274="",J!B274&lt;&gt;""),"NESTARTOVALO",IF(AND(J!A274="",J!B274=""),"",J!A274))</f>
        <v/>
      </c>
      <c r="D278" s="234" t="str">
        <f>IF(AND(J!A274="",J!B274=""),"",J!B274)</f>
        <v/>
      </c>
      <c r="E278" s="121"/>
      <c r="F278" s="122"/>
      <c r="G278" s="123"/>
      <c r="H278" s="124" t="str">
        <f t="shared" si="24"/>
        <v/>
      </c>
      <c r="I278" s="125"/>
      <c r="J278" s="121"/>
      <c r="K278" s="122"/>
      <c r="L278" s="123"/>
      <c r="M278" s="124" t="str">
        <f t="shared" si="25"/>
        <v/>
      </c>
      <c r="N278" s="474"/>
      <c r="O278" s="125" t="str">
        <f t="shared" si="26"/>
        <v/>
      </c>
      <c r="Q278" s="90" t="str">
        <f t="shared" si="27"/>
        <v/>
      </c>
      <c r="S278" s="90" t="str">
        <f t="shared" si="28"/>
        <v/>
      </c>
      <c r="U278" s="83">
        <f t="shared" si="29"/>
        <v>9000</v>
      </c>
    </row>
    <row r="279" spans="2:21" ht="18" customHeight="1" x14ac:dyDescent="0.2">
      <c r="B279" s="42">
        <f>J!E275</f>
        <v>275</v>
      </c>
      <c r="C279" s="232" t="str">
        <f>IF(AND(J!A275="",J!B275&lt;&gt;""),"NESTARTOVALO",IF(AND(J!A275="",J!B275=""),"",J!A275))</f>
        <v/>
      </c>
      <c r="D279" s="232" t="str">
        <f>IF(AND(J!A275="",J!B275=""),"",J!B275)</f>
        <v/>
      </c>
      <c r="E279" s="51"/>
      <c r="F279" s="52"/>
      <c r="G279" s="53"/>
      <c r="H279" s="43" t="str">
        <f t="shared" si="24"/>
        <v/>
      </c>
      <c r="I279" s="44"/>
      <c r="J279" s="51"/>
      <c r="K279" s="52"/>
      <c r="L279" s="53"/>
      <c r="M279" s="43" t="str">
        <f t="shared" si="25"/>
        <v/>
      </c>
      <c r="N279" s="472"/>
      <c r="O279" s="44" t="str">
        <f t="shared" si="26"/>
        <v/>
      </c>
      <c r="Q279" s="90" t="str">
        <f t="shared" si="27"/>
        <v/>
      </c>
      <c r="S279" s="90" t="str">
        <f t="shared" si="28"/>
        <v/>
      </c>
      <c r="U279" s="83">
        <f t="shared" si="29"/>
        <v>9000</v>
      </c>
    </row>
    <row r="280" spans="2:21" ht="18" customHeight="1" x14ac:dyDescent="0.2">
      <c r="B280" s="75">
        <f>J!E276</f>
        <v>276</v>
      </c>
      <c r="C280" s="231" t="str">
        <f>IF(AND(J!A276="",J!B276&lt;&gt;""),"NESTARTOVALO",IF(AND(J!A276="",J!B276=""),"",J!A276))</f>
        <v/>
      </c>
      <c r="D280" s="231" t="str">
        <f>IF(AND(J!A276="",J!B276=""),"",J!B276)</f>
        <v/>
      </c>
      <c r="E280" s="77"/>
      <c r="F280" s="78"/>
      <c r="G280" s="79"/>
      <c r="H280" s="80" t="str">
        <f t="shared" si="24"/>
        <v/>
      </c>
      <c r="I280" s="81"/>
      <c r="J280" s="77"/>
      <c r="K280" s="78"/>
      <c r="L280" s="79"/>
      <c r="M280" s="80" t="str">
        <f t="shared" si="25"/>
        <v/>
      </c>
      <c r="N280" s="471"/>
      <c r="O280" s="81" t="str">
        <f t="shared" si="26"/>
        <v/>
      </c>
      <c r="Q280" s="90" t="str">
        <f t="shared" si="27"/>
        <v/>
      </c>
      <c r="S280" s="90" t="str">
        <f t="shared" si="28"/>
        <v/>
      </c>
      <c r="U280" s="83">
        <f t="shared" si="29"/>
        <v>9000</v>
      </c>
    </row>
    <row r="281" spans="2:21" ht="18" customHeight="1" x14ac:dyDescent="0.2">
      <c r="B281" s="42">
        <f>J!E277</f>
        <v>277</v>
      </c>
      <c r="C281" s="232" t="str">
        <f>IF(AND(J!A277="",J!B277&lt;&gt;""),"NESTARTOVALO",IF(AND(J!A277="",J!B277=""),"",J!A277))</f>
        <v/>
      </c>
      <c r="D281" s="232" t="str">
        <f>IF(AND(J!A277="",J!B277=""),"",J!B277)</f>
        <v/>
      </c>
      <c r="E281" s="51"/>
      <c r="F281" s="52"/>
      <c r="G281" s="53"/>
      <c r="H281" s="43" t="str">
        <f t="shared" si="24"/>
        <v/>
      </c>
      <c r="I281" s="44"/>
      <c r="J281" s="51"/>
      <c r="K281" s="52"/>
      <c r="L281" s="53"/>
      <c r="M281" s="43" t="str">
        <f t="shared" si="25"/>
        <v/>
      </c>
      <c r="N281" s="472"/>
      <c r="O281" s="44" t="str">
        <f t="shared" si="26"/>
        <v/>
      </c>
      <c r="Q281" s="90" t="str">
        <f t="shared" si="27"/>
        <v/>
      </c>
      <c r="S281" s="90" t="str">
        <f t="shared" si="28"/>
        <v/>
      </c>
      <c r="U281" s="83">
        <f t="shared" si="29"/>
        <v>9000</v>
      </c>
    </row>
    <row r="282" spans="2:21" ht="18" customHeight="1" x14ac:dyDescent="0.2">
      <c r="B282" s="75">
        <f>J!E278</f>
        <v>278</v>
      </c>
      <c r="C282" s="231" t="str">
        <f>IF(AND(J!A278="",J!B278&lt;&gt;""),"NESTARTOVALO",IF(AND(J!A278="",J!B278=""),"",J!A278))</f>
        <v/>
      </c>
      <c r="D282" s="231" t="str">
        <f>IF(AND(J!A278="",J!B278=""),"",J!B278)</f>
        <v/>
      </c>
      <c r="E282" s="77"/>
      <c r="F282" s="78"/>
      <c r="G282" s="79"/>
      <c r="H282" s="80" t="str">
        <f t="shared" si="24"/>
        <v/>
      </c>
      <c r="I282" s="81"/>
      <c r="J282" s="77"/>
      <c r="K282" s="78"/>
      <c r="L282" s="79"/>
      <c r="M282" s="80" t="str">
        <f t="shared" si="25"/>
        <v/>
      </c>
      <c r="N282" s="471"/>
      <c r="O282" s="81" t="str">
        <f t="shared" si="26"/>
        <v/>
      </c>
      <c r="Q282" s="90" t="str">
        <f t="shared" si="27"/>
        <v/>
      </c>
      <c r="S282" s="90" t="str">
        <f t="shared" si="28"/>
        <v/>
      </c>
      <c r="U282" s="83">
        <f t="shared" si="29"/>
        <v>9000</v>
      </c>
    </row>
    <row r="283" spans="2:21" ht="18" customHeight="1" x14ac:dyDescent="0.2">
      <c r="B283" s="42">
        <f>J!E279</f>
        <v>279</v>
      </c>
      <c r="C283" s="232" t="str">
        <f>IF(AND(J!A279="",J!B279&lt;&gt;""),"NESTARTOVALO",IF(AND(J!A279="",J!B279=""),"",J!A279))</f>
        <v/>
      </c>
      <c r="D283" s="232" t="str">
        <f>IF(AND(J!A279="",J!B279=""),"",J!B279)</f>
        <v/>
      </c>
      <c r="E283" s="51"/>
      <c r="F283" s="52"/>
      <c r="G283" s="53"/>
      <c r="H283" s="43" t="str">
        <f t="shared" si="24"/>
        <v/>
      </c>
      <c r="I283" s="44"/>
      <c r="J283" s="51"/>
      <c r="K283" s="52"/>
      <c r="L283" s="53"/>
      <c r="M283" s="43" t="str">
        <f t="shared" si="25"/>
        <v/>
      </c>
      <c r="N283" s="472"/>
      <c r="O283" s="44" t="str">
        <f t="shared" si="26"/>
        <v/>
      </c>
      <c r="Q283" s="90" t="str">
        <f t="shared" si="27"/>
        <v/>
      </c>
      <c r="S283" s="90" t="str">
        <f t="shared" si="28"/>
        <v/>
      </c>
      <c r="U283" s="83">
        <f t="shared" si="29"/>
        <v>9000</v>
      </c>
    </row>
    <row r="284" spans="2:21" ht="18" customHeight="1" x14ac:dyDescent="0.2">
      <c r="B284" s="75">
        <f>J!E280</f>
        <v>280</v>
      </c>
      <c r="C284" s="231" t="str">
        <f>IF(AND(J!A280="",J!B280&lt;&gt;""),"NESTARTOVALO",IF(AND(J!A280="",J!B280=""),"",J!A280))</f>
        <v/>
      </c>
      <c r="D284" s="231" t="str">
        <f>IF(AND(J!A280="",J!B280=""),"",J!B280)</f>
        <v/>
      </c>
      <c r="E284" s="77"/>
      <c r="F284" s="78"/>
      <c r="G284" s="79"/>
      <c r="H284" s="80" t="str">
        <f t="shared" si="24"/>
        <v/>
      </c>
      <c r="I284" s="81"/>
      <c r="J284" s="77"/>
      <c r="K284" s="78"/>
      <c r="L284" s="79"/>
      <c r="M284" s="80" t="str">
        <f t="shared" si="25"/>
        <v/>
      </c>
      <c r="N284" s="471"/>
      <c r="O284" s="81" t="str">
        <f t="shared" si="26"/>
        <v/>
      </c>
      <c r="Q284" s="90" t="str">
        <f t="shared" si="27"/>
        <v/>
      </c>
      <c r="S284" s="90" t="str">
        <f t="shared" si="28"/>
        <v/>
      </c>
      <c r="U284" s="83">
        <f t="shared" si="29"/>
        <v>9000</v>
      </c>
    </row>
    <row r="285" spans="2:21" ht="18" customHeight="1" x14ac:dyDescent="0.2">
      <c r="B285" s="42">
        <f>J!E281</f>
        <v>281</v>
      </c>
      <c r="C285" s="232" t="str">
        <f>IF(AND(J!A281="",J!B281&lt;&gt;""),"NESTARTOVALO",IF(AND(J!A281="",J!B281=""),"",J!A281))</f>
        <v/>
      </c>
      <c r="D285" s="232" t="str">
        <f>IF(AND(J!A281="",J!B281=""),"",J!B281)</f>
        <v/>
      </c>
      <c r="E285" s="51"/>
      <c r="F285" s="52"/>
      <c r="G285" s="53"/>
      <c r="H285" s="43" t="str">
        <f t="shared" si="24"/>
        <v/>
      </c>
      <c r="I285" s="44"/>
      <c r="J285" s="51"/>
      <c r="K285" s="52"/>
      <c r="L285" s="53"/>
      <c r="M285" s="43" t="str">
        <f t="shared" si="25"/>
        <v/>
      </c>
      <c r="N285" s="472"/>
      <c r="O285" s="44" t="str">
        <f t="shared" si="26"/>
        <v/>
      </c>
      <c r="Q285" s="90" t="str">
        <f t="shared" si="27"/>
        <v/>
      </c>
      <c r="S285" s="90" t="str">
        <f t="shared" si="28"/>
        <v/>
      </c>
      <c r="U285" s="83">
        <f t="shared" si="29"/>
        <v>9000</v>
      </c>
    </row>
    <row r="286" spans="2:21" ht="18" customHeight="1" x14ac:dyDescent="0.2">
      <c r="B286" s="75">
        <f>J!E282</f>
        <v>282</v>
      </c>
      <c r="C286" s="231" t="str">
        <f>IF(AND(J!A282="",J!B282&lt;&gt;""),"NESTARTOVALO",IF(AND(J!A282="",J!B282=""),"",J!A282))</f>
        <v/>
      </c>
      <c r="D286" s="231" t="str">
        <f>IF(AND(J!A282="",J!B282=""),"",J!B282)</f>
        <v/>
      </c>
      <c r="E286" s="77"/>
      <c r="F286" s="78"/>
      <c r="G286" s="79"/>
      <c r="H286" s="80" t="str">
        <f t="shared" si="24"/>
        <v/>
      </c>
      <c r="I286" s="81"/>
      <c r="J286" s="77"/>
      <c r="K286" s="78"/>
      <c r="L286" s="79"/>
      <c r="M286" s="80" t="str">
        <f t="shared" si="25"/>
        <v/>
      </c>
      <c r="N286" s="471"/>
      <c r="O286" s="81" t="str">
        <f t="shared" si="26"/>
        <v/>
      </c>
      <c r="Q286" s="90" t="str">
        <f t="shared" si="27"/>
        <v/>
      </c>
      <c r="S286" s="90" t="str">
        <f t="shared" si="28"/>
        <v/>
      </c>
      <c r="U286" s="83">
        <f t="shared" si="29"/>
        <v>9000</v>
      </c>
    </row>
    <row r="287" spans="2:21" ht="18" customHeight="1" x14ac:dyDescent="0.2">
      <c r="B287" s="42">
        <f>J!E283</f>
        <v>283</v>
      </c>
      <c r="C287" s="232" t="str">
        <f>IF(AND(J!A283="",J!B283&lt;&gt;""),"NESTARTOVALO",IF(AND(J!A283="",J!B283=""),"",J!A283))</f>
        <v/>
      </c>
      <c r="D287" s="232" t="str">
        <f>IF(AND(J!A283="",J!B283=""),"",J!B283)</f>
        <v/>
      </c>
      <c r="E287" s="51"/>
      <c r="F287" s="52"/>
      <c r="G287" s="53"/>
      <c r="H287" s="43" t="str">
        <f t="shared" si="24"/>
        <v/>
      </c>
      <c r="I287" s="44"/>
      <c r="J287" s="51"/>
      <c r="K287" s="52"/>
      <c r="L287" s="53"/>
      <c r="M287" s="43" t="str">
        <f t="shared" si="25"/>
        <v/>
      </c>
      <c r="N287" s="472"/>
      <c r="O287" s="44" t="str">
        <f t="shared" si="26"/>
        <v/>
      </c>
      <c r="Q287" s="90" t="str">
        <f t="shared" si="27"/>
        <v/>
      </c>
      <c r="S287" s="90" t="str">
        <f t="shared" si="28"/>
        <v/>
      </c>
      <c r="U287" s="83">
        <f t="shared" si="29"/>
        <v>9000</v>
      </c>
    </row>
    <row r="288" spans="2:21" ht="18" customHeight="1" x14ac:dyDescent="0.2">
      <c r="B288" s="75">
        <f>J!E284</f>
        <v>284</v>
      </c>
      <c r="C288" s="231" t="str">
        <f>IF(AND(J!A284="",J!B284&lt;&gt;""),"NESTARTOVALO",IF(AND(J!A284="",J!B284=""),"",J!A284))</f>
        <v/>
      </c>
      <c r="D288" s="231" t="str">
        <f>IF(AND(J!A284="",J!B284=""),"",J!B284)</f>
        <v/>
      </c>
      <c r="E288" s="77"/>
      <c r="F288" s="78"/>
      <c r="G288" s="79"/>
      <c r="H288" s="80" t="str">
        <f t="shared" si="24"/>
        <v/>
      </c>
      <c r="I288" s="81"/>
      <c r="J288" s="77"/>
      <c r="K288" s="78"/>
      <c r="L288" s="79"/>
      <c r="M288" s="80" t="str">
        <f t="shared" si="25"/>
        <v/>
      </c>
      <c r="N288" s="471"/>
      <c r="O288" s="81" t="str">
        <f t="shared" si="26"/>
        <v/>
      </c>
      <c r="Q288" s="90" t="str">
        <f t="shared" si="27"/>
        <v/>
      </c>
      <c r="S288" s="90" t="str">
        <f t="shared" si="28"/>
        <v/>
      </c>
      <c r="U288" s="83">
        <f t="shared" si="29"/>
        <v>9000</v>
      </c>
    </row>
    <row r="289" spans="2:21" ht="18" customHeight="1" x14ac:dyDescent="0.2">
      <c r="B289" s="42">
        <f>J!E285</f>
        <v>285</v>
      </c>
      <c r="C289" s="232" t="str">
        <f>IF(AND(J!A285="",J!B285&lt;&gt;""),"NESTARTOVALO",IF(AND(J!A285="",J!B285=""),"",J!A285))</f>
        <v/>
      </c>
      <c r="D289" s="232" t="str">
        <f>IF(AND(J!A285="",J!B285=""),"",J!B285)</f>
        <v/>
      </c>
      <c r="E289" s="51"/>
      <c r="F289" s="52"/>
      <c r="G289" s="53"/>
      <c r="H289" s="43" t="str">
        <f t="shared" si="24"/>
        <v/>
      </c>
      <c r="I289" s="44"/>
      <c r="J289" s="51"/>
      <c r="K289" s="52"/>
      <c r="L289" s="53"/>
      <c r="M289" s="43" t="str">
        <f t="shared" si="25"/>
        <v/>
      </c>
      <c r="N289" s="472"/>
      <c r="O289" s="44" t="str">
        <f t="shared" si="26"/>
        <v/>
      </c>
      <c r="Q289" s="90" t="str">
        <f t="shared" si="27"/>
        <v/>
      </c>
      <c r="S289" s="90" t="str">
        <f t="shared" si="28"/>
        <v/>
      </c>
      <c r="U289" s="83">
        <f t="shared" si="29"/>
        <v>9000</v>
      </c>
    </row>
    <row r="290" spans="2:21" ht="18" customHeight="1" x14ac:dyDescent="0.2">
      <c r="B290" s="75">
        <f>J!E286</f>
        <v>286</v>
      </c>
      <c r="C290" s="231" t="str">
        <f>IF(AND(J!A286="",J!B286&lt;&gt;""),"NESTARTOVALO",IF(AND(J!A286="",J!B286=""),"",J!A286))</f>
        <v/>
      </c>
      <c r="D290" s="231" t="str">
        <f>IF(AND(J!A286="",J!B286=""),"",J!B286)</f>
        <v/>
      </c>
      <c r="E290" s="77"/>
      <c r="F290" s="78"/>
      <c r="G290" s="79"/>
      <c r="H290" s="80" t="str">
        <f t="shared" si="24"/>
        <v/>
      </c>
      <c r="I290" s="81"/>
      <c r="J290" s="77"/>
      <c r="K290" s="78"/>
      <c r="L290" s="79"/>
      <c r="M290" s="80" t="str">
        <f t="shared" si="25"/>
        <v/>
      </c>
      <c r="N290" s="471"/>
      <c r="O290" s="81" t="str">
        <f t="shared" si="26"/>
        <v/>
      </c>
      <c r="Q290" s="90" t="str">
        <f t="shared" si="27"/>
        <v/>
      </c>
      <c r="S290" s="90" t="str">
        <f t="shared" si="28"/>
        <v/>
      </c>
      <c r="U290" s="83">
        <f t="shared" si="29"/>
        <v>9000</v>
      </c>
    </row>
    <row r="291" spans="2:21" ht="18" customHeight="1" x14ac:dyDescent="0.2">
      <c r="B291" s="84">
        <f>J!E287</f>
        <v>287</v>
      </c>
      <c r="C291" s="235" t="str">
        <f>IF(AND(J!A287="",J!B287&lt;&gt;""),"NESTARTOVALO",IF(AND(J!A287="",J!B287=""),"",J!A287))</f>
        <v/>
      </c>
      <c r="D291" s="235" t="str">
        <f>IF(AND(J!A287="",J!B287=""),"",J!B287)</f>
        <v/>
      </c>
      <c r="E291" s="86"/>
      <c r="F291" s="87"/>
      <c r="G291" s="88"/>
      <c r="H291" s="89" t="str">
        <f t="shared" si="24"/>
        <v/>
      </c>
      <c r="I291" s="83"/>
      <c r="J291" s="86"/>
      <c r="K291" s="87"/>
      <c r="L291" s="88"/>
      <c r="M291" s="89" t="str">
        <f t="shared" si="25"/>
        <v/>
      </c>
      <c r="N291" s="475"/>
      <c r="O291" s="83" t="str">
        <f t="shared" si="26"/>
        <v/>
      </c>
      <c r="Q291" s="90" t="str">
        <f t="shared" si="27"/>
        <v/>
      </c>
      <c r="S291" s="90" t="str">
        <f t="shared" si="28"/>
        <v/>
      </c>
      <c r="U291" s="83">
        <f t="shared" si="29"/>
        <v>9000</v>
      </c>
    </row>
    <row r="292" spans="2:21" ht="18" customHeight="1" x14ac:dyDescent="0.2">
      <c r="B292" s="75">
        <f>J!E288</f>
        <v>288</v>
      </c>
      <c r="C292" s="231" t="str">
        <f>IF(AND(J!A288="",J!B288&lt;&gt;""),"NESTARTOVALO",IF(AND(J!A288="",J!B288=""),"",J!A288))</f>
        <v/>
      </c>
      <c r="D292" s="231" t="str">
        <f>IF(AND(J!A288="",J!B288=""),"",J!B288)</f>
        <v/>
      </c>
      <c r="E292" s="77"/>
      <c r="F292" s="78"/>
      <c r="G292" s="79"/>
      <c r="H292" s="80" t="str">
        <f t="shared" si="24"/>
        <v/>
      </c>
      <c r="I292" s="81"/>
      <c r="J292" s="77"/>
      <c r="K292" s="78"/>
      <c r="L292" s="79"/>
      <c r="M292" s="80" t="str">
        <f t="shared" si="25"/>
        <v/>
      </c>
      <c r="N292" s="471"/>
      <c r="O292" s="81" t="str">
        <f t="shared" si="26"/>
        <v/>
      </c>
      <c r="Q292" s="90" t="str">
        <f t="shared" si="27"/>
        <v/>
      </c>
      <c r="S292" s="90" t="str">
        <f t="shared" si="28"/>
        <v/>
      </c>
      <c r="U292" s="83">
        <f t="shared" si="29"/>
        <v>9000</v>
      </c>
    </row>
    <row r="293" spans="2:21" ht="18" customHeight="1" x14ac:dyDescent="0.2">
      <c r="B293" s="42">
        <f>J!E289</f>
        <v>289</v>
      </c>
      <c r="C293" s="232" t="str">
        <f>IF(AND(J!A289="",J!B289&lt;&gt;""),"NESTARTOVALO",IF(AND(J!A289="",J!B289=""),"",J!A289))</f>
        <v/>
      </c>
      <c r="D293" s="232" t="str">
        <f>IF(AND(J!A289="",J!B289=""),"",J!B289)</f>
        <v/>
      </c>
      <c r="E293" s="51"/>
      <c r="F293" s="52"/>
      <c r="G293" s="53"/>
      <c r="H293" s="43" t="str">
        <f t="shared" si="24"/>
        <v/>
      </c>
      <c r="I293" s="44"/>
      <c r="J293" s="51"/>
      <c r="K293" s="52"/>
      <c r="L293" s="53"/>
      <c r="M293" s="43" t="str">
        <f t="shared" si="25"/>
        <v/>
      </c>
      <c r="N293" s="472"/>
      <c r="O293" s="44" t="str">
        <f t="shared" si="26"/>
        <v/>
      </c>
      <c r="Q293" s="90" t="str">
        <f t="shared" si="27"/>
        <v/>
      </c>
      <c r="S293" s="90" t="str">
        <f t="shared" si="28"/>
        <v/>
      </c>
      <c r="U293" s="83">
        <f t="shared" si="29"/>
        <v>9000</v>
      </c>
    </row>
    <row r="294" spans="2:21" ht="18" customHeight="1" x14ac:dyDescent="0.2">
      <c r="B294" s="75">
        <f>J!E290</f>
        <v>290</v>
      </c>
      <c r="C294" s="231" t="str">
        <f>IF(AND(J!A290="",J!B290&lt;&gt;""),"NESTARTOVALO",IF(AND(J!A290="",J!B290=""),"",J!A290))</f>
        <v/>
      </c>
      <c r="D294" s="231" t="str">
        <f>IF(AND(J!A290="",J!B290=""),"",J!B290)</f>
        <v/>
      </c>
      <c r="E294" s="77"/>
      <c r="F294" s="78"/>
      <c r="G294" s="79"/>
      <c r="H294" s="80" t="str">
        <f t="shared" si="24"/>
        <v/>
      </c>
      <c r="I294" s="81"/>
      <c r="J294" s="77"/>
      <c r="K294" s="78"/>
      <c r="L294" s="79"/>
      <c r="M294" s="80" t="str">
        <f t="shared" si="25"/>
        <v/>
      </c>
      <c r="N294" s="471"/>
      <c r="O294" s="81" t="str">
        <f t="shared" si="26"/>
        <v/>
      </c>
      <c r="Q294" s="90" t="str">
        <f t="shared" si="27"/>
        <v/>
      </c>
      <c r="S294" s="90" t="str">
        <f t="shared" si="28"/>
        <v/>
      </c>
      <c r="U294" s="83">
        <f t="shared" si="29"/>
        <v>9000</v>
      </c>
    </row>
    <row r="295" spans="2:21" ht="18" customHeight="1" x14ac:dyDescent="0.2">
      <c r="B295" s="42">
        <f>J!E291</f>
        <v>291</v>
      </c>
      <c r="C295" s="232" t="str">
        <f>IF(AND(J!A291="",J!B291&lt;&gt;""),"NESTARTOVALO",IF(AND(J!A291="",J!B291=""),"",J!A291))</f>
        <v/>
      </c>
      <c r="D295" s="232" t="str">
        <f>IF(AND(J!A291="",J!B291=""),"",J!B291)</f>
        <v/>
      </c>
      <c r="E295" s="51"/>
      <c r="F295" s="52"/>
      <c r="G295" s="53"/>
      <c r="H295" s="43" t="str">
        <f t="shared" si="24"/>
        <v/>
      </c>
      <c r="I295" s="44"/>
      <c r="J295" s="51"/>
      <c r="K295" s="52"/>
      <c r="L295" s="53"/>
      <c r="M295" s="43" t="str">
        <f t="shared" si="25"/>
        <v/>
      </c>
      <c r="N295" s="472"/>
      <c r="O295" s="44" t="str">
        <f t="shared" si="26"/>
        <v/>
      </c>
      <c r="Q295" s="90" t="str">
        <f t="shared" si="27"/>
        <v/>
      </c>
      <c r="S295" s="90" t="str">
        <f t="shared" si="28"/>
        <v/>
      </c>
      <c r="U295" s="83">
        <f t="shared" si="29"/>
        <v>9000</v>
      </c>
    </row>
    <row r="296" spans="2:21" ht="18" customHeight="1" x14ac:dyDescent="0.2">
      <c r="B296" s="75">
        <f>J!E292</f>
        <v>292</v>
      </c>
      <c r="C296" s="231" t="str">
        <f>IF(AND(J!A292="",J!B292&lt;&gt;""),"NESTARTOVALO",IF(AND(J!A292="",J!B292=""),"",J!A292))</f>
        <v/>
      </c>
      <c r="D296" s="231" t="str">
        <f>IF(AND(J!A292="",J!B292=""),"",J!B292)</f>
        <v/>
      </c>
      <c r="E296" s="77"/>
      <c r="F296" s="78"/>
      <c r="G296" s="79"/>
      <c r="H296" s="80" t="str">
        <f t="shared" si="24"/>
        <v/>
      </c>
      <c r="I296" s="81"/>
      <c r="J296" s="77"/>
      <c r="K296" s="78"/>
      <c r="L296" s="79"/>
      <c r="M296" s="80" t="str">
        <f t="shared" si="25"/>
        <v/>
      </c>
      <c r="N296" s="471"/>
      <c r="O296" s="81" t="str">
        <f t="shared" si="26"/>
        <v/>
      </c>
      <c r="Q296" s="90" t="str">
        <f t="shared" si="27"/>
        <v/>
      </c>
      <c r="S296" s="90" t="str">
        <f t="shared" si="28"/>
        <v/>
      </c>
      <c r="U296" s="83">
        <f t="shared" si="29"/>
        <v>9000</v>
      </c>
    </row>
    <row r="297" spans="2:21" ht="18" customHeight="1" x14ac:dyDescent="0.2">
      <c r="B297" s="42">
        <f>J!E293</f>
        <v>293</v>
      </c>
      <c r="C297" s="232" t="str">
        <f>IF(AND(J!A293="",J!B293&lt;&gt;""),"NESTARTOVALO",IF(AND(J!A293="",J!B293=""),"",J!A293))</f>
        <v/>
      </c>
      <c r="D297" s="232" t="str">
        <f>IF(AND(J!A293="",J!B293=""),"",J!B293)</f>
        <v/>
      </c>
      <c r="E297" s="51"/>
      <c r="F297" s="52"/>
      <c r="G297" s="53"/>
      <c r="H297" s="43" t="str">
        <f t="shared" si="24"/>
        <v/>
      </c>
      <c r="I297" s="44"/>
      <c r="J297" s="51"/>
      <c r="K297" s="52"/>
      <c r="L297" s="53"/>
      <c r="M297" s="43" t="str">
        <f t="shared" si="25"/>
        <v/>
      </c>
      <c r="N297" s="472"/>
      <c r="O297" s="44" t="str">
        <f t="shared" si="26"/>
        <v/>
      </c>
      <c r="Q297" s="90" t="str">
        <f t="shared" si="27"/>
        <v/>
      </c>
      <c r="S297" s="90" t="str">
        <f t="shared" si="28"/>
        <v/>
      </c>
      <c r="U297" s="83">
        <f t="shared" si="29"/>
        <v>9000</v>
      </c>
    </row>
    <row r="298" spans="2:21" ht="18" customHeight="1" x14ac:dyDescent="0.2">
      <c r="B298" s="75">
        <f>J!E294</f>
        <v>294</v>
      </c>
      <c r="C298" s="231" t="str">
        <f>IF(AND(J!A294="",J!B294&lt;&gt;""),"NESTARTOVALO",IF(AND(J!A294="",J!B294=""),"",J!A294))</f>
        <v/>
      </c>
      <c r="D298" s="231" t="str">
        <f>IF(AND(J!A294="",J!B294=""),"",J!B294)</f>
        <v/>
      </c>
      <c r="E298" s="77"/>
      <c r="F298" s="78"/>
      <c r="G298" s="79"/>
      <c r="H298" s="80" t="str">
        <f t="shared" si="24"/>
        <v/>
      </c>
      <c r="I298" s="81"/>
      <c r="J298" s="77"/>
      <c r="K298" s="78"/>
      <c r="L298" s="79"/>
      <c r="M298" s="80" t="str">
        <f t="shared" si="25"/>
        <v/>
      </c>
      <c r="N298" s="471"/>
      <c r="O298" s="81" t="str">
        <f t="shared" si="26"/>
        <v/>
      </c>
      <c r="Q298" s="90" t="str">
        <f t="shared" si="27"/>
        <v/>
      </c>
      <c r="S298" s="90" t="str">
        <f t="shared" si="28"/>
        <v/>
      </c>
      <c r="U298" s="83">
        <f t="shared" si="29"/>
        <v>9000</v>
      </c>
    </row>
    <row r="299" spans="2:21" ht="18" customHeight="1" x14ac:dyDescent="0.2">
      <c r="B299" s="42">
        <f>J!E295</f>
        <v>295</v>
      </c>
      <c r="C299" s="232" t="str">
        <f>IF(AND(J!A295="",J!B295&lt;&gt;""),"NESTARTOVALO",IF(AND(J!A295="",J!B295=""),"",J!A295))</f>
        <v/>
      </c>
      <c r="D299" s="232" t="str">
        <f>IF(AND(J!A295="",J!B295=""),"",J!B295)</f>
        <v/>
      </c>
      <c r="E299" s="51"/>
      <c r="F299" s="52"/>
      <c r="G299" s="53"/>
      <c r="H299" s="43" t="str">
        <f t="shared" si="24"/>
        <v/>
      </c>
      <c r="I299" s="44"/>
      <c r="J299" s="51"/>
      <c r="K299" s="52"/>
      <c r="L299" s="53"/>
      <c r="M299" s="43" t="str">
        <f t="shared" si="25"/>
        <v/>
      </c>
      <c r="N299" s="472"/>
      <c r="O299" s="44" t="str">
        <f t="shared" si="26"/>
        <v/>
      </c>
      <c r="Q299" s="90" t="str">
        <f t="shared" si="27"/>
        <v/>
      </c>
      <c r="S299" s="90" t="str">
        <f t="shared" si="28"/>
        <v/>
      </c>
      <c r="U299" s="83">
        <f t="shared" si="29"/>
        <v>9000</v>
      </c>
    </row>
    <row r="300" spans="2:21" ht="18" customHeight="1" x14ac:dyDescent="0.2">
      <c r="B300" s="75">
        <f>J!E296</f>
        <v>296</v>
      </c>
      <c r="C300" s="231" t="str">
        <f>IF(AND(J!A296="",J!B296&lt;&gt;""),"NESTARTOVALO",IF(AND(J!A296="",J!B296=""),"",J!A296))</f>
        <v/>
      </c>
      <c r="D300" s="231" t="str">
        <f>IF(AND(J!A296="",J!B296=""),"",J!B296)</f>
        <v/>
      </c>
      <c r="E300" s="77"/>
      <c r="F300" s="78"/>
      <c r="G300" s="79"/>
      <c r="H300" s="80" t="str">
        <f t="shared" si="24"/>
        <v/>
      </c>
      <c r="I300" s="81"/>
      <c r="J300" s="77"/>
      <c r="K300" s="78"/>
      <c r="L300" s="79"/>
      <c r="M300" s="80" t="str">
        <f t="shared" si="25"/>
        <v/>
      </c>
      <c r="N300" s="471"/>
      <c r="O300" s="81" t="str">
        <f t="shared" si="26"/>
        <v/>
      </c>
      <c r="Q300" s="90" t="str">
        <f t="shared" si="27"/>
        <v/>
      </c>
      <c r="S300" s="90" t="str">
        <f t="shared" si="28"/>
        <v/>
      </c>
      <c r="U300" s="83">
        <f t="shared" si="29"/>
        <v>9000</v>
      </c>
    </row>
    <row r="301" spans="2:21" ht="18" customHeight="1" x14ac:dyDescent="0.2">
      <c r="B301" s="42">
        <f>J!E297</f>
        <v>297</v>
      </c>
      <c r="C301" s="232" t="str">
        <f>IF(AND(J!A297="",J!B297&lt;&gt;""),"NESTARTOVALO",IF(AND(J!A297="",J!B297=""),"",J!A297))</f>
        <v/>
      </c>
      <c r="D301" s="232" t="str">
        <f>IF(AND(J!A297="",J!B297=""),"",J!B297)</f>
        <v/>
      </c>
      <c r="E301" s="51"/>
      <c r="F301" s="52"/>
      <c r="G301" s="53"/>
      <c r="H301" s="43" t="str">
        <f t="shared" si="24"/>
        <v/>
      </c>
      <c r="I301" s="44"/>
      <c r="J301" s="51"/>
      <c r="K301" s="52"/>
      <c r="L301" s="53"/>
      <c r="M301" s="43" t="str">
        <f t="shared" si="25"/>
        <v/>
      </c>
      <c r="N301" s="472"/>
      <c r="O301" s="44" t="str">
        <f t="shared" si="26"/>
        <v/>
      </c>
      <c r="Q301" s="90" t="str">
        <f t="shared" si="27"/>
        <v/>
      </c>
      <c r="S301" s="90" t="str">
        <f t="shared" si="28"/>
        <v/>
      </c>
      <c r="U301" s="83">
        <f t="shared" si="29"/>
        <v>9000</v>
      </c>
    </row>
    <row r="302" spans="2:21" ht="18" customHeight="1" x14ac:dyDescent="0.2">
      <c r="B302" s="75">
        <f>J!E298</f>
        <v>298</v>
      </c>
      <c r="C302" s="231" t="str">
        <f>IF(AND(J!A298="",J!B298&lt;&gt;""),"NESTARTOVALO",IF(AND(J!A298="",J!B298=""),"",J!A298))</f>
        <v/>
      </c>
      <c r="D302" s="231" t="str">
        <f>IF(AND(J!A298="",J!B298=""),"",J!B298)</f>
        <v/>
      </c>
      <c r="E302" s="77"/>
      <c r="F302" s="78"/>
      <c r="G302" s="79"/>
      <c r="H302" s="80" t="str">
        <f t="shared" si="24"/>
        <v/>
      </c>
      <c r="I302" s="81"/>
      <c r="J302" s="77"/>
      <c r="K302" s="78"/>
      <c r="L302" s="79"/>
      <c r="M302" s="80" t="str">
        <f t="shared" si="25"/>
        <v/>
      </c>
      <c r="N302" s="471"/>
      <c r="O302" s="81" t="str">
        <f t="shared" si="26"/>
        <v/>
      </c>
      <c r="Q302" s="90" t="str">
        <f t="shared" si="27"/>
        <v/>
      </c>
      <c r="S302" s="90" t="str">
        <f t="shared" si="28"/>
        <v/>
      </c>
      <c r="U302" s="83">
        <f t="shared" si="29"/>
        <v>9000</v>
      </c>
    </row>
    <row r="303" spans="2:21" ht="18" customHeight="1" x14ac:dyDescent="0.2">
      <c r="B303" s="42">
        <f>J!E299</f>
        <v>299</v>
      </c>
      <c r="C303" s="232" t="str">
        <f>IF(AND(J!A299="",J!B299&lt;&gt;""),"NESTARTOVALO",IF(AND(J!A299="",J!B299=""),"",J!A299))</f>
        <v/>
      </c>
      <c r="D303" s="232" t="str">
        <f>IF(AND(J!A299="",J!B299=""),"",J!B299)</f>
        <v/>
      </c>
      <c r="E303" s="51"/>
      <c r="F303" s="52"/>
      <c r="G303" s="53"/>
      <c r="H303" s="43" t="str">
        <f t="shared" si="24"/>
        <v/>
      </c>
      <c r="I303" s="44"/>
      <c r="J303" s="51"/>
      <c r="K303" s="52"/>
      <c r="L303" s="53"/>
      <c r="M303" s="43" t="str">
        <f t="shared" si="25"/>
        <v/>
      </c>
      <c r="N303" s="472"/>
      <c r="O303" s="44" t="str">
        <f t="shared" si="26"/>
        <v/>
      </c>
      <c r="Q303" s="90" t="str">
        <f t="shared" si="27"/>
        <v/>
      </c>
      <c r="S303" s="90" t="str">
        <f t="shared" si="28"/>
        <v/>
      </c>
      <c r="U303" s="83">
        <f t="shared" si="29"/>
        <v>9000</v>
      </c>
    </row>
    <row r="304" spans="2:21" ht="18" customHeight="1" x14ac:dyDescent="0.2">
      <c r="B304" s="75">
        <f>J!E300</f>
        <v>300</v>
      </c>
      <c r="C304" s="231" t="str">
        <f>IF(AND(J!A300="",J!B300&lt;&gt;""),"NESTARTOVALO",IF(AND(J!A300="",J!B300=""),"",J!A300))</f>
        <v/>
      </c>
      <c r="D304" s="231" t="str">
        <f>IF(AND(J!A300="",J!B300=""),"",J!B300)</f>
        <v/>
      </c>
      <c r="E304" s="77"/>
      <c r="F304" s="78"/>
      <c r="G304" s="79"/>
      <c r="H304" s="80" t="str">
        <f t="shared" si="24"/>
        <v/>
      </c>
      <c r="I304" s="81"/>
      <c r="J304" s="77"/>
      <c r="K304" s="78"/>
      <c r="L304" s="79"/>
      <c r="M304" s="80" t="str">
        <f t="shared" si="25"/>
        <v/>
      </c>
      <c r="N304" s="471"/>
      <c r="O304" s="81" t="str">
        <f t="shared" si="26"/>
        <v/>
      </c>
      <c r="Q304" s="90" t="str">
        <f t="shared" si="27"/>
        <v/>
      </c>
      <c r="S304" s="90" t="str">
        <f t="shared" si="28"/>
        <v/>
      </c>
      <c r="U304" s="83">
        <f t="shared" si="29"/>
        <v>9000</v>
      </c>
    </row>
    <row r="305" spans="2:21" ht="18" customHeight="1" x14ac:dyDescent="0.2">
      <c r="B305" s="114">
        <f>J!E301</f>
        <v>301</v>
      </c>
      <c r="C305" s="233" t="str">
        <f>IF(AND(J!A301="",J!B301&lt;&gt;""),"NESTARTOVALO",IF(AND(J!A301="",J!B301=""),"",J!A301))</f>
        <v/>
      </c>
      <c r="D305" s="233" t="str">
        <f>IF(AND(J!A301="",J!B301=""),"",J!B301)</f>
        <v/>
      </c>
      <c r="E305" s="115"/>
      <c r="F305" s="116"/>
      <c r="G305" s="117"/>
      <c r="H305" s="118" t="str">
        <f t="shared" si="24"/>
        <v/>
      </c>
      <c r="I305" s="119"/>
      <c r="J305" s="115"/>
      <c r="K305" s="116"/>
      <c r="L305" s="117"/>
      <c r="M305" s="118" t="str">
        <f t="shared" si="25"/>
        <v/>
      </c>
      <c r="N305" s="476"/>
      <c r="O305" s="119" t="str">
        <f t="shared" si="26"/>
        <v/>
      </c>
      <c r="Q305" s="90" t="str">
        <f t="shared" si="27"/>
        <v/>
      </c>
      <c r="S305" s="90" t="str">
        <f t="shared" si="28"/>
        <v/>
      </c>
      <c r="U305" s="83">
        <f t="shared" si="29"/>
        <v>9000</v>
      </c>
    </row>
    <row r="306" spans="2:21" ht="18" customHeight="1" x14ac:dyDescent="0.2">
      <c r="B306" s="75">
        <f>J!E302</f>
        <v>302</v>
      </c>
      <c r="C306" s="231" t="str">
        <f>IF(AND(J!A302="",J!B302&lt;&gt;""),"NESTARTOVALO",IF(AND(J!A302="",J!B302=""),"",J!A302))</f>
        <v/>
      </c>
      <c r="D306" s="231" t="str">
        <f>IF(AND(J!A302="",J!B302=""),"",J!B302)</f>
        <v/>
      </c>
      <c r="E306" s="77"/>
      <c r="F306" s="78"/>
      <c r="G306" s="79"/>
      <c r="H306" s="80" t="str">
        <f t="shared" si="24"/>
        <v/>
      </c>
      <c r="I306" s="81"/>
      <c r="J306" s="77"/>
      <c r="K306" s="78"/>
      <c r="L306" s="79"/>
      <c r="M306" s="80" t="str">
        <f t="shared" si="25"/>
        <v/>
      </c>
      <c r="N306" s="471"/>
      <c r="O306" s="81" t="str">
        <f t="shared" si="26"/>
        <v/>
      </c>
      <c r="Q306" s="90" t="str">
        <f t="shared" si="27"/>
        <v/>
      </c>
      <c r="S306" s="90" t="str">
        <f t="shared" si="28"/>
        <v/>
      </c>
      <c r="U306" s="83">
        <f t="shared" si="29"/>
        <v>9000</v>
      </c>
    </row>
    <row r="307" spans="2:21" ht="18" customHeight="1" x14ac:dyDescent="0.2">
      <c r="B307" s="42">
        <f>J!E303</f>
        <v>303</v>
      </c>
      <c r="C307" s="232" t="str">
        <f>IF(AND(J!A303="",J!B303&lt;&gt;""),"NESTARTOVALO",IF(AND(J!A303="",J!B303=""),"",J!A303))</f>
        <v/>
      </c>
      <c r="D307" s="232" t="str">
        <f>IF(AND(J!A303="",J!B303=""),"",J!B303)</f>
        <v/>
      </c>
      <c r="E307" s="51"/>
      <c r="F307" s="52"/>
      <c r="G307" s="53"/>
      <c r="H307" s="43" t="str">
        <f t="shared" si="24"/>
        <v/>
      </c>
      <c r="I307" s="44"/>
      <c r="J307" s="51"/>
      <c r="K307" s="52"/>
      <c r="L307" s="53"/>
      <c r="M307" s="43" t="str">
        <f t="shared" si="25"/>
        <v/>
      </c>
      <c r="N307" s="472"/>
      <c r="O307" s="44" t="str">
        <f t="shared" si="26"/>
        <v/>
      </c>
      <c r="Q307" s="90" t="str">
        <f t="shared" si="27"/>
        <v/>
      </c>
      <c r="S307" s="90" t="str">
        <f t="shared" si="28"/>
        <v/>
      </c>
      <c r="U307" s="83">
        <f t="shared" si="29"/>
        <v>9000</v>
      </c>
    </row>
    <row r="308" spans="2:21" ht="18" customHeight="1" x14ac:dyDescent="0.2">
      <c r="B308" s="75">
        <f>J!E304</f>
        <v>304</v>
      </c>
      <c r="C308" s="234" t="str">
        <f>IF(AND(J!A304="",J!B304&lt;&gt;""),"NESTARTOVALO",IF(AND(J!A304="",J!B304=""),"",J!A304))</f>
        <v/>
      </c>
      <c r="D308" s="234" t="str">
        <f>IF(AND(J!A304="",J!B304=""),"",J!B304)</f>
        <v/>
      </c>
      <c r="E308" s="77"/>
      <c r="F308" s="78"/>
      <c r="G308" s="79"/>
      <c r="H308" s="80" t="str">
        <f t="shared" si="24"/>
        <v/>
      </c>
      <c r="I308" s="81"/>
      <c r="J308" s="77"/>
      <c r="K308" s="78"/>
      <c r="L308" s="79"/>
      <c r="M308" s="80" t="str">
        <f t="shared" si="25"/>
        <v/>
      </c>
      <c r="N308" s="471"/>
      <c r="O308" s="81" t="str">
        <f t="shared" si="26"/>
        <v/>
      </c>
      <c r="Q308" s="90" t="str">
        <f t="shared" si="27"/>
        <v/>
      </c>
      <c r="S308" s="90" t="str">
        <f t="shared" si="28"/>
        <v/>
      </c>
      <c r="U308" s="83">
        <f t="shared" si="29"/>
        <v>9000</v>
      </c>
    </row>
    <row r="309" spans="2:21" ht="18" customHeight="1" x14ac:dyDescent="0.2">
      <c r="B309" s="42">
        <f>J!E305</f>
        <v>305</v>
      </c>
      <c r="C309" s="232" t="str">
        <f>IF(AND(J!A305="",J!B305&lt;&gt;""),"NESTARTOVALO",IF(AND(J!A305="",J!B305=""),"",J!A305))</f>
        <v/>
      </c>
      <c r="D309" s="232" t="str">
        <f>IF(AND(J!A305="",J!B305=""),"",J!B305)</f>
        <v/>
      </c>
      <c r="E309" s="51"/>
      <c r="F309" s="52"/>
      <c r="G309" s="53"/>
      <c r="H309" s="43" t="str">
        <f t="shared" si="24"/>
        <v/>
      </c>
      <c r="I309" s="44"/>
      <c r="J309" s="51"/>
      <c r="K309" s="52"/>
      <c r="L309" s="53"/>
      <c r="M309" s="43" t="str">
        <f t="shared" si="25"/>
        <v/>
      </c>
      <c r="N309" s="472"/>
      <c r="O309" s="44" t="str">
        <f t="shared" si="26"/>
        <v/>
      </c>
      <c r="Q309" s="90" t="str">
        <f t="shared" si="27"/>
        <v/>
      </c>
      <c r="S309" s="90" t="str">
        <f t="shared" si="28"/>
        <v/>
      </c>
      <c r="U309" s="83">
        <f t="shared" si="29"/>
        <v>9000</v>
      </c>
    </row>
    <row r="310" spans="2:21" ht="18" customHeight="1" x14ac:dyDescent="0.2">
      <c r="B310" s="75">
        <f>J!E306</f>
        <v>306</v>
      </c>
      <c r="C310" s="231" t="str">
        <f>IF(AND(J!A306="",J!B306&lt;&gt;""),"NESTARTOVALO",IF(AND(J!A306="",J!B306=""),"",J!A306))</f>
        <v/>
      </c>
      <c r="D310" s="231" t="str">
        <f>IF(AND(J!A306="",J!B306=""),"",J!B306)</f>
        <v/>
      </c>
      <c r="E310" s="77"/>
      <c r="F310" s="78"/>
      <c r="G310" s="79"/>
      <c r="H310" s="80" t="str">
        <f t="shared" si="24"/>
        <v/>
      </c>
      <c r="I310" s="81"/>
      <c r="J310" s="77"/>
      <c r="K310" s="78"/>
      <c r="L310" s="79"/>
      <c r="M310" s="80" t="str">
        <f t="shared" si="25"/>
        <v/>
      </c>
      <c r="N310" s="471"/>
      <c r="O310" s="81" t="str">
        <f t="shared" si="26"/>
        <v/>
      </c>
      <c r="Q310" s="90" t="str">
        <f t="shared" si="27"/>
        <v/>
      </c>
      <c r="S310" s="90" t="str">
        <f t="shared" si="28"/>
        <v/>
      </c>
      <c r="U310" s="83">
        <f t="shared" si="29"/>
        <v>9000</v>
      </c>
    </row>
    <row r="311" spans="2:21" ht="18" customHeight="1" x14ac:dyDescent="0.2">
      <c r="B311" s="42">
        <f>J!E307</f>
        <v>307</v>
      </c>
      <c r="C311" s="232" t="str">
        <f>IF(AND(J!A307="",J!B307&lt;&gt;""),"NESTARTOVALO",IF(AND(J!A307="",J!B307=""),"",J!A307))</f>
        <v/>
      </c>
      <c r="D311" s="232" t="str">
        <f>IF(AND(J!A307="",J!B307=""),"",J!B307)</f>
        <v/>
      </c>
      <c r="E311" s="51"/>
      <c r="F311" s="52"/>
      <c r="G311" s="53"/>
      <c r="H311" s="43" t="str">
        <f t="shared" si="24"/>
        <v/>
      </c>
      <c r="I311" s="44"/>
      <c r="J311" s="51"/>
      <c r="K311" s="52"/>
      <c r="L311" s="53"/>
      <c r="M311" s="43" t="str">
        <f t="shared" si="25"/>
        <v/>
      </c>
      <c r="N311" s="472"/>
      <c r="O311" s="44" t="str">
        <f t="shared" si="26"/>
        <v/>
      </c>
      <c r="Q311" s="90" t="str">
        <f t="shared" si="27"/>
        <v/>
      </c>
      <c r="S311" s="90" t="str">
        <f t="shared" si="28"/>
        <v/>
      </c>
      <c r="U311" s="83">
        <f t="shared" si="29"/>
        <v>9000</v>
      </c>
    </row>
    <row r="312" spans="2:21" ht="18" customHeight="1" x14ac:dyDescent="0.2">
      <c r="B312" s="75">
        <f>J!E308</f>
        <v>308</v>
      </c>
      <c r="C312" s="231" t="str">
        <f>IF(AND(J!A308="",J!B308&lt;&gt;""),"NESTARTOVALO",IF(AND(J!A308="",J!B308=""),"",J!A308))</f>
        <v/>
      </c>
      <c r="D312" s="231" t="str">
        <f>IF(AND(J!A308="",J!B308=""),"",J!B308)</f>
        <v/>
      </c>
      <c r="E312" s="77"/>
      <c r="F312" s="78"/>
      <c r="G312" s="79"/>
      <c r="H312" s="80" t="str">
        <f t="shared" si="24"/>
        <v/>
      </c>
      <c r="I312" s="81"/>
      <c r="J312" s="77"/>
      <c r="K312" s="78"/>
      <c r="L312" s="79"/>
      <c r="M312" s="80" t="str">
        <f t="shared" si="25"/>
        <v/>
      </c>
      <c r="N312" s="471"/>
      <c r="O312" s="81" t="str">
        <f t="shared" si="26"/>
        <v/>
      </c>
      <c r="Q312" s="90" t="str">
        <f t="shared" si="27"/>
        <v/>
      </c>
      <c r="S312" s="90" t="str">
        <f t="shared" si="28"/>
        <v/>
      </c>
      <c r="U312" s="83">
        <f t="shared" si="29"/>
        <v>9000</v>
      </c>
    </row>
    <row r="313" spans="2:21" ht="18" customHeight="1" x14ac:dyDescent="0.2">
      <c r="B313" s="42">
        <f>J!E309</f>
        <v>309</v>
      </c>
      <c r="C313" s="232" t="str">
        <f>IF(AND(J!A309="",J!B309&lt;&gt;""),"NESTARTOVALO",IF(AND(J!A309="",J!B309=""),"",J!A309))</f>
        <v/>
      </c>
      <c r="D313" s="232" t="str">
        <f>IF(AND(J!A309="",J!B309=""),"",J!B309)</f>
        <v/>
      </c>
      <c r="E313" s="51"/>
      <c r="F313" s="52"/>
      <c r="G313" s="53"/>
      <c r="H313" s="43" t="str">
        <f t="shared" si="24"/>
        <v/>
      </c>
      <c r="I313" s="44"/>
      <c r="J313" s="51"/>
      <c r="K313" s="52"/>
      <c r="L313" s="53"/>
      <c r="M313" s="43" t="str">
        <f t="shared" si="25"/>
        <v/>
      </c>
      <c r="N313" s="472"/>
      <c r="O313" s="44" t="str">
        <f t="shared" si="26"/>
        <v/>
      </c>
      <c r="Q313" s="90" t="str">
        <f t="shared" si="27"/>
        <v/>
      </c>
      <c r="S313" s="90" t="str">
        <f t="shared" si="28"/>
        <v/>
      </c>
      <c r="U313" s="83">
        <f t="shared" si="29"/>
        <v>9000</v>
      </c>
    </row>
    <row r="314" spans="2:21" ht="18" customHeight="1" x14ac:dyDescent="0.2">
      <c r="B314" s="75">
        <f>J!E310</f>
        <v>310</v>
      </c>
      <c r="C314" s="231" t="str">
        <f>IF(AND(J!A310="",J!B310&lt;&gt;""),"NESTARTOVALO",IF(AND(J!A310="",J!B310=""),"",J!A310))</f>
        <v/>
      </c>
      <c r="D314" s="231" t="str">
        <f>IF(AND(J!A310="",J!B310=""),"",J!B310)</f>
        <v/>
      </c>
      <c r="E314" s="77"/>
      <c r="F314" s="78"/>
      <c r="G314" s="79"/>
      <c r="H314" s="80" t="str">
        <f t="shared" si="24"/>
        <v/>
      </c>
      <c r="I314" s="81"/>
      <c r="J314" s="77"/>
      <c r="K314" s="78"/>
      <c r="L314" s="79"/>
      <c r="M314" s="80" t="str">
        <f t="shared" si="25"/>
        <v/>
      </c>
      <c r="N314" s="471"/>
      <c r="O314" s="81" t="str">
        <f t="shared" si="26"/>
        <v/>
      </c>
      <c r="Q314" s="90" t="str">
        <f t="shared" si="27"/>
        <v/>
      </c>
      <c r="S314" s="90" t="str">
        <f t="shared" si="28"/>
        <v/>
      </c>
      <c r="U314" s="83">
        <f t="shared" si="29"/>
        <v>9000</v>
      </c>
    </row>
    <row r="315" spans="2:21" ht="18" customHeight="1" x14ac:dyDescent="0.2">
      <c r="B315" s="42">
        <f>J!E311</f>
        <v>311</v>
      </c>
      <c r="C315" s="232" t="str">
        <f>IF(AND(J!A311="",J!B311&lt;&gt;""),"NESTARTOVALO",IF(AND(J!A311="",J!B311=""),"",J!A311))</f>
        <v/>
      </c>
      <c r="D315" s="232" t="str">
        <f>IF(AND(J!A311="",J!B311=""),"",J!B311)</f>
        <v/>
      </c>
      <c r="E315" s="51"/>
      <c r="F315" s="52"/>
      <c r="G315" s="53"/>
      <c r="H315" s="43" t="str">
        <f t="shared" si="24"/>
        <v/>
      </c>
      <c r="I315" s="44"/>
      <c r="J315" s="51"/>
      <c r="K315" s="52"/>
      <c r="L315" s="53"/>
      <c r="M315" s="43" t="str">
        <f t="shared" si="25"/>
        <v/>
      </c>
      <c r="N315" s="472"/>
      <c r="O315" s="44" t="str">
        <f t="shared" si="26"/>
        <v/>
      </c>
      <c r="Q315" s="90" t="str">
        <f t="shared" si="27"/>
        <v/>
      </c>
      <c r="S315" s="90" t="str">
        <f t="shared" si="28"/>
        <v/>
      </c>
      <c r="U315" s="83">
        <f t="shared" si="29"/>
        <v>9000</v>
      </c>
    </row>
    <row r="316" spans="2:21" ht="18" customHeight="1" x14ac:dyDescent="0.2">
      <c r="B316" s="75">
        <f>J!E312</f>
        <v>312</v>
      </c>
      <c r="C316" s="231" t="str">
        <f>IF(AND(J!A312="",J!B312&lt;&gt;""),"NESTARTOVALO",IF(AND(J!A312="",J!B312=""),"",J!A312))</f>
        <v/>
      </c>
      <c r="D316" s="231" t="str">
        <f>IF(AND(J!A312="",J!B312=""),"",J!B312)</f>
        <v/>
      </c>
      <c r="E316" s="77"/>
      <c r="F316" s="78"/>
      <c r="G316" s="79"/>
      <c r="H316" s="80" t="str">
        <f t="shared" si="24"/>
        <v/>
      </c>
      <c r="I316" s="81"/>
      <c r="J316" s="77"/>
      <c r="K316" s="78"/>
      <c r="L316" s="79"/>
      <c r="M316" s="80" t="str">
        <f t="shared" si="25"/>
        <v/>
      </c>
      <c r="N316" s="471"/>
      <c r="O316" s="81" t="str">
        <f t="shared" si="26"/>
        <v/>
      </c>
      <c r="Q316" s="90" t="str">
        <f t="shared" si="27"/>
        <v/>
      </c>
      <c r="S316" s="90" t="str">
        <f t="shared" si="28"/>
        <v/>
      </c>
      <c r="U316" s="83">
        <f t="shared" si="29"/>
        <v>9000</v>
      </c>
    </row>
    <row r="317" spans="2:21" ht="18" customHeight="1" x14ac:dyDescent="0.2">
      <c r="B317" s="42">
        <f>J!E313</f>
        <v>313</v>
      </c>
      <c r="C317" s="232" t="str">
        <f>IF(AND(J!A313="",J!B313&lt;&gt;""),"NESTARTOVALO",IF(AND(J!A313="",J!B313=""),"",J!A313))</f>
        <v/>
      </c>
      <c r="D317" s="232" t="str">
        <f>IF(AND(J!A313="",J!B313=""),"",J!B313)</f>
        <v/>
      </c>
      <c r="E317" s="51"/>
      <c r="F317" s="52"/>
      <c r="G317" s="53"/>
      <c r="H317" s="43" t="str">
        <f t="shared" si="24"/>
        <v/>
      </c>
      <c r="I317" s="44"/>
      <c r="J317" s="51"/>
      <c r="K317" s="52"/>
      <c r="L317" s="53"/>
      <c r="M317" s="43" t="str">
        <f t="shared" si="25"/>
        <v/>
      </c>
      <c r="N317" s="472"/>
      <c r="O317" s="44" t="str">
        <f t="shared" si="26"/>
        <v/>
      </c>
      <c r="Q317" s="90" t="str">
        <f t="shared" si="27"/>
        <v/>
      </c>
      <c r="S317" s="90" t="str">
        <f t="shared" si="28"/>
        <v/>
      </c>
      <c r="U317" s="83">
        <f t="shared" si="29"/>
        <v>9000</v>
      </c>
    </row>
    <row r="318" spans="2:21" ht="18" customHeight="1" x14ac:dyDescent="0.2">
      <c r="B318" s="75">
        <f>J!E314</f>
        <v>314</v>
      </c>
      <c r="C318" s="231" t="str">
        <f>IF(AND(J!A314="",J!B314&lt;&gt;""),"NESTARTOVALO",IF(AND(J!A314="",J!B314=""),"",J!A314))</f>
        <v/>
      </c>
      <c r="D318" s="231" t="str">
        <f>IF(AND(J!A314="",J!B314=""),"",J!B314)</f>
        <v/>
      </c>
      <c r="E318" s="77"/>
      <c r="F318" s="78"/>
      <c r="G318" s="79"/>
      <c r="H318" s="80" t="str">
        <f t="shared" si="24"/>
        <v/>
      </c>
      <c r="I318" s="81"/>
      <c r="J318" s="77"/>
      <c r="K318" s="78"/>
      <c r="L318" s="79"/>
      <c r="M318" s="80" t="str">
        <f t="shared" si="25"/>
        <v/>
      </c>
      <c r="N318" s="471"/>
      <c r="O318" s="81" t="str">
        <f t="shared" si="26"/>
        <v/>
      </c>
      <c r="Q318" s="90" t="str">
        <f t="shared" si="27"/>
        <v/>
      </c>
      <c r="S318" s="90" t="str">
        <f t="shared" si="28"/>
        <v/>
      </c>
      <c r="U318" s="83">
        <f t="shared" si="29"/>
        <v>9000</v>
      </c>
    </row>
    <row r="319" spans="2:21" ht="18" customHeight="1" x14ac:dyDescent="0.2">
      <c r="B319" s="42">
        <f>J!E315</f>
        <v>315</v>
      </c>
      <c r="C319" s="232" t="str">
        <f>IF(AND(J!A315="",J!B315&lt;&gt;""),"NESTARTOVALO",IF(AND(J!A315="",J!B315=""),"",J!A315))</f>
        <v/>
      </c>
      <c r="D319" s="232" t="str">
        <f>IF(AND(J!A315="",J!B315=""),"",J!B315)</f>
        <v/>
      </c>
      <c r="E319" s="51"/>
      <c r="F319" s="52"/>
      <c r="G319" s="53"/>
      <c r="H319" s="43" t="str">
        <f t="shared" si="24"/>
        <v/>
      </c>
      <c r="I319" s="44"/>
      <c r="J319" s="51"/>
      <c r="K319" s="52"/>
      <c r="L319" s="53"/>
      <c r="M319" s="43" t="str">
        <f t="shared" si="25"/>
        <v/>
      </c>
      <c r="N319" s="472"/>
      <c r="O319" s="44" t="str">
        <f t="shared" si="26"/>
        <v/>
      </c>
      <c r="Q319" s="90" t="str">
        <f t="shared" si="27"/>
        <v/>
      </c>
      <c r="S319" s="90" t="str">
        <f t="shared" si="28"/>
        <v/>
      </c>
      <c r="U319" s="83">
        <f t="shared" si="29"/>
        <v>9000</v>
      </c>
    </row>
    <row r="320" spans="2:21" ht="18" customHeight="1" x14ac:dyDescent="0.2">
      <c r="B320" s="75">
        <f>J!E316</f>
        <v>316</v>
      </c>
      <c r="C320" s="231" t="str">
        <f>IF(AND(J!A316="",J!B316&lt;&gt;""),"NESTARTOVALO",IF(AND(J!A316="",J!B316=""),"",J!A316))</f>
        <v/>
      </c>
      <c r="D320" s="231" t="str">
        <f>IF(AND(J!A316="",J!B316=""),"",J!B316)</f>
        <v/>
      </c>
      <c r="E320" s="77"/>
      <c r="F320" s="78"/>
      <c r="G320" s="79"/>
      <c r="H320" s="80" t="str">
        <f t="shared" si="24"/>
        <v/>
      </c>
      <c r="I320" s="81"/>
      <c r="J320" s="77"/>
      <c r="K320" s="78"/>
      <c r="L320" s="79"/>
      <c r="M320" s="80" t="str">
        <f t="shared" si="25"/>
        <v/>
      </c>
      <c r="N320" s="471"/>
      <c r="O320" s="81" t="str">
        <f t="shared" si="26"/>
        <v/>
      </c>
      <c r="Q320" s="90" t="str">
        <f t="shared" si="27"/>
        <v/>
      </c>
      <c r="S320" s="90" t="str">
        <f t="shared" si="28"/>
        <v/>
      </c>
      <c r="U320" s="83">
        <f t="shared" si="29"/>
        <v>9000</v>
      </c>
    </row>
    <row r="321" spans="2:21" ht="18" customHeight="1" x14ac:dyDescent="0.2">
      <c r="B321" s="42">
        <f>J!E317</f>
        <v>317</v>
      </c>
      <c r="C321" s="232" t="str">
        <f>IF(AND(J!A317="",J!B317&lt;&gt;""),"NESTARTOVALO",IF(AND(J!A317="",J!B317=""),"",J!A317))</f>
        <v/>
      </c>
      <c r="D321" s="232" t="str">
        <f>IF(AND(J!A317="",J!B317=""),"",J!B317)</f>
        <v/>
      </c>
      <c r="E321" s="51"/>
      <c r="F321" s="52"/>
      <c r="G321" s="53"/>
      <c r="H321" s="43" t="str">
        <f t="shared" si="24"/>
        <v/>
      </c>
      <c r="I321" s="44"/>
      <c r="J321" s="51"/>
      <c r="K321" s="52"/>
      <c r="L321" s="53"/>
      <c r="M321" s="43" t="str">
        <f t="shared" si="25"/>
        <v/>
      </c>
      <c r="N321" s="472"/>
      <c r="O321" s="44" t="str">
        <f t="shared" si="26"/>
        <v/>
      </c>
      <c r="Q321" s="90" t="str">
        <f t="shared" si="27"/>
        <v/>
      </c>
      <c r="S321" s="90" t="str">
        <f t="shared" si="28"/>
        <v/>
      </c>
      <c r="U321" s="83">
        <f t="shared" si="29"/>
        <v>9000</v>
      </c>
    </row>
    <row r="322" spans="2:21" ht="18" customHeight="1" x14ac:dyDescent="0.2">
      <c r="B322" s="75">
        <f>J!E318</f>
        <v>318</v>
      </c>
      <c r="C322" s="231" t="str">
        <f>IF(AND(J!A318="",J!B318&lt;&gt;""),"NESTARTOVALO",IF(AND(J!A318="",J!B318=""),"",J!A318))</f>
        <v/>
      </c>
      <c r="D322" s="231" t="str">
        <f>IF(AND(J!A318="",J!B318=""),"",J!B318)</f>
        <v/>
      </c>
      <c r="E322" s="77"/>
      <c r="F322" s="78"/>
      <c r="G322" s="79"/>
      <c r="H322" s="80" t="str">
        <f t="shared" si="24"/>
        <v/>
      </c>
      <c r="I322" s="81"/>
      <c r="J322" s="77"/>
      <c r="K322" s="78"/>
      <c r="L322" s="79"/>
      <c r="M322" s="80" t="str">
        <f t="shared" si="25"/>
        <v/>
      </c>
      <c r="N322" s="471"/>
      <c r="O322" s="81" t="str">
        <f t="shared" si="26"/>
        <v/>
      </c>
      <c r="Q322" s="90" t="str">
        <f t="shared" si="27"/>
        <v/>
      </c>
      <c r="S322" s="90" t="str">
        <f t="shared" si="28"/>
        <v/>
      </c>
      <c r="U322" s="83">
        <f t="shared" si="29"/>
        <v>9000</v>
      </c>
    </row>
    <row r="323" spans="2:21" ht="18" customHeight="1" x14ac:dyDescent="0.2">
      <c r="B323" s="114">
        <f>J!E319</f>
        <v>319</v>
      </c>
      <c r="C323" s="233" t="str">
        <f>IF(AND(J!A319="",J!B319&lt;&gt;""),"NESTARTOVALO",IF(AND(J!A319="",J!B319=""),"",J!A319))</f>
        <v/>
      </c>
      <c r="D323" s="233" t="str">
        <f>IF(AND(J!A319="",J!B319=""),"",J!B319)</f>
        <v/>
      </c>
      <c r="E323" s="115"/>
      <c r="F323" s="116"/>
      <c r="G323" s="117"/>
      <c r="H323" s="118" t="str">
        <f t="shared" si="24"/>
        <v/>
      </c>
      <c r="I323" s="119"/>
      <c r="J323" s="115"/>
      <c r="K323" s="116"/>
      <c r="L323" s="117"/>
      <c r="M323" s="118" t="str">
        <f t="shared" si="25"/>
        <v/>
      </c>
      <c r="N323" s="476"/>
      <c r="O323" s="119" t="str">
        <f t="shared" si="26"/>
        <v/>
      </c>
      <c r="Q323" s="90" t="str">
        <f t="shared" si="27"/>
        <v/>
      </c>
      <c r="S323" s="90" t="str">
        <f t="shared" si="28"/>
        <v/>
      </c>
      <c r="U323" s="83">
        <f t="shared" si="29"/>
        <v>9000</v>
      </c>
    </row>
    <row r="324" spans="2:21" ht="18" customHeight="1" x14ac:dyDescent="0.2">
      <c r="B324" s="75">
        <f>J!E320</f>
        <v>320</v>
      </c>
      <c r="C324" s="231" t="str">
        <f>IF(AND(J!A320="",J!B320&lt;&gt;""),"NESTARTOVALO",IF(AND(J!A320="",J!B320=""),"",J!A320))</f>
        <v/>
      </c>
      <c r="D324" s="231" t="str">
        <f>IF(AND(J!A320="",J!B320=""),"",J!B320)</f>
        <v/>
      </c>
      <c r="E324" s="77"/>
      <c r="F324" s="78"/>
      <c r="G324" s="79"/>
      <c r="H324" s="80" t="str">
        <f t="shared" si="24"/>
        <v/>
      </c>
      <c r="I324" s="81"/>
      <c r="J324" s="77"/>
      <c r="K324" s="78"/>
      <c r="L324" s="79"/>
      <c r="M324" s="80" t="str">
        <f t="shared" si="25"/>
        <v/>
      </c>
      <c r="N324" s="471"/>
      <c r="O324" s="81" t="str">
        <f t="shared" si="26"/>
        <v/>
      </c>
      <c r="Q324" s="90" t="str">
        <f t="shared" si="27"/>
        <v/>
      </c>
      <c r="S324" s="90" t="str">
        <f t="shared" si="28"/>
        <v/>
      </c>
      <c r="U324" s="83">
        <f t="shared" si="29"/>
        <v>9000</v>
      </c>
    </row>
    <row r="325" spans="2:21" ht="18" customHeight="1" x14ac:dyDescent="0.2">
      <c r="B325" s="84">
        <f>J!E321</f>
        <v>321</v>
      </c>
      <c r="C325" s="235" t="str">
        <f>IF(AND(J!A321="",J!B321&lt;&gt;""),"NESTARTOVALO",IF(AND(J!A321="",J!B321=""),"",J!A321))</f>
        <v/>
      </c>
      <c r="D325" s="235" t="str">
        <f>IF(AND(J!A321="",J!B321=""),"",J!B321)</f>
        <v/>
      </c>
      <c r="E325" s="86"/>
      <c r="F325" s="87"/>
      <c r="G325" s="88"/>
      <c r="H325" s="89" t="str">
        <f t="shared" si="24"/>
        <v/>
      </c>
      <c r="I325" s="83"/>
      <c r="J325" s="86"/>
      <c r="K325" s="87"/>
      <c r="L325" s="88"/>
      <c r="M325" s="89" t="str">
        <f t="shared" si="25"/>
        <v/>
      </c>
      <c r="N325" s="475"/>
      <c r="O325" s="83" t="str">
        <f t="shared" si="26"/>
        <v/>
      </c>
      <c r="Q325" s="90" t="str">
        <f t="shared" si="27"/>
        <v/>
      </c>
      <c r="S325" s="90" t="str">
        <f t="shared" si="28"/>
        <v/>
      </c>
      <c r="U325" s="83">
        <f t="shared" si="29"/>
        <v>9000</v>
      </c>
    </row>
    <row r="326" spans="2:21" ht="18" customHeight="1" x14ac:dyDescent="0.2">
      <c r="B326" s="75">
        <f>J!E322</f>
        <v>322</v>
      </c>
      <c r="C326" s="231" t="str">
        <f>IF(AND(J!A322="",J!B322&lt;&gt;""),"NESTARTOVALO",IF(AND(J!A322="",J!B322=""),"",J!A322))</f>
        <v/>
      </c>
      <c r="D326" s="231" t="str">
        <f>IF(AND(J!A322="",J!B322=""),"",J!B322)</f>
        <v/>
      </c>
      <c r="E326" s="77"/>
      <c r="F326" s="78"/>
      <c r="G326" s="79"/>
      <c r="H326" s="80" t="str">
        <f t="shared" ref="H326:H454" si="30">IF($C326="","",IF(OR($E326="DNF",$F326="DNF",$G326="DNF",AND($E326="",$F326="",$G326="")),"DNF",IF(OR($E326="NP",$F326="NP",$G326="NP"),"NP",IF(ISERROR(MEDIAN($E326:$G326)),"DNF",IF(OR($E326="X",$F326="X",$G326="X",$E326="",$F326="",$G326="",$E326="x",$F326="x",$G326="x"),MAX($E326:$G326),MEDIAN($E326:$G326))))))</f>
        <v/>
      </c>
      <c r="I326" s="81"/>
      <c r="J326" s="77"/>
      <c r="K326" s="78"/>
      <c r="L326" s="79"/>
      <c r="M326" s="80" t="str">
        <f t="shared" ref="M326:M454" si="31">IF($C326="","",IF(OR($J326="DNF",$K326="DNF",$L326="DNF",AND($J326="",$K326="",$L326="")),"DNF",IF(OR($J326="NP",$K326="NP",$L326="NP"),"NP",IF(ISERROR(MEDIAN($J326:$L326)),"DNF",IF(OR($J326="X",$K326="X",$L326="X",$J326="",$K326="",$L326="",$J326="x",$K326="x",$L326="x"),MAX($J326:$L326),MEDIAN($J326:$L326))))))</f>
        <v/>
      </c>
      <c r="N326" s="471"/>
      <c r="O326" s="81" t="str">
        <f t="shared" ref="O326:O454" si="32">IF(C326="","",IF(OR(AND(H326="NP",M326="NP"),AND(H326="DNF",M326="DNF")),H326,IF(AND(H326="NP",M326="DNF"),H326,IF(AND(H326="DNF",M326="NP"),M326,MIN(H326,M326)))))</f>
        <v/>
      </c>
      <c r="Q326" s="90" t="str">
        <f t="shared" ref="Q326:Q454" si="33">IF(C326="","",IF(OR(O326="NP",O326="DNF"),O326,RANK(O326,O$5:O$179,1)))</f>
        <v/>
      </c>
      <c r="S326" s="90" t="str">
        <f t="shared" ref="S326:S454" si="34">IF(C326="","",IF(O326="NP",MAX(Q$5:Q$179)+1,IF(O326="DNF",MAX(Q$5:Q$179)+COUNTIF(Q$5:Q$179,"NP")+1,RANK(O326,O$5:O$179,1))))</f>
        <v/>
      </c>
      <c r="U326" s="83">
        <f t="shared" ref="U326:U454" si="35">IF($C326="",9000,MAX(H326,M326)+(COUNTIF($H326:$H326,"NP")*600)+(COUNTIF($M326:$M326,"NP")*600)+(COUNTIF($H326:$H326,"DNF")*3600)+(COUNTIF($M326:$M326,"DNF")*3600))</f>
        <v>9000</v>
      </c>
    </row>
    <row r="327" spans="2:21" ht="18" customHeight="1" x14ac:dyDescent="0.2">
      <c r="B327" s="42">
        <f>J!E323</f>
        <v>323</v>
      </c>
      <c r="C327" s="232" t="str">
        <f>IF(AND(J!A323="",J!B323&lt;&gt;""),"NESTARTOVALO",IF(AND(J!A323="",J!B323=""),"",J!A323))</f>
        <v/>
      </c>
      <c r="D327" s="232" t="str">
        <f>IF(AND(J!A323="",J!B323=""),"",J!B323)</f>
        <v/>
      </c>
      <c r="E327" s="51"/>
      <c r="F327" s="52"/>
      <c r="G327" s="53"/>
      <c r="H327" s="43" t="str">
        <f t="shared" si="30"/>
        <v/>
      </c>
      <c r="I327" s="44"/>
      <c r="J327" s="51"/>
      <c r="K327" s="52"/>
      <c r="L327" s="53"/>
      <c r="M327" s="43" t="str">
        <f t="shared" si="31"/>
        <v/>
      </c>
      <c r="N327" s="472"/>
      <c r="O327" s="44" t="str">
        <f t="shared" si="32"/>
        <v/>
      </c>
      <c r="Q327" s="90" t="str">
        <f t="shared" si="33"/>
        <v/>
      </c>
      <c r="S327" s="90" t="str">
        <f t="shared" si="34"/>
        <v/>
      </c>
      <c r="U327" s="83">
        <f t="shared" si="35"/>
        <v>9000</v>
      </c>
    </row>
    <row r="328" spans="2:21" ht="18" customHeight="1" x14ac:dyDescent="0.2">
      <c r="B328" s="75">
        <f>J!E324</f>
        <v>324</v>
      </c>
      <c r="C328" s="231" t="str">
        <f>IF(AND(J!A324="",J!B324&lt;&gt;""),"NESTARTOVALO",IF(AND(J!A324="",J!B324=""),"",J!A324))</f>
        <v/>
      </c>
      <c r="D328" s="231" t="str">
        <f>IF(AND(J!A324="",J!B324=""),"",J!B324)</f>
        <v/>
      </c>
      <c r="E328" s="77"/>
      <c r="F328" s="78"/>
      <c r="G328" s="79"/>
      <c r="H328" s="80" t="str">
        <f t="shared" si="30"/>
        <v/>
      </c>
      <c r="I328" s="81"/>
      <c r="J328" s="77"/>
      <c r="K328" s="78"/>
      <c r="L328" s="79"/>
      <c r="M328" s="80" t="str">
        <f t="shared" si="31"/>
        <v/>
      </c>
      <c r="N328" s="471"/>
      <c r="O328" s="81" t="str">
        <f t="shared" si="32"/>
        <v/>
      </c>
      <c r="Q328" s="90" t="str">
        <f t="shared" si="33"/>
        <v/>
      </c>
      <c r="S328" s="90" t="str">
        <f t="shared" si="34"/>
        <v/>
      </c>
      <c r="U328" s="83">
        <f t="shared" si="35"/>
        <v>9000</v>
      </c>
    </row>
    <row r="329" spans="2:21" ht="18" customHeight="1" x14ac:dyDescent="0.2">
      <c r="B329" s="42">
        <f>J!E325</f>
        <v>325</v>
      </c>
      <c r="C329" s="232" t="str">
        <f>IF(AND(J!A325="",J!B325&lt;&gt;""),"NESTARTOVALO",IF(AND(J!A325="",J!B325=""),"",J!A325))</f>
        <v/>
      </c>
      <c r="D329" s="232" t="str">
        <f>IF(AND(J!A325="",J!B325=""),"",J!B325)</f>
        <v/>
      </c>
      <c r="E329" s="51"/>
      <c r="F329" s="52"/>
      <c r="G329" s="53"/>
      <c r="H329" s="43" t="str">
        <f t="shared" si="30"/>
        <v/>
      </c>
      <c r="I329" s="44"/>
      <c r="J329" s="51"/>
      <c r="K329" s="52"/>
      <c r="L329" s="53"/>
      <c r="M329" s="43" t="str">
        <f t="shared" si="31"/>
        <v/>
      </c>
      <c r="N329" s="472"/>
      <c r="O329" s="44" t="str">
        <f t="shared" si="32"/>
        <v/>
      </c>
      <c r="Q329" s="90" t="str">
        <f t="shared" si="33"/>
        <v/>
      </c>
      <c r="S329" s="90" t="str">
        <f t="shared" si="34"/>
        <v/>
      </c>
      <c r="U329" s="83">
        <f t="shared" si="35"/>
        <v>9000</v>
      </c>
    </row>
    <row r="330" spans="2:21" ht="18" customHeight="1" x14ac:dyDescent="0.2">
      <c r="B330" s="75">
        <f>J!E326</f>
        <v>326</v>
      </c>
      <c r="C330" s="231" t="str">
        <f>IF(AND(J!A326="",J!B326&lt;&gt;""),"NESTARTOVALO",IF(AND(J!A326="",J!B326=""),"",J!A326))</f>
        <v/>
      </c>
      <c r="D330" s="231" t="str">
        <f>IF(AND(J!A326="",J!B326=""),"",J!B326)</f>
        <v/>
      </c>
      <c r="E330" s="77"/>
      <c r="F330" s="78"/>
      <c r="G330" s="79"/>
      <c r="H330" s="80" t="str">
        <f t="shared" si="30"/>
        <v/>
      </c>
      <c r="I330" s="81"/>
      <c r="J330" s="77"/>
      <c r="K330" s="78"/>
      <c r="L330" s="79"/>
      <c r="M330" s="80" t="str">
        <f t="shared" si="31"/>
        <v/>
      </c>
      <c r="N330" s="471"/>
      <c r="O330" s="81" t="str">
        <f t="shared" si="32"/>
        <v/>
      </c>
      <c r="Q330" s="90" t="str">
        <f t="shared" si="33"/>
        <v/>
      </c>
      <c r="S330" s="90" t="str">
        <f t="shared" si="34"/>
        <v/>
      </c>
      <c r="U330" s="83">
        <f t="shared" si="35"/>
        <v>9000</v>
      </c>
    </row>
    <row r="331" spans="2:21" ht="18" customHeight="1" x14ac:dyDescent="0.2">
      <c r="B331" s="42">
        <f>J!E327</f>
        <v>327</v>
      </c>
      <c r="C331" s="232" t="str">
        <f>IF(AND(J!A327="",J!B327&lt;&gt;""),"NESTARTOVALO",IF(AND(J!A327="",J!B327=""),"",J!A327))</f>
        <v/>
      </c>
      <c r="D331" s="232" t="str">
        <f>IF(AND(J!A327="",J!B327=""),"",J!B327)</f>
        <v/>
      </c>
      <c r="E331" s="51"/>
      <c r="F331" s="52"/>
      <c r="G331" s="53"/>
      <c r="H331" s="43" t="str">
        <f t="shared" si="30"/>
        <v/>
      </c>
      <c r="I331" s="44"/>
      <c r="J331" s="51"/>
      <c r="K331" s="52"/>
      <c r="L331" s="53"/>
      <c r="M331" s="43" t="str">
        <f t="shared" si="31"/>
        <v/>
      </c>
      <c r="N331" s="472"/>
      <c r="O331" s="44" t="str">
        <f t="shared" si="32"/>
        <v/>
      </c>
      <c r="Q331" s="90" t="str">
        <f t="shared" si="33"/>
        <v/>
      </c>
      <c r="S331" s="90" t="str">
        <f t="shared" si="34"/>
        <v/>
      </c>
      <c r="U331" s="83">
        <f t="shared" si="35"/>
        <v>9000</v>
      </c>
    </row>
    <row r="332" spans="2:21" ht="18" customHeight="1" x14ac:dyDescent="0.2">
      <c r="B332" s="75">
        <f>J!E328</f>
        <v>328</v>
      </c>
      <c r="C332" s="231" t="str">
        <f>IF(AND(J!A328="",J!B328&lt;&gt;""),"NESTARTOVALO",IF(AND(J!A328="",J!B328=""),"",J!A328))</f>
        <v/>
      </c>
      <c r="D332" s="231" t="str">
        <f>IF(AND(J!A328="",J!B328=""),"",J!B328)</f>
        <v/>
      </c>
      <c r="E332" s="77"/>
      <c r="F332" s="78"/>
      <c r="G332" s="79"/>
      <c r="H332" s="80" t="str">
        <f t="shared" si="30"/>
        <v/>
      </c>
      <c r="I332" s="81"/>
      <c r="J332" s="77"/>
      <c r="K332" s="78"/>
      <c r="L332" s="79"/>
      <c r="M332" s="80" t="str">
        <f t="shared" si="31"/>
        <v/>
      </c>
      <c r="N332" s="471"/>
      <c r="O332" s="81" t="str">
        <f t="shared" si="32"/>
        <v/>
      </c>
      <c r="Q332" s="90" t="str">
        <f t="shared" si="33"/>
        <v/>
      </c>
      <c r="S332" s="90" t="str">
        <f t="shared" si="34"/>
        <v/>
      </c>
      <c r="U332" s="83">
        <f t="shared" si="35"/>
        <v>9000</v>
      </c>
    </row>
    <row r="333" spans="2:21" ht="18" customHeight="1" x14ac:dyDescent="0.2">
      <c r="B333" s="42">
        <f>J!E329</f>
        <v>329</v>
      </c>
      <c r="C333" s="232" t="str">
        <f>IF(AND(J!A329="",J!B329&lt;&gt;""),"NESTARTOVALO",IF(AND(J!A329="",J!B329=""),"",J!A329))</f>
        <v/>
      </c>
      <c r="D333" s="232" t="str">
        <f>IF(AND(J!A329="",J!B329=""),"",J!B329)</f>
        <v/>
      </c>
      <c r="E333" s="51"/>
      <c r="F333" s="52"/>
      <c r="G333" s="53"/>
      <c r="H333" s="43" t="str">
        <f t="shared" si="30"/>
        <v/>
      </c>
      <c r="I333" s="44"/>
      <c r="J333" s="51"/>
      <c r="K333" s="52"/>
      <c r="L333" s="53"/>
      <c r="M333" s="43" t="str">
        <f t="shared" si="31"/>
        <v/>
      </c>
      <c r="N333" s="472"/>
      <c r="O333" s="44" t="str">
        <f t="shared" si="32"/>
        <v/>
      </c>
      <c r="Q333" s="90" t="str">
        <f t="shared" si="33"/>
        <v/>
      </c>
      <c r="S333" s="90" t="str">
        <f t="shared" si="34"/>
        <v/>
      </c>
      <c r="U333" s="83">
        <f t="shared" si="35"/>
        <v>9000</v>
      </c>
    </row>
    <row r="334" spans="2:21" ht="18" customHeight="1" x14ac:dyDescent="0.2">
      <c r="B334" s="75">
        <f>J!E330</f>
        <v>330</v>
      </c>
      <c r="C334" s="231" t="str">
        <f>IF(AND(J!A330="",J!B330&lt;&gt;""),"NESTARTOVALO",IF(AND(J!A330="",J!B330=""),"",J!A330))</f>
        <v/>
      </c>
      <c r="D334" s="231" t="str">
        <f>IF(AND(J!A330="",J!B330=""),"",J!B330)</f>
        <v/>
      </c>
      <c r="E334" s="77"/>
      <c r="F334" s="78"/>
      <c r="G334" s="79"/>
      <c r="H334" s="80" t="str">
        <f t="shared" si="30"/>
        <v/>
      </c>
      <c r="I334" s="81"/>
      <c r="J334" s="77"/>
      <c r="K334" s="78"/>
      <c r="L334" s="79"/>
      <c r="M334" s="80" t="str">
        <f t="shared" si="31"/>
        <v/>
      </c>
      <c r="N334" s="471"/>
      <c r="O334" s="81" t="str">
        <f t="shared" si="32"/>
        <v/>
      </c>
      <c r="Q334" s="90" t="str">
        <f t="shared" si="33"/>
        <v/>
      </c>
      <c r="S334" s="90" t="str">
        <f t="shared" si="34"/>
        <v/>
      </c>
      <c r="U334" s="83">
        <f t="shared" si="35"/>
        <v>9000</v>
      </c>
    </row>
    <row r="335" spans="2:21" ht="18" customHeight="1" x14ac:dyDescent="0.2">
      <c r="B335" s="42">
        <f>J!E331</f>
        <v>331</v>
      </c>
      <c r="C335" s="232" t="str">
        <f>IF(AND(J!A331="",J!B331&lt;&gt;""),"NESTARTOVALO",IF(AND(J!A331="",J!B331=""),"",J!A331))</f>
        <v/>
      </c>
      <c r="D335" s="232" t="str">
        <f>IF(AND(J!A331="",J!B331=""),"",J!B331)</f>
        <v/>
      </c>
      <c r="E335" s="51"/>
      <c r="F335" s="52"/>
      <c r="G335" s="53"/>
      <c r="H335" s="43" t="str">
        <f t="shared" si="30"/>
        <v/>
      </c>
      <c r="I335" s="44"/>
      <c r="J335" s="51"/>
      <c r="K335" s="52"/>
      <c r="L335" s="53"/>
      <c r="M335" s="43" t="str">
        <f t="shared" si="31"/>
        <v/>
      </c>
      <c r="N335" s="472"/>
      <c r="O335" s="44" t="str">
        <f t="shared" si="32"/>
        <v/>
      </c>
      <c r="Q335" s="90" t="str">
        <f t="shared" si="33"/>
        <v/>
      </c>
      <c r="S335" s="90" t="str">
        <f t="shared" si="34"/>
        <v/>
      </c>
      <c r="U335" s="83">
        <f t="shared" si="35"/>
        <v>9000</v>
      </c>
    </row>
    <row r="336" spans="2:21" ht="18" customHeight="1" x14ac:dyDescent="0.2">
      <c r="B336" s="75">
        <f>J!E332</f>
        <v>332</v>
      </c>
      <c r="C336" s="231" t="str">
        <f>IF(AND(J!A332="",J!B332&lt;&gt;""),"NESTARTOVALO",IF(AND(J!A332="",J!B332=""),"",J!A332))</f>
        <v/>
      </c>
      <c r="D336" s="231" t="str">
        <f>IF(AND(J!A332="",J!B332=""),"",J!B332)</f>
        <v/>
      </c>
      <c r="E336" s="77"/>
      <c r="F336" s="78"/>
      <c r="G336" s="79"/>
      <c r="H336" s="80" t="str">
        <f t="shared" si="30"/>
        <v/>
      </c>
      <c r="I336" s="81"/>
      <c r="J336" s="77"/>
      <c r="K336" s="78"/>
      <c r="L336" s="79"/>
      <c r="M336" s="80" t="str">
        <f t="shared" si="31"/>
        <v/>
      </c>
      <c r="N336" s="471"/>
      <c r="O336" s="81" t="str">
        <f t="shared" si="32"/>
        <v/>
      </c>
      <c r="Q336" s="90" t="str">
        <f t="shared" si="33"/>
        <v/>
      </c>
      <c r="S336" s="90" t="str">
        <f t="shared" si="34"/>
        <v/>
      </c>
      <c r="U336" s="83">
        <f t="shared" si="35"/>
        <v>9000</v>
      </c>
    </row>
    <row r="337" spans="2:21" ht="18" customHeight="1" x14ac:dyDescent="0.2">
      <c r="B337" s="42">
        <f>J!E333</f>
        <v>333</v>
      </c>
      <c r="C337" s="232" t="str">
        <f>IF(AND(J!A333="",J!B333&lt;&gt;""),"NESTARTOVALO",IF(AND(J!A333="",J!B333=""),"",J!A333))</f>
        <v/>
      </c>
      <c r="D337" s="232" t="str">
        <f>IF(AND(J!A333="",J!B333=""),"",J!B333)</f>
        <v/>
      </c>
      <c r="E337" s="51"/>
      <c r="F337" s="52"/>
      <c r="G337" s="53"/>
      <c r="H337" s="43" t="str">
        <f t="shared" si="30"/>
        <v/>
      </c>
      <c r="I337" s="44"/>
      <c r="J337" s="51"/>
      <c r="K337" s="52"/>
      <c r="L337" s="53"/>
      <c r="M337" s="43" t="str">
        <f t="shared" si="31"/>
        <v/>
      </c>
      <c r="N337" s="472"/>
      <c r="O337" s="44" t="str">
        <f t="shared" si="32"/>
        <v/>
      </c>
      <c r="Q337" s="90" t="str">
        <f t="shared" si="33"/>
        <v/>
      </c>
      <c r="S337" s="90" t="str">
        <f t="shared" si="34"/>
        <v/>
      </c>
      <c r="U337" s="83">
        <f t="shared" si="35"/>
        <v>9000</v>
      </c>
    </row>
    <row r="338" spans="2:21" ht="18" customHeight="1" x14ac:dyDescent="0.2">
      <c r="B338" s="75">
        <f>J!E334</f>
        <v>334</v>
      </c>
      <c r="C338" s="231" t="str">
        <f>IF(AND(J!A334="",J!B334&lt;&gt;""),"NESTARTOVALO",IF(AND(J!A334="",J!B334=""),"",J!A334))</f>
        <v/>
      </c>
      <c r="D338" s="231" t="str">
        <f>IF(AND(J!A334="",J!B334=""),"",J!B334)</f>
        <v/>
      </c>
      <c r="E338" s="77"/>
      <c r="F338" s="78"/>
      <c r="G338" s="79"/>
      <c r="H338" s="80" t="str">
        <f t="shared" si="30"/>
        <v/>
      </c>
      <c r="I338" s="81"/>
      <c r="J338" s="77"/>
      <c r="K338" s="78"/>
      <c r="L338" s="79"/>
      <c r="M338" s="80" t="str">
        <f t="shared" si="31"/>
        <v/>
      </c>
      <c r="N338" s="471"/>
      <c r="O338" s="81" t="str">
        <f t="shared" si="32"/>
        <v/>
      </c>
      <c r="Q338" s="90" t="str">
        <f t="shared" si="33"/>
        <v/>
      </c>
      <c r="S338" s="90" t="str">
        <f t="shared" si="34"/>
        <v/>
      </c>
      <c r="U338" s="83">
        <f t="shared" si="35"/>
        <v>9000</v>
      </c>
    </row>
    <row r="339" spans="2:21" ht="18" customHeight="1" x14ac:dyDescent="0.2">
      <c r="B339" s="42">
        <f>J!E335</f>
        <v>335</v>
      </c>
      <c r="C339" s="232" t="str">
        <f>IF(AND(J!A335="",J!B335&lt;&gt;""),"NESTARTOVALO",IF(AND(J!A335="",J!B335=""),"",J!A335))</f>
        <v/>
      </c>
      <c r="D339" s="232" t="str">
        <f>IF(AND(J!A335="",J!B335=""),"",J!B335)</f>
        <v/>
      </c>
      <c r="E339" s="51"/>
      <c r="F339" s="52"/>
      <c r="G339" s="53"/>
      <c r="H339" s="43" t="str">
        <f t="shared" si="30"/>
        <v/>
      </c>
      <c r="I339" s="44"/>
      <c r="J339" s="51"/>
      <c r="K339" s="52"/>
      <c r="L339" s="53"/>
      <c r="M339" s="43" t="str">
        <f t="shared" si="31"/>
        <v/>
      </c>
      <c r="N339" s="472"/>
      <c r="O339" s="44" t="str">
        <f t="shared" si="32"/>
        <v/>
      </c>
      <c r="Q339" s="90" t="str">
        <f t="shared" si="33"/>
        <v/>
      </c>
      <c r="S339" s="90" t="str">
        <f t="shared" si="34"/>
        <v/>
      </c>
      <c r="U339" s="83">
        <f t="shared" si="35"/>
        <v>9000</v>
      </c>
    </row>
    <row r="340" spans="2:21" ht="18" customHeight="1" x14ac:dyDescent="0.2">
      <c r="B340" s="75">
        <f>J!E336</f>
        <v>336</v>
      </c>
      <c r="C340" s="231" t="str">
        <f>IF(AND(J!A336="",J!B336&lt;&gt;""),"NESTARTOVALO",IF(AND(J!A336="",J!B336=""),"",J!A336))</f>
        <v/>
      </c>
      <c r="D340" s="231" t="str">
        <f>IF(AND(J!A336="",J!B336=""),"",J!B336)</f>
        <v/>
      </c>
      <c r="E340" s="77"/>
      <c r="F340" s="78"/>
      <c r="G340" s="79"/>
      <c r="H340" s="80" t="str">
        <f t="shared" si="30"/>
        <v/>
      </c>
      <c r="I340" s="81"/>
      <c r="J340" s="77"/>
      <c r="K340" s="78"/>
      <c r="L340" s="79"/>
      <c r="M340" s="80" t="str">
        <f t="shared" si="31"/>
        <v/>
      </c>
      <c r="N340" s="471"/>
      <c r="O340" s="81" t="str">
        <f t="shared" si="32"/>
        <v/>
      </c>
      <c r="Q340" s="90" t="str">
        <f t="shared" si="33"/>
        <v/>
      </c>
      <c r="S340" s="90" t="str">
        <f t="shared" si="34"/>
        <v/>
      </c>
      <c r="U340" s="83">
        <f t="shared" si="35"/>
        <v>9000</v>
      </c>
    </row>
    <row r="341" spans="2:21" ht="18" customHeight="1" x14ac:dyDescent="0.2">
      <c r="B341" s="42">
        <f>J!E337</f>
        <v>337</v>
      </c>
      <c r="C341" s="232" t="str">
        <f>IF(AND(J!A337="",J!B337&lt;&gt;""),"NESTARTOVALO",IF(AND(J!A337="",J!B337=""),"",J!A337))</f>
        <v/>
      </c>
      <c r="D341" s="232" t="str">
        <f>IF(AND(J!A337="",J!B337=""),"",J!B337)</f>
        <v/>
      </c>
      <c r="E341" s="51"/>
      <c r="F341" s="52"/>
      <c r="G341" s="53"/>
      <c r="H341" s="43" t="str">
        <f t="shared" si="30"/>
        <v/>
      </c>
      <c r="I341" s="44"/>
      <c r="J341" s="51"/>
      <c r="K341" s="52"/>
      <c r="L341" s="53"/>
      <c r="M341" s="43" t="str">
        <f t="shared" si="31"/>
        <v/>
      </c>
      <c r="N341" s="472"/>
      <c r="O341" s="44" t="str">
        <f t="shared" si="32"/>
        <v/>
      </c>
      <c r="Q341" s="90" t="str">
        <f t="shared" si="33"/>
        <v/>
      </c>
      <c r="S341" s="90" t="str">
        <f t="shared" si="34"/>
        <v/>
      </c>
      <c r="U341" s="83">
        <f t="shared" si="35"/>
        <v>9000</v>
      </c>
    </row>
    <row r="342" spans="2:21" ht="18" customHeight="1" x14ac:dyDescent="0.2">
      <c r="B342" s="75">
        <f>J!E338</f>
        <v>338</v>
      </c>
      <c r="C342" s="231" t="str">
        <f>IF(AND(J!A338="",J!B338&lt;&gt;""),"NESTARTOVALO",IF(AND(J!A338="",J!B338=""),"",J!A338))</f>
        <v/>
      </c>
      <c r="D342" s="231" t="str">
        <f>IF(AND(J!A338="",J!B338=""),"",J!B338)</f>
        <v/>
      </c>
      <c r="E342" s="77"/>
      <c r="F342" s="78"/>
      <c r="G342" s="79"/>
      <c r="H342" s="80" t="str">
        <f t="shared" si="30"/>
        <v/>
      </c>
      <c r="I342" s="81"/>
      <c r="J342" s="77"/>
      <c r="K342" s="78"/>
      <c r="L342" s="79"/>
      <c r="M342" s="80" t="str">
        <f t="shared" si="31"/>
        <v/>
      </c>
      <c r="N342" s="471"/>
      <c r="O342" s="81" t="str">
        <f t="shared" si="32"/>
        <v/>
      </c>
      <c r="Q342" s="90" t="str">
        <f t="shared" si="33"/>
        <v/>
      </c>
      <c r="S342" s="90" t="str">
        <f t="shared" si="34"/>
        <v/>
      </c>
      <c r="U342" s="83">
        <f t="shared" si="35"/>
        <v>9000</v>
      </c>
    </row>
    <row r="343" spans="2:21" ht="18" customHeight="1" x14ac:dyDescent="0.2">
      <c r="B343" s="42">
        <f>J!E339</f>
        <v>339</v>
      </c>
      <c r="C343" s="232" t="str">
        <f>IF(AND(J!A339="",J!B339&lt;&gt;""),"NESTARTOVALO",IF(AND(J!A339="",J!B339=""),"",J!A339))</f>
        <v/>
      </c>
      <c r="D343" s="232" t="str">
        <f>IF(AND(J!A339="",J!B339=""),"",J!B339)</f>
        <v/>
      </c>
      <c r="E343" s="51"/>
      <c r="F343" s="52"/>
      <c r="G343" s="53"/>
      <c r="H343" s="43" t="str">
        <f t="shared" si="30"/>
        <v/>
      </c>
      <c r="I343" s="44"/>
      <c r="J343" s="51"/>
      <c r="K343" s="52"/>
      <c r="L343" s="53"/>
      <c r="M343" s="43" t="str">
        <f t="shared" si="31"/>
        <v/>
      </c>
      <c r="N343" s="472"/>
      <c r="O343" s="44" t="str">
        <f t="shared" si="32"/>
        <v/>
      </c>
      <c r="Q343" s="90" t="str">
        <f t="shared" si="33"/>
        <v/>
      </c>
      <c r="S343" s="90" t="str">
        <f t="shared" si="34"/>
        <v/>
      </c>
      <c r="U343" s="83">
        <f t="shared" si="35"/>
        <v>9000</v>
      </c>
    </row>
    <row r="344" spans="2:21" ht="18" customHeight="1" x14ac:dyDescent="0.2">
      <c r="B344" s="75">
        <f>J!E340</f>
        <v>340</v>
      </c>
      <c r="C344" s="231" t="str">
        <f>IF(AND(J!A340="",J!B340&lt;&gt;""),"NESTARTOVALO",IF(AND(J!A340="",J!B340=""),"",J!A340))</f>
        <v/>
      </c>
      <c r="D344" s="231" t="str">
        <f>IF(AND(J!A340="",J!B340=""),"",J!B340)</f>
        <v/>
      </c>
      <c r="E344" s="77"/>
      <c r="F344" s="78"/>
      <c r="G344" s="79"/>
      <c r="H344" s="80" t="str">
        <f t="shared" si="30"/>
        <v/>
      </c>
      <c r="I344" s="81"/>
      <c r="J344" s="77"/>
      <c r="K344" s="78"/>
      <c r="L344" s="79"/>
      <c r="M344" s="80" t="str">
        <f t="shared" si="31"/>
        <v/>
      </c>
      <c r="N344" s="471"/>
      <c r="O344" s="81" t="str">
        <f t="shared" si="32"/>
        <v/>
      </c>
      <c r="Q344" s="90" t="str">
        <f t="shared" si="33"/>
        <v/>
      </c>
      <c r="S344" s="90" t="str">
        <f t="shared" si="34"/>
        <v/>
      </c>
      <c r="U344" s="83">
        <f t="shared" si="35"/>
        <v>9000</v>
      </c>
    </row>
    <row r="345" spans="2:21" ht="18" customHeight="1" x14ac:dyDescent="0.2">
      <c r="B345" s="42">
        <f>J!E341</f>
        <v>341</v>
      </c>
      <c r="C345" s="232" t="str">
        <f>IF(AND(J!A341="",J!B341&lt;&gt;""),"NESTARTOVALO",IF(AND(J!A341="",J!B341=""),"",J!A341))</f>
        <v/>
      </c>
      <c r="D345" s="232" t="str">
        <f>IF(AND(J!A341="",J!B341=""),"",J!B341)</f>
        <v/>
      </c>
      <c r="E345" s="51"/>
      <c r="F345" s="52"/>
      <c r="G345" s="53"/>
      <c r="H345" s="43" t="str">
        <f t="shared" si="30"/>
        <v/>
      </c>
      <c r="I345" s="44"/>
      <c r="J345" s="51"/>
      <c r="K345" s="52"/>
      <c r="L345" s="53"/>
      <c r="M345" s="43" t="str">
        <f t="shared" si="31"/>
        <v/>
      </c>
      <c r="N345" s="472"/>
      <c r="O345" s="44" t="str">
        <f t="shared" si="32"/>
        <v/>
      </c>
      <c r="Q345" s="90" t="str">
        <f t="shared" si="33"/>
        <v/>
      </c>
      <c r="S345" s="90" t="str">
        <f t="shared" si="34"/>
        <v/>
      </c>
      <c r="U345" s="83">
        <f t="shared" si="35"/>
        <v>9000</v>
      </c>
    </row>
    <row r="346" spans="2:21" ht="18" customHeight="1" x14ac:dyDescent="0.2">
      <c r="B346" s="75">
        <f>J!E342</f>
        <v>342</v>
      </c>
      <c r="C346" s="231" t="str">
        <f>IF(AND(J!A342="",J!B342&lt;&gt;""),"NESTARTOVALO",IF(AND(J!A342="",J!B342=""),"",J!A342))</f>
        <v/>
      </c>
      <c r="D346" s="231" t="str">
        <f>IF(AND(J!A342="",J!B342=""),"",J!B342)</f>
        <v/>
      </c>
      <c r="E346" s="77"/>
      <c r="F346" s="78"/>
      <c r="G346" s="79"/>
      <c r="H346" s="80" t="str">
        <f t="shared" si="30"/>
        <v/>
      </c>
      <c r="I346" s="81"/>
      <c r="J346" s="77"/>
      <c r="K346" s="78"/>
      <c r="L346" s="79"/>
      <c r="M346" s="80" t="str">
        <f t="shared" si="31"/>
        <v/>
      </c>
      <c r="N346" s="471"/>
      <c r="O346" s="81" t="str">
        <f t="shared" si="32"/>
        <v/>
      </c>
      <c r="Q346" s="90" t="str">
        <f t="shared" si="33"/>
        <v/>
      </c>
      <c r="S346" s="90" t="str">
        <f t="shared" si="34"/>
        <v/>
      </c>
      <c r="U346" s="83">
        <f t="shared" si="35"/>
        <v>9000</v>
      </c>
    </row>
    <row r="347" spans="2:21" ht="18" customHeight="1" x14ac:dyDescent="0.2">
      <c r="B347" s="42">
        <f>J!E343</f>
        <v>343</v>
      </c>
      <c r="C347" s="232" t="str">
        <f>IF(AND(J!A343="",J!B343&lt;&gt;""),"NESTARTOVALO",IF(AND(J!A343="",J!B343=""),"",J!A343))</f>
        <v/>
      </c>
      <c r="D347" s="232" t="str">
        <f>IF(AND(J!A343="",J!B343=""),"",J!B343)</f>
        <v/>
      </c>
      <c r="E347" s="51"/>
      <c r="F347" s="52"/>
      <c r="G347" s="53"/>
      <c r="H347" s="43" t="str">
        <f t="shared" si="30"/>
        <v/>
      </c>
      <c r="I347" s="44"/>
      <c r="J347" s="51"/>
      <c r="K347" s="52"/>
      <c r="L347" s="53"/>
      <c r="M347" s="43" t="str">
        <f t="shared" si="31"/>
        <v/>
      </c>
      <c r="N347" s="472"/>
      <c r="O347" s="44" t="str">
        <f t="shared" si="32"/>
        <v/>
      </c>
      <c r="Q347" s="90" t="str">
        <f t="shared" si="33"/>
        <v/>
      </c>
      <c r="S347" s="90" t="str">
        <f t="shared" si="34"/>
        <v/>
      </c>
      <c r="U347" s="83">
        <f t="shared" si="35"/>
        <v>9000</v>
      </c>
    </row>
    <row r="348" spans="2:21" ht="18" customHeight="1" x14ac:dyDescent="0.2">
      <c r="B348" s="75">
        <f>J!E344</f>
        <v>344</v>
      </c>
      <c r="C348" s="231" t="str">
        <f>IF(AND(J!A344="",J!B344&lt;&gt;""),"NESTARTOVALO",IF(AND(J!A344="",J!B344=""),"",J!A344))</f>
        <v/>
      </c>
      <c r="D348" s="231" t="str">
        <f>IF(AND(J!A344="",J!B344=""),"",J!B344)</f>
        <v/>
      </c>
      <c r="E348" s="77"/>
      <c r="F348" s="78"/>
      <c r="G348" s="79"/>
      <c r="H348" s="80" t="str">
        <f t="shared" si="30"/>
        <v/>
      </c>
      <c r="I348" s="81"/>
      <c r="J348" s="77"/>
      <c r="K348" s="78"/>
      <c r="L348" s="79"/>
      <c r="M348" s="80" t="str">
        <f t="shared" si="31"/>
        <v/>
      </c>
      <c r="N348" s="471"/>
      <c r="O348" s="81" t="str">
        <f t="shared" si="32"/>
        <v/>
      </c>
      <c r="Q348" s="90" t="str">
        <f t="shared" si="33"/>
        <v/>
      </c>
      <c r="S348" s="90" t="str">
        <f t="shared" si="34"/>
        <v/>
      </c>
      <c r="U348" s="83">
        <f t="shared" si="35"/>
        <v>9000</v>
      </c>
    </row>
    <row r="349" spans="2:21" ht="18" customHeight="1" x14ac:dyDescent="0.2">
      <c r="B349" s="42">
        <f>J!E345</f>
        <v>345</v>
      </c>
      <c r="C349" s="232" t="str">
        <f>IF(AND(J!A345="",J!B345&lt;&gt;""),"NESTARTOVALO",IF(AND(J!A345="",J!B345=""),"",J!A345))</f>
        <v/>
      </c>
      <c r="D349" s="232" t="str">
        <f>IF(AND(J!A345="",J!B345=""),"",J!B345)</f>
        <v/>
      </c>
      <c r="E349" s="51"/>
      <c r="F349" s="52"/>
      <c r="G349" s="53"/>
      <c r="H349" s="43" t="str">
        <f t="shared" si="30"/>
        <v/>
      </c>
      <c r="I349" s="44"/>
      <c r="J349" s="51"/>
      <c r="K349" s="52"/>
      <c r="L349" s="53"/>
      <c r="M349" s="43" t="str">
        <f t="shared" si="31"/>
        <v/>
      </c>
      <c r="N349" s="472"/>
      <c r="O349" s="44" t="str">
        <f t="shared" si="32"/>
        <v/>
      </c>
      <c r="Q349" s="90" t="str">
        <f t="shared" si="33"/>
        <v/>
      </c>
      <c r="S349" s="90" t="str">
        <f t="shared" si="34"/>
        <v/>
      </c>
      <c r="U349" s="83">
        <f t="shared" si="35"/>
        <v>9000</v>
      </c>
    </row>
    <row r="350" spans="2:21" ht="18" customHeight="1" x14ac:dyDescent="0.2">
      <c r="B350" s="75">
        <f>J!E346</f>
        <v>346</v>
      </c>
      <c r="C350" s="231" t="str">
        <f>IF(AND(J!A346="",J!B346&lt;&gt;""),"NESTARTOVALO",IF(AND(J!A346="",J!B346=""),"",J!A346))</f>
        <v/>
      </c>
      <c r="D350" s="231" t="str">
        <f>IF(AND(J!A346="",J!B346=""),"",J!B346)</f>
        <v/>
      </c>
      <c r="E350" s="77"/>
      <c r="F350" s="78"/>
      <c r="G350" s="79"/>
      <c r="H350" s="80" t="str">
        <f t="shared" si="30"/>
        <v/>
      </c>
      <c r="I350" s="81"/>
      <c r="J350" s="77"/>
      <c r="K350" s="78"/>
      <c r="L350" s="79"/>
      <c r="M350" s="80" t="str">
        <f t="shared" si="31"/>
        <v/>
      </c>
      <c r="N350" s="471"/>
      <c r="O350" s="81" t="str">
        <f t="shared" si="32"/>
        <v/>
      </c>
      <c r="Q350" s="90" t="str">
        <f t="shared" si="33"/>
        <v/>
      </c>
      <c r="S350" s="90" t="str">
        <f t="shared" si="34"/>
        <v/>
      </c>
      <c r="U350" s="83">
        <f t="shared" si="35"/>
        <v>9000</v>
      </c>
    </row>
    <row r="351" spans="2:21" ht="18" customHeight="1" x14ac:dyDescent="0.2">
      <c r="B351" s="42">
        <f>J!E347</f>
        <v>347</v>
      </c>
      <c r="C351" s="232" t="str">
        <f>IF(AND(J!A347="",J!B347&lt;&gt;""),"NESTARTOVALO",IF(AND(J!A347="",J!B347=""),"",J!A347))</f>
        <v/>
      </c>
      <c r="D351" s="232" t="str">
        <f>IF(AND(J!A347="",J!B347=""),"",J!B347)</f>
        <v/>
      </c>
      <c r="E351" s="51"/>
      <c r="F351" s="52"/>
      <c r="G351" s="53"/>
      <c r="H351" s="43" t="str">
        <f t="shared" si="30"/>
        <v/>
      </c>
      <c r="I351" s="44"/>
      <c r="J351" s="51"/>
      <c r="K351" s="52"/>
      <c r="L351" s="53"/>
      <c r="M351" s="43" t="str">
        <f t="shared" si="31"/>
        <v/>
      </c>
      <c r="N351" s="472"/>
      <c r="O351" s="44" t="str">
        <f t="shared" si="32"/>
        <v/>
      </c>
      <c r="Q351" s="90" t="str">
        <f t="shared" si="33"/>
        <v/>
      </c>
      <c r="S351" s="90" t="str">
        <f t="shared" si="34"/>
        <v/>
      </c>
      <c r="U351" s="83">
        <f t="shared" si="35"/>
        <v>9000</v>
      </c>
    </row>
    <row r="352" spans="2:21" ht="18" customHeight="1" x14ac:dyDescent="0.2">
      <c r="B352" s="142">
        <f>J!E348</f>
        <v>348</v>
      </c>
      <c r="C352" s="236" t="str">
        <f>IF(AND(J!A348="",J!B348&lt;&gt;""),"NESTARTOVALO",IF(AND(J!A348="",J!B348=""),"",J!A348))</f>
        <v/>
      </c>
      <c r="D352" s="236" t="str">
        <f>IF(AND(J!A348="",J!B348=""),"",J!B348)</f>
        <v/>
      </c>
      <c r="E352" s="143"/>
      <c r="F352" s="144"/>
      <c r="G352" s="145"/>
      <c r="H352" s="146" t="str">
        <f t="shared" si="30"/>
        <v/>
      </c>
      <c r="I352" s="147"/>
      <c r="J352" s="143"/>
      <c r="K352" s="144"/>
      <c r="L352" s="145"/>
      <c r="M352" s="146" t="str">
        <f t="shared" si="31"/>
        <v/>
      </c>
      <c r="N352" s="477"/>
      <c r="O352" s="147" t="str">
        <f t="shared" si="32"/>
        <v/>
      </c>
      <c r="Q352" s="90" t="str">
        <f t="shared" si="33"/>
        <v/>
      </c>
      <c r="S352" s="90" t="str">
        <f t="shared" si="34"/>
        <v/>
      </c>
      <c r="U352" s="83">
        <f t="shared" si="35"/>
        <v>9000</v>
      </c>
    </row>
    <row r="353" spans="2:21" ht="18" customHeight="1" x14ac:dyDescent="0.2">
      <c r="B353" s="42">
        <f>J!E349</f>
        <v>349</v>
      </c>
      <c r="C353" s="232" t="str">
        <f>IF(AND(J!A349="",J!B349&lt;&gt;""),"NESTARTOVALO",IF(AND(J!A349="",J!B349=""),"",J!A349))</f>
        <v/>
      </c>
      <c r="D353" s="232" t="str">
        <f>IF(AND(J!A349="",J!B349=""),"",J!B349)</f>
        <v/>
      </c>
      <c r="E353" s="51"/>
      <c r="F353" s="52"/>
      <c r="G353" s="53"/>
      <c r="H353" s="43" t="str">
        <f t="shared" si="30"/>
        <v/>
      </c>
      <c r="I353" s="44"/>
      <c r="J353" s="51"/>
      <c r="K353" s="52"/>
      <c r="L353" s="53"/>
      <c r="M353" s="43" t="str">
        <f t="shared" si="31"/>
        <v/>
      </c>
      <c r="N353" s="472"/>
      <c r="O353" s="44" t="str">
        <f>IF(C353="","",IF(OR(AND(H353="NP",M353="NP"),AND(H353="DNF",M353="DNF")),H353,IF(AND(H353="NP",M353="DNF"),H353,IF(AND(H353="DNF",M353="NP"),M353,MIN(H353,M353)))))</f>
        <v/>
      </c>
      <c r="Q353" s="90" t="str">
        <f>IF(C353="","",IF(OR(O353="NP",O353="DNF"),O353,RANK(O353,O$5:O$179,1)))</f>
        <v/>
      </c>
      <c r="S353" s="90" t="str">
        <f>IF(C353="","",IF(O353="NP",MAX(Q$5:Q$179)+1,IF(O353="DNF",MAX(Q$5:Q$179)+COUNTIF(Q$5:Q$179,"NP")+1,RANK(O353,O$5:O$179,1))))</f>
        <v/>
      </c>
      <c r="U353" s="83">
        <f>IF($C353="",9000,MAX(H353,M353)+(COUNTIF($H353:$H353,"NP")*600)+(COUNTIF($M353:$M353,"NP")*600)+(COUNTIF($H353:$H353,"DNF")*3600)+(COUNTIF($M353:$M353,"DNF")*3600))</f>
        <v>9000</v>
      </c>
    </row>
    <row r="354" spans="2:21" ht="18" customHeight="1" x14ac:dyDescent="0.2">
      <c r="B354" s="75">
        <f>J!E350</f>
        <v>350</v>
      </c>
      <c r="C354" s="231" t="str">
        <f>IF(AND(J!A349="",J!B349&lt;&gt;""),"NESTARTOVALO",IF(AND(J!A349="",J!B349=""),"",J!A349))</f>
        <v/>
      </c>
      <c r="D354" s="231" t="str">
        <f>IF(AND(J!A349="",J!B349=""),"",J!B349)</f>
        <v/>
      </c>
      <c r="E354" s="77"/>
      <c r="F354" s="78"/>
      <c r="G354" s="79"/>
      <c r="H354" s="80" t="str">
        <f t="shared" si="30"/>
        <v/>
      </c>
      <c r="I354" s="81"/>
      <c r="J354" s="77"/>
      <c r="K354" s="78"/>
      <c r="L354" s="79"/>
      <c r="M354" s="80" t="str">
        <f t="shared" si="31"/>
        <v/>
      </c>
      <c r="N354" s="471"/>
      <c r="O354" s="81" t="str">
        <f t="shared" si="32"/>
        <v/>
      </c>
      <c r="Q354" s="90" t="str">
        <f t="shared" si="33"/>
        <v/>
      </c>
      <c r="S354" s="90" t="str">
        <f t="shared" si="34"/>
        <v/>
      </c>
      <c r="U354" s="83">
        <f t="shared" si="35"/>
        <v>9000</v>
      </c>
    </row>
    <row r="355" spans="2:21" ht="18" customHeight="1" x14ac:dyDescent="0.2">
      <c r="B355" s="42">
        <f>J!E351</f>
        <v>351</v>
      </c>
      <c r="C355" s="232" t="str">
        <f>IF(AND(J!A350="",J!B350&lt;&gt;""),"NESTARTOVALO",IF(AND(J!A350="",J!B350=""),"",J!A350))</f>
        <v/>
      </c>
      <c r="D355" s="232" t="str">
        <f>IF(AND(J!A350="",J!B350=""),"",J!B350)</f>
        <v/>
      </c>
      <c r="E355" s="51"/>
      <c r="F355" s="52"/>
      <c r="G355" s="53"/>
      <c r="H355" s="43" t="str">
        <f t="shared" si="30"/>
        <v/>
      </c>
      <c r="I355" s="44"/>
      <c r="J355" s="51"/>
      <c r="K355" s="52"/>
      <c r="L355" s="53"/>
      <c r="M355" s="43" t="str">
        <f t="shared" si="31"/>
        <v/>
      </c>
      <c r="N355" s="472"/>
      <c r="O355" s="44" t="str">
        <f t="shared" si="32"/>
        <v/>
      </c>
      <c r="Q355" s="90" t="str">
        <f t="shared" si="33"/>
        <v/>
      </c>
      <c r="S355" s="90" t="str">
        <f t="shared" si="34"/>
        <v/>
      </c>
      <c r="U355" s="83">
        <f t="shared" si="35"/>
        <v>9000</v>
      </c>
    </row>
    <row r="356" spans="2:21" ht="18" customHeight="1" x14ac:dyDescent="0.2">
      <c r="B356" s="120">
        <f>J!E352</f>
        <v>352</v>
      </c>
      <c r="C356" s="234" t="str">
        <f>IF(AND(J!A351="",J!B351&lt;&gt;""),"NESTARTOVALO",IF(AND(J!A351="",J!B351=""),"",J!A351))</f>
        <v/>
      </c>
      <c r="D356" s="234" t="str">
        <f>IF(AND(J!A351="",J!B351=""),"",J!B351)</f>
        <v/>
      </c>
      <c r="E356" s="121"/>
      <c r="F356" s="122"/>
      <c r="G356" s="123"/>
      <c r="H356" s="124" t="str">
        <f t="shared" si="30"/>
        <v/>
      </c>
      <c r="I356" s="125"/>
      <c r="J356" s="121"/>
      <c r="K356" s="122"/>
      <c r="L356" s="123"/>
      <c r="M356" s="124" t="str">
        <f t="shared" si="31"/>
        <v/>
      </c>
      <c r="N356" s="474"/>
      <c r="O356" s="125" t="str">
        <f t="shared" si="32"/>
        <v/>
      </c>
      <c r="Q356" s="90" t="str">
        <f t="shared" si="33"/>
        <v/>
      </c>
      <c r="S356" s="90" t="str">
        <f t="shared" si="34"/>
        <v/>
      </c>
      <c r="U356" s="83">
        <f t="shared" si="35"/>
        <v>9000</v>
      </c>
    </row>
    <row r="357" spans="2:21" ht="18" customHeight="1" x14ac:dyDescent="0.2">
      <c r="B357" s="42">
        <f>J!E353</f>
        <v>353</v>
      </c>
      <c r="C357" s="232" t="str">
        <f>IF(AND(J!A352="",J!B352&lt;&gt;""),"NESTARTOVALO",IF(AND(J!A352="",J!B352=""),"",J!A352))</f>
        <v/>
      </c>
      <c r="D357" s="232" t="str">
        <f>IF(AND(J!A352="",J!B352=""),"",J!B352)</f>
        <v/>
      </c>
      <c r="E357" s="51"/>
      <c r="F357" s="52"/>
      <c r="G357" s="53"/>
      <c r="H357" s="43" t="str">
        <f t="shared" si="30"/>
        <v/>
      </c>
      <c r="I357" s="44"/>
      <c r="J357" s="51"/>
      <c r="K357" s="52"/>
      <c r="L357" s="53"/>
      <c r="M357" s="43" t="str">
        <f t="shared" si="31"/>
        <v/>
      </c>
      <c r="N357" s="472"/>
      <c r="O357" s="44" t="str">
        <f t="shared" si="32"/>
        <v/>
      </c>
      <c r="Q357" s="90" t="str">
        <f t="shared" si="33"/>
        <v/>
      </c>
      <c r="S357" s="90" t="str">
        <f t="shared" si="34"/>
        <v/>
      </c>
      <c r="U357" s="83">
        <f t="shared" si="35"/>
        <v>9000</v>
      </c>
    </row>
    <row r="358" spans="2:21" ht="18" customHeight="1" x14ac:dyDescent="0.2">
      <c r="B358" s="75">
        <f>J!E354</f>
        <v>354</v>
      </c>
      <c r="C358" s="231" t="str">
        <f>IF(AND(J!A353="",J!B353&lt;&gt;""),"NESTARTOVALO",IF(AND(J!A353="",J!B353=""),"",J!A353))</f>
        <v/>
      </c>
      <c r="D358" s="231" t="str">
        <f>IF(AND(J!A353="",J!B353=""),"",J!B353)</f>
        <v/>
      </c>
      <c r="E358" s="77"/>
      <c r="F358" s="78"/>
      <c r="G358" s="79"/>
      <c r="H358" s="80" t="str">
        <f t="shared" si="30"/>
        <v/>
      </c>
      <c r="I358" s="81"/>
      <c r="J358" s="77"/>
      <c r="K358" s="78"/>
      <c r="L358" s="79"/>
      <c r="M358" s="80" t="str">
        <f t="shared" si="31"/>
        <v/>
      </c>
      <c r="N358" s="471"/>
      <c r="O358" s="81" t="str">
        <f t="shared" si="32"/>
        <v/>
      </c>
      <c r="Q358" s="90" t="str">
        <f t="shared" si="33"/>
        <v/>
      </c>
      <c r="S358" s="90" t="str">
        <f t="shared" si="34"/>
        <v/>
      </c>
      <c r="U358" s="83">
        <f t="shared" si="35"/>
        <v>9000</v>
      </c>
    </row>
    <row r="359" spans="2:21" ht="18" customHeight="1" x14ac:dyDescent="0.2">
      <c r="B359" s="42">
        <f>J!E355</f>
        <v>355</v>
      </c>
      <c r="C359" s="232" t="str">
        <f>IF(AND(J!A354="",J!B354&lt;&gt;""),"NESTARTOVALO",IF(AND(J!A354="",J!B354=""),"",J!A354))</f>
        <v/>
      </c>
      <c r="D359" s="232" t="str">
        <f>IF(AND(J!A354="",J!B354=""),"",J!B354)</f>
        <v/>
      </c>
      <c r="E359" s="51"/>
      <c r="F359" s="52"/>
      <c r="G359" s="53"/>
      <c r="H359" s="43" t="str">
        <f t="shared" si="30"/>
        <v/>
      </c>
      <c r="I359" s="44"/>
      <c r="J359" s="51"/>
      <c r="K359" s="52"/>
      <c r="L359" s="53"/>
      <c r="M359" s="43" t="str">
        <f t="shared" si="31"/>
        <v/>
      </c>
      <c r="N359" s="472"/>
      <c r="O359" s="44" t="str">
        <f t="shared" si="32"/>
        <v/>
      </c>
      <c r="Q359" s="90" t="str">
        <f t="shared" si="33"/>
        <v/>
      </c>
      <c r="S359" s="90" t="str">
        <f t="shared" si="34"/>
        <v/>
      </c>
      <c r="U359" s="83">
        <f t="shared" si="35"/>
        <v>9000</v>
      </c>
    </row>
    <row r="360" spans="2:21" ht="18" customHeight="1" x14ac:dyDescent="0.2">
      <c r="B360" s="75">
        <f>J!E356</f>
        <v>356</v>
      </c>
      <c r="C360" s="231" t="str">
        <f>IF(AND(J!A355="",J!B355&lt;&gt;""),"NESTARTOVALO",IF(AND(J!A355="",J!B355=""),"",J!A355))</f>
        <v/>
      </c>
      <c r="D360" s="231" t="str">
        <f>IF(AND(J!A355="",J!B355=""),"",J!B355)</f>
        <v/>
      </c>
      <c r="E360" s="77"/>
      <c r="F360" s="78"/>
      <c r="G360" s="79"/>
      <c r="H360" s="80" t="str">
        <f t="shared" si="30"/>
        <v/>
      </c>
      <c r="I360" s="81"/>
      <c r="J360" s="77"/>
      <c r="K360" s="78"/>
      <c r="L360" s="79"/>
      <c r="M360" s="80" t="str">
        <f t="shared" si="31"/>
        <v/>
      </c>
      <c r="N360" s="471"/>
      <c r="O360" s="81" t="str">
        <f t="shared" si="32"/>
        <v/>
      </c>
      <c r="Q360" s="90" t="str">
        <f t="shared" si="33"/>
        <v/>
      </c>
      <c r="S360" s="90" t="str">
        <f t="shared" si="34"/>
        <v/>
      </c>
      <c r="U360" s="83">
        <f t="shared" si="35"/>
        <v>9000</v>
      </c>
    </row>
    <row r="361" spans="2:21" ht="18" customHeight="1" x14ac:dyDescent="0.2">
      <c r="B361" s="42">
        <f>J!E357</f>
        <v>357</v>
      </c>
      <c r="C361" s="232" t="str">
        <f>IF(AND(J!A356="",J!B356&lt;&gt;""),"NESTARTOVALO",IF(AND(J!A356="",J!B356=""),"",J!A356))</f>
        <v/>
      </c>
      <c r="D361" s="232" t="str">
        <f>IF(AND(J!A356="",J!B356=""),"",J!B356)</f>
        <v/>
      </c>
      <c r="E361" s="51"/>
      <c r="F361" s="52"/>
      <c r="G361" s="53"/>
      <c r="H361" s="43" t="str">
        <f t="shared" si="30"/>
        <v/>
      </c>
      <c r="I361" s="44"/>
      <c r="J361" s="51"/>
      <c r="K361" s="52"/>
      <c r="L361" s="53"/>
      <c r="M361" s="43" t="str">
        <f t="shared" si="31"/>
        <v/>
      </c>
      <c r="N361" s="472"/>
      <c r="O361" s="44" t="str">
        <f t="shared" si="32"/>
        <v/>
      </c>
      <c r="Q361" s="90" t="str">
        <f t="shared" si="33"/>
        <v/>
      </c>
      <c r="S361" s="90" t="str">
        <f t="shared" si="34"/>
        <v/>
      </c>
      <c r="U361" s="83">
        <f t="shared" si="35"/>
        <v>9000</v>
      </c>
    </row>
    <row r="362" spans="2:21" ht="18" customHeight="1" x14ac:dyDescent="0.2">
      <c r="B362" s="75">
        <f>J!E358</f>
        <v>358</v>
      </c>
      <c r="C362" s="231" t="str">
        <f>IF(AND(J!A357="",J!B357&lt;&gt;""),"NESTARTOVALO",IF(AND(J!A357="",J!B357=""),"",J!A357))</f>
        <v/>
      </c>
      <c r="D362" s="231" t="str">
        <f>IF(AND(J!A357="",J!B357=""),"",J!B357)</f>
        <v/>
      </c>
      <c r="E362" s="77"/>
      <c r="F362" s="78"/>
      <c r="G362" s="79"/>
      <c r="H362" s="80" t="str">
        <f t="shared" si="30"/>
        <v/>
      </c>
      <c r="I362" s="81"/>
      <c r="J362" s="77"/>
      <c r="K362" s="78"/>
      <c r="L362" s="79"/>
      <c r="M362" s="80" t="str">
        <f t="shared" si="31"/>
        <v/>
      </c>
      <c r="N362" s="471"/>
      <c r="O362" s="81" t="str">
        <f t="shared" si="32"/>
        <v/>
      </c>
      <c r="Q362" s="90" t="str">
        <f t="shared" si="33"/>
        <v/>
      </c>
      <c r="S362" s="90" t="str">
        <f t="shared" si="34"/>
        <v/>
      </c>
      <c r="U362" s="83">
        <f t="shared" si="35"/>
        <v>9000</v>
      </c>
    </row>
    <row r="363" spans="2:21" ht="18" customHeight="1" x14ac:dyDescent="0.2">
      <c r="B363" s="42">
        <f>J!E359</f>
        <v>359</v>
      </c>
      <c r="C363" s="232" t="str">
        <f>IF(AND(J!A358="",J!B358&lt;&gt;""),"NESTARTOVALO",IF(AND(J!A358="",J!B358=""),"",J!A358))</f>
        <v/>
      </c>
      <c r="D363" s="232" t="str">
        <f>IF(AND(J!A358="",J!B358=""),"",J!B358)</f>
        <v/>
      </c>
      <c r="E363" s="51"/>
      <c r="F363" s="52"/>
      <c r="G363" s="53"/>
      <c r="H363" s="43" t="str">
        <f t="shared" si="30"/>
        <v/>
      </c>
      <c r="I363" s="44"/>
      <c r="J363" s="51"/>
      <c r="K363" s="52"/>
      <c r="L363" s="53"/>
      <c r="M363" s="43" t="str">
        <f t="shared" si="31"/>
        <v/>
      </c>
      <c r="N363" s="472"/>
      <c r="O363" s="44" t="str">
        <f t="shared" si="32"/>
        <v/>
      </c>
      <c r="Q363" s="90" t="str">
        <f t="shared" si="33"/>
        <v/>
      </c>
      <c r="S363" s="90" t="str">
        <f t="shared" si="34"/>
        <v/>
      </c>
      <c r="U363" s="83">
        <f t="shared" si="35"/>
        <v>9000</v>
      </c>
    </row>
    <row r="364" spans="2:21" ht="18" customHeight="1" x14ac:dyDescent="0.2">
      <c r="B364" s="75">
        <f>J!E360</f>
        <v>360</v>
      </c>
      <c r="C364" s="231" t="str">
        <f>IF(AND(J!A359="",J!B359&lt;&gt;""),"NESTARTOVALO",IF(AND(J!A359="",J!B359=""),"",J!A359))</f>
        <v/>
      </c>
      <c r="D364" s="231" t="str">
        <f>IF(AND(J!A359="",J!B359=""),"",J!B359)</f>
        <v/>
      </c>
      <c r="E364" s="77"/>
      <c r="F364" s="78"/>
      <c r="G364" s="79"/>
      <c r="H364" s="80" t="str">
        <f t="shared" si="30"/>
        <v/>
      </c>
      <c r="I364" s="81"/>
      <c r="J364" s="77"/>
      <c r="K364" s="78"/>
      <c r="L364" s="79"/>
      <c r="M364" s="80" t="str">
        <f t="shared" si="31"/>
        <v/>
      </c>
      <c r="N364" s="471"/>
      <c r="O364" s="81" t="str">
        <f t="shared" si="32"/>
        <v/>
      </c>
      <c r="Q364" s="90" t="str">
        <f t="shared" si="33"/>
        <v/>
      </c>
      <c r="S364" s="90" t="str">
        <f t="shared" si="34"/>
        <v/>
      </c>
      <c r="U364" s="83">
        <f t="shared" si="35"/>
        <v>9000</v>
      </c>
    </row>
    <row r="365" spans="2:21" ht="18" customHeight="1" x14ac:dyDescent="0.2">
      <c r="B365" s="42">
        <f>J!E361</f>
        <v>361</v>
      </c>
      <c r="C365" s="232" t="str">
        <f>IF(AND(J!A360="",J!B360&lt;&gt;""),"NESTARTOVALO",IF(AND(J!A360="",J!B360=""),"",J!A360))</f>
        <v/>
      </c>
      <c r="D365" s="232" t="str">
        <f>IF(AND(J!A360="",J!B360=""),"",J!B360)</f>
        <v/>
      </c>
      <c r="E365" s="51"/>
      <c r="F365" s="52"/>
      <c r="G365" s="53"/>
      <c r="H365" s="43" t="str">
        <f t="shared" si="30"/>
        <v/>
      </c>
      <c r="I365" s="44"/>
      <c r="J365" s="51"/>
      <c r="K365" s="52"/>
      <c r="L365" s="53"/>
      <c r="M365" s="43" t="str">
        <f t="shared" si="31"/>
        <v/>
      </c>
      <c r="N365" s="472"/>
      <c r="O365" s="44" t="str">
        <f t="shared" si="32"/>
        <v/>
      </c>
      <c r="Q365" s="90" t="str">
        <f t="shared" si="33"/>
        <v/>
      </c>
      <c r="S365" s="90" t="str">
        <f t="shared" si="34"/>
        <v/>
      </c>
      <c r="U365" s="83">
        <f t="shared" si="35"/>
        <v>9000</v>
      </c>
    </row>
    <row r="366" spans="2:21" ht="18" customHeight="1" x14ac:dyDescent="0.2">
      <c r="B366" s="75">
        <f>J!E362</f>
        <v>362</v>
      </c>
      <c r="C366" s="231" t="str">
        <f>IF(AND(J!A361="",J!B361&lt;&gt;""),"NESTARTOVALO",IF(AND(J!A361="",J!B361=""),"",J!A361))</f>
        <v/>
      </c>
      <c r="D366" s="231" t="str">
        <f>IF(AND(J!A361="",J!B361=""),"",J!B361)</f>
        <v/>
      </c>
      <c r="E366" s="77"/>
      <c r="F366" s="78"/>
      <c r="G366" s="79"/>
      <c r="H366" s="80" t="str">
        <f t="shared" si="30"/>
        <v/>
      </c>
      <c r="I366" s="81"/>
      <c r="J366" s="77"/>
      <c r="K366" s="78"/>
      <c r="L366" s="79"/>
      <c r="M366" s="80" t="str">
        <f t="shared" si="31"/>
        <v/>
      </c>
      <c r="N366" s="471"/>
      <c r="O366" s="81" t="str">
        <f t="shared" si="32"/>
        <v/>
      </c>
      <c r="Q366" s="90" t="str">
        <f t="shared" si="33"/>
        <v/>
      </c>
      <c r="S366" s="90" t="str">
        <f t="shared" si="34"/>
        <v/>
      </c>
      <c r="U366" s="83">
        <f t="shared" si="35"/>
        <v>9000</v>
      </c>
    </row>
    <row r="367" spans="2:21" ht="18" customHeight="1" x14ac:dyDescent="0.2">
      <c r="B367" s="42">
        <f>J!E363</f>
        <v>363</v>
      </c>
      <c r="C367" s="232" t="str">
        <f>IF(AND(J!A362="",J!B362&lt;&gt;""),"NESTARTOVALO",IF(AND(J!A362="",J!B362=""),"",J!A362))</f>
        <v/>
      </c>
      <c r="D367" s="232" t="str">
        <f>IF(AND(J!A362="",J!B362=""),"",J!B362)</f>
        <v/>
      </c>
      <c r="E367" s="51"/>
      <c r="F367" s="52"/>
      <c r="G367" s="53"/>
      <c r="H367" s="43" t="str">
        <f t="shared" si="30"/>
        <v/>
      </c>
      <c r="I367" s="44"/>
      <c r="J367" s="51"/>
      <c r="K367" s="52"/>
      <c r="L367" s="53"/>
      <c r="M367" s="43" t="str">
        <f t="shared" si="31"/>
        <v/>
      </c>
      <c r="N367" s="472"/>
      <c r="O367" s="44" t="str">
        <f t="shared" si="32"/>
        <v/>
      </c>
      <c r="Q367" s="90" t="str">
        <f t="shared" si="33"/>
        <v/>
      </c>
      <c r="S367" s="90" t="str">
        <f t="shared" si="34"/>
        <v/>
      </c>
      <c r="U367" s="83">
        <f t="shared" si="35"/>
        <v>9000</v>
      </c>
    </row>
    <row r="368" spans="2:21" ht="18" customHeight="1" x14ac:dyDescent="0.2">
      <c r="B368" s="75">
        <f>J!E364</f>
        <v>364</v>
      </c>
      <c r="C368" s="231" t="str">
        <f>IF(AND(J!A363="",J!B363&lt;&gt;""),"NESTARTOVALO",IF(AND(J!A363="",J!B363=""),"",J!A363))</f>
        <v/>
      </c>
      <c r="D368" s="231" t="str">
        <f>IF(AND(J!A363="",J!B363=""),"",J!B363)</f>
        <v/>
      </c>
      <c r="E368" s="77"/>
      <c r="F368" s="78"/>
      <c r="G368" s="79"/>
      <c r="H368" s="80" t="str">
        <f t="shared" si="30"/>
        <v/>
      </c>
      <c r="I368" s="81"/>
      <c r="J368" s="77"/>
      <c r="K368" s="78"/>
      <c r="L368" s="79"/>
      <c r="M368" s="80" t="str">
        <f t="shared" si="31"/>
        <v/>
      </c>
      <c r="N368" s="471"/>
      <c r="O368" s="81" t="str">
        <f t="shared" si="32"/>
        <v/>
      </c>
      <c r="Q368" s="90" t="str">
        <f t="shared" si="33"/>
        <v/>
      </c>
      <c r="S368" s="90" t="str">
        <f t="shared" si="34"/>
        <v/>
      </c>
      <c r="U368" s="83">
        <f t="shared" si="35"/>
        <v>9000</v>
      </c>
    </row>
    <row r="369" spans="2:21" ht="18" customHeight="1" x14ac:dyDescent="0.2">
      <c r="B369" s="84">
        <f>J!E365</f>
        <v>365</v>
      </c>
      <c r="C369" s="235" t="str">
        <f>IF(AND(J!A364="",J!B364&lt;&gt;""),"NESTARTOVALO",IF(AND(J!A364="",J!B364=""),"",J!A364))</f>
        <v/>
      </c>
      <c r="D369" s="235" t="str">
        <f>IF(AND(J!A364="",J!B364=""),"",J!B364)</f>
        <v/>
      </c>
      <c r="E369" s="86"/>
      <c r="F369" s="87"/>
      <c r="G369" s="88"/>
      <c r="H369" s="89" t="str">
        <f t="shared" si="30"/>
        <v/>
      </c>
      <c r="I369" s="83"/>
      <c r="J369" s="86"/>
      <c r="K369" s="87"/>
      <c r="L369" s="88"/>
      <c r="M369" s="89" t="str">
        <f t="shared" si="31"/>
        <v/>
      </c>
      <c r="N369" s="475"/>
      <c r="O369" s="83" t="str">
        <f t="shared" si="32"/>
        <v/>
      </c>
      <c r="Q369" s="90" t="str">
        <f t="shared" si="33"/>
        <v/>
      </c>
      <c r="S369" s="90" t="str">
        <f t="shared" si="34"/>
        <v/>
      </c>
      <c r="U369" s="83">
        <f t="shared" si="35"/>
        <v>9000</v>
      </c>
    </row>
    <row r="370" spans="2:21" ht="18" customHeight="1" x14ac:dyDescent="0.2">
      <c r="B370" s="75">
        <f>J!E366</f>
        <v>366</v>
      </c>
      <c r="C370" s="231" t="str">
        <f>IF(AND(J!A365="",J!B365&lt;&gt;""),"NESTARTOVALO",IF(AND(J!A365="",J!B365=""),"",J!A365))</f>
        <v/>
      </c>
      <c r="D370" s="231" t="str">
        <f>IF(AND(J!A365="",J!B365=""),"",J!B365)</f>
        <v/>
      </c>
      <c r="E370" s="77"/>
      <c r="F370" s="78"/>
      <c r="G370" s="79"/>
      <c r="H370" s="80" t="str">
        <f t="shared" si="30"/>
        <v/>
      </c>
      <c r="I370" s="81"/>
      <c r="J370" s="77"/>
      <c r="K370" s="78"/>
      <c r="L370" s="79"/>
      <c r="M370" s="80" t="str">
        <f t="shared" si="31"/>
        <v/>
      </c>
      <c r="N370" s="471"/>
      <c r="O370" s="81" t="str">
        <f t="shared" si="32"/>
        <v/>
      </c>
      <c r="Q370" s="90" t="str">
        <f t="shared" si="33"/>
        <v/>
      </c>
      <c r="S370" s="90" t="str">
        <f t="shared" si="34"/>
        <v/>
      </c>
      <c r="U370" s="83">
        <f t="shared" si="35"/>
        <v>9000</v>
      </c>
    </row>
    <row r="371" spans="2:21" ht="18" customHeight="1" x14ac:dyDescent="0.2">
      <c r="B371" s="42">
        <f>J!E367</f>
        <v>367</v>
      </c>
      <c r="C371" s="232" t="str">
        <f>IF(AND(J!A366="",J!B366&lt;&gt;""),"NESTARTOVALO",IF(AND(J!A366="",J!B366=""),"",J!A366))</f>
        <v/>
      </c>
      <c r="D371" s="232" t="str">
        <f>IF(AND(J!A366="",J!B366=""),"",J!B366)</f>
        <v/>
      </c>
      <c r="E371" s="51"/>
      <c r="F371" s="52"/>
      <c r="G371" s="53"/>
      <c r="H371" s="43" t="str">
        <f t="shared" si="30"/>
        <v/>
      </c>
      <c r="I371" s="44"/>
      <c r="J371" s="51"/>
      <c r="K371" s="52"/>
      <c r="L371" s="53"/>
      <c r="M371" s="43" t="str">
        <f t="shared" si="31"/>
        <v/>
      </c>
      <c r="N371" s="472"/>
      <c r="O371" s="44" t="str">
        <f t="shared" si="32"/>
        <v/>
      </c>
      <c r="Q371" s="90" t="str">
        <f t="shared" si="33"/>
        <v/>
      </c>
      <c r="S371" s="90" t="str">
        <f t="shared" si="34"/>
        <v/>
      </c>
      <c r="U371" s="83">
        <f t="shared" si="35"/>
        <v>9000</v>
      </c>
    </row>
    <row r="372" spans="2:21" ht="18" customHeight="1" x14ac:dyDescent="0.2">
      <c r="B372" s="75">
        <f>J!E368</f>
        <v>368</v>
      </c>
      <c r="C372" s="231" t="str">
        <f>IF(AND(J!A367="",J!B367&lt;&gt;""),"NESTARTOVALO",IF(AND(J!A367="",J!B367=""),"",J!A367))</f>
        <v/>
      </c>
      <c r="D372" s="231" t="str">
        <f>IF(AND(J!A367="",J!B367=""),"",J!B367)</f>
        <v/>
      </c>
      <c r="E372" s="77"/>
      <c r="F372" s="78"/>
      <c r="G372" s="79"/>
      <c r="H372" s="80" t="str">
        <f t="shared" si="30"/>
        <v/>
      </c>
      <c r="I372" s="81"/>
      <c r="J372" s="77"/>
      <c r="K372" s="78"/>
      <c r="L372" s="79"/>
      <c r="M372" s="80" t="str">
        <f t="shared" si="31"/>
        <v/>
      </c>
      <c r="N372" s="471"/>
      <c r="O372" s="81" t="str">
        <f t="shared" si="32"/>
        <v/>
      </c>
      <c r="Q372" s="90" t="str">
        <f t="shared" si="33"/>
        <v/>
      </c>
      <c r="S372" s="90" t="str">
        <f t="shared" si="34"/>
        <v/>
      </c>
      <c r="U372" s="83">
        <f t="shared" si="35"/>
        <v>9000</v>
      </c>
    </row>
    <row r="373" spans="2:21" ht="18" customHeight="1" x14ac:dyDescent="0.2">
      <c r="B373" s="42">
        <f>J!E369</f>
        <v>369</v>
      </c>
      <c r="C373" s="232" t="str">
        <f>IF(AND(J!A368="",J!B368&lt;&gt;""),"NESTARTOVALO",IF(AND(J!A368="",J!B368=""),"",J!A368))</f>
        <v/>
      </c>
      <c r="D373" s="232" t="str">
        <f>IF(AND(J!A368="",J!B368=""),"",J!B368)</f>
        <v/>
      </c>
      <c r="E373" s="51"/>
      <c r="F373" s="52"/>
      <c r="G373" s="53"/>
      <c r="H373" s="43" t="str">
        <f t="shared" si="30"/>
        <v/>
      </c>
      <c r="I373" s="44"/>
      <c r="J373" s="51"/>
      <c r="K373" s="52"/>
      <c r="L373" s="53"/>
      <c r="M373" s="43" t="str">
        <f t="shared" si="31"/>
        <v/>
      </c>
      <c r="N373" s="472"/>
      <c r="O373" s="44" t="str">
        <f t="shared" si="32"/>
        <v/>
      </c>
      <c r="Q373" s="90" t="str">
        <f t="shared" si="33"/>
        <v/>
      </c>
      <c r="S373" s="90" t="str">
        <f t="shared" si="34"/>
        <v/>
      </c>
      <c r="U373" s="83">
        <f t="shared" si="35"/>
        <v>9000</v>
      </c>
    </row>
    <row r="374" spans="2:21" ht="18" customHeight="1" x14ac:dyDescent="0.2">
      <c r="B374" s="75">
        <f>J!E370</f>
        <v>370</v>
      </c>
      <c r="C374" s="231" t="str">
        <f>IF(AND(J!A369="",J!B369&lt;&gt;""),"NESTARTOVALO",IF(AND(J!A369="",J!B369=""),"",J!A369))</f>
        <v/>
      </c>
      <c r="D374" s="231" t="str">
        <f>IF(AND(J!A369="",J!B369=""),"",J!B369)</f>
        <v/>
      </c>
      <c r="E374" s="77"/>
      <c r="F374" s="78"/>
      <c r="G374" s="79"/>
      <c r="H374" s="80" t="str">
        <f t="shared" si="30"/>
        <v/>
      </c>
      <c r="I374" s="81"/>
      <c r="J374" s="77"/>
      <c r="K374" s="78"/>
      <c r="L374" s="79"/>
      <c r="M374" s="80" t="str">
        <f t="shared" si="31"/>
        <v/>
      </c>
      <c r="N374" s="471"/>
      <c r="O374" s="81" t="str">
        <f t="shared" si="32"/>
        <v/>
      </c>
      <c r="Q374" s="90" t="str">
        <f t="shared" si="33"/>
        <v/>
      </c>
      <c r="S374" s="90" t="str">
        <f t="shared" si="34"/>
        <v/>
      </c>
      <c r="U374" s="83">
        <f t="shared" si="35"/>
        <v>9000</v>
      </c>
    </row>
    <row r="375" spans="2:21" ht="18" customHeight="1" x14ac:dyDescent="0.2">
      <c r="B375" s="42">
        <f>J!E371</f>
        <v>371</v>
      </c>
      <c r="C375" s="232" t="str">
        <f>IF(AND(J!A370="",J!B370&lt;&gt;""),"NESTARTOVALO",IF(AND(J!A370="",J!B370=""),"",J!A370))</f>
        <v/>
      </c>
      <c r="D375" s="232" t="str">
        <f>IF(AND(J!A370="",J!B370=""),"",J!B370)</f>
        <v/>
      </c>
      <c r="E375" s="51"/>
      <c r="F375" s="52"/>
      <c r="G375" s="53"/>
      <c r="H375" s="43" t="str">
        <f t="shared" si="30"/>
        <v/>
      </c>
      <c r="I375" s="44"/>
      <c r="J375" s="51"/>
      <c r="K375" s="52"/>
      <c r="L375" s="53"/>
      <c r="M375" s="43" t="str">
        <f t="shared" si="31"/>
        <v/>
      </c>
      <c r="N375" s="472"/>
      <c r="O375" s="44" t="str">
        <f t="shared" si="32"/>
        <v/>
      </c>
      <c r="Q375" s="90" t="str">
        <f t="shared" si="33"/>
        <v/>
      </c>
      <c r="S375" s="90" t="str">
        <f t="shared" si="34"/>
        <v/>
      </c>
      <c r="U375" s="83">
        <f t="shared" si="35"/>
        <v>9000</v>
      </c>
    </row>
    <row r="376" spans="2:21" ht="18" customHeight="1" x14ac:dyDescent="0.2">
      <c r="B376" s="75">
        <f>J!E372</f>
        <v>372</v>
      </c>
      <c r="C376" s="231" t="str">
        <f>IF(AND(J!A371="",J!B371&lt;&gt;""),"NESTARTOVALO",IF(AND(J!A371="",J!B371=""),"",J!A371))</f>
        <v/>
      </c>
      <c r="D376" s="231" t="str">
        <f>IF(AND(J!A371="",J!B371=""),"",J!B371)</f>
        <v/>
      </c>
      <c r="E376" s="77"/>
      <c r="F376" s="78"/>
      <c r="G376" s="79"/>
      <c r="H376" s="80" t="str">
        <f t="shared" si="30"/>
        <v/>
      </c>
      <c r="I376" s="81"/>
      <c r="J376" s="77"/>
      <c r="K376" s="78"/>
      <c r="L376" s="79"/>
      <c r="M376" s="80" t="str">
        <f t="shared" si="31"/>
        <v/>
      </c>
      <c r="N376" s="471"/>
      <c r="O376" s="81" t="str">
        <f t="shared" si="32"/>
        <v/>
      </c>
      <c r="Q376" s="90" t="str">
        <f t="shared" si="33"/>
        <v/>
      </c>
      <c r="S376" s="90" t="str">
        <f t="shared" si="34"/>
        <v/>
      </c>
      <c r="U376" s="83">
        <f t="shared" si="35"/>
        <v>9000</v>
      </c>
    </row>
    <row r="377" spans="2:21" ht="18" customHeight="1" x14ac:dyDescent="0.2">
      <c r="B377" s="42">
        <f>J!E373</f>
        <v>373</v>
      </c>
      <c r="C377" s="232" t="str">
        <f>IF(AND(J!A372="",J!B372&lt;&gt;""),"NESTARTOVALO",IF(AND(J!A372="",J!B372=""),"",J!A372))</f>
        <v/>
      </c>
      <c r="D377" s="232" t="str">
        <f>IF(AND(J!A372="",J!B372=""),"",J!B372)</f>
        <v/>
      </c>
      <c r="E377" s="51"/>
      <c r="F377" s="52"/>
      <c r="G377" s="53"/>
      <c r="H377" s="43" t="str">
        <f t="shared" si="30"/>
        <v/>
      </c>
      <c r="I377" s="44"/>
      <c r="J377" s="51"/>
      <c r="K377" s="52"/>
      <c r="L377" s="53"/>
      <c r="M377" s="43" t="str">
        <f t="shared" si="31"/>
        <v/>
      </c>
      <c r="N377" s="472"/>
      <c r="O377" s="44" t="str">
        <f t="shared" si="32"/>
        <v/>
      </c>
      <c r="Q377" s="90" t="str">
        <f t="shared" si="33"/>
        <v/>
      </c>
      <c r="S377" s="90" t="str">
        <f t="shared" si="34"/>
        <v/>
      </c>
      <c r="U377" s="83">
        <f t="shared" si="35"/>
        <v>9000</v>
      </c>
    </row>
    <row r="378" spans="2:21" ht="18" customHeight="1" x14ac:dyDescent="0.2">
      <c r="B378" s="75">
        <f>J!E374</f>
        <v>374</v>
      </c>
      <c r="C378" s="231" t="str">
        <f>IF(AND(J!A373="",J!B373&lt;&gt;""),"NESTARTOVALO",IF(AND(J!A373="",J!B373=""),"",J!A373))</f>
        <v/>
      </c>
      <c r="D378" s="231" t="str">
        <f>IF(AND(J!A373="",J!B373=""),"",J!B373)</f>
        <v/>
      </c>
      <c r="E378" s="77"/>
      <c r="F378" s="78"/>
      <c r="G378" s="79"/>
      <c r="H378" s="80" t="str">
        <f t="shared" si="30"/>
        <v/>
      </c>
      <c r="I378" s="81"/>
      <c r="J378" s="77"/>
      <c r="K378" s="78"/>
      <c r="L378" s="79"/>
      <c r="M378" s="80" t="str">
        <f t="shared" si="31"/>
        <v/>
      </c>
      <c r="N378" s="471"/>
      <c r="O378" s="81" t="str">
        <f t="shared" si="32"/>
        <v/>
      </c>
      <c r="Q378" s="90" t="str">
        <f t="shared" si="33"/>
        <v/>
      </c>
      <c r="S378" s="90" t="str">
        <f t="shared" si="34"/>
        <v/>
      </c>
      <c r="U378" s="83">
        <f t="shared" si="35"/>
        <v>9000</v>
      </c>
    </row>
    <row r="379" spans="2:21" ht="18" customHeight="1" x14ac:dyDescent="0.2">
      <c r="B379" s="42">
        <f>J!E375</f>
        <v>375</v>
      </c>
      <c r="C379" s="232" t="str">
        <f>IF(AND(J!A374="",J!B374&lt;&gt;""),"NESTARTOVALO",IF(AND(J!A374="",J!B374=""),"",J!A374))</f>
        <v/>
      </c>
      <c r="D379" s="232" t="str">
        <f>IF(AND(J!A374="",J!B374=""),"",J!B374)</f>
        <v/>
      </c>
      <c r="E379" s="51"/>
      <c r="F379" s="52"/>
      <c r="G379" s="53"/>
      <c r="H379" s="43" t="str">
        <f t="shared" si="30"/>
        <v/>
      </c>
      <c r="I379" s="44"/>
      <c r="J379" s="51"/>
      <c r="K379" s="52"/>
      <c r="L379" s="53"/>
      <c r="M379" s="43" t="str">
        <f t="shared" si="31"/>
        <v/>
      </c>
      <c r="N379" s="472"/>
      <c r="O379" s="44" t="str">
        <f t="shared" si="32"/>
        <v/>
      </c>
      <c r="Q379" s="90" t="str">
        <f t="shared" si="33"/>
        <v/>
      </c>
      <c r="S379" s="90" t="str">
        <f t="shared" si="34"/>
        <v/>
      </c>
      <c r="U379" s="83">
        <f t="shared" si="35"/>
        <v>9000</v>
      </c>
    </row>
    <row r="380" spans="2:21" ht="18" customHeight="1" x14ac:dyDescent="0.2">
      <c r="B380" s="75">
        <f>J!E376</f>
        <v>376</v>
      </c>
      <c r="C380" s="231" t="str">
        <f>IF(AND(J!A375="",J!B375&lt;&gt;""),"NESTARTOVALO",IF(AND(J!A375="",J!B375=""),"",J!A375))</f>
        <v/>
      </c>
      <c r="D380" s="231" t="str">
        <f>IF(AND(J!A375="",J!B375=""),"",J!B375)</f>
        <v/>
      </c>
      <c r="E380" s="77"/>
      <c r="F380" s="78"/>
      <c r="G380" s="79"/>
      <c r="H380" s="80" t="str">
        <f t="shared" si="30"/>
        <v/>
      </c>
      <c r="I380" s="81"/>
      <c r="J380" s="77"/>
      <c r="K380" s="78"/>
      <c r="L380" s="79"/>
      <c r="M380" s="80" t="str">
        <f t="shared" si="31"/>
        <v/>
      </c>
      <c r="N380" s="471"/>
      <c r="O380" s="81" t="str">
        <f t="shared" si="32"/>
        <v/>
      </c>
      <c r="Q380" s="90" t="str">
        <f t="shared" si="33"/>
        <v/>
      </c>
      <c r="S380" s="90" t="str">
        <f t="shared" si="34"/>
        <v/>
      </c>
      <c r="U380" s="83">
        <f t="shared" si="35"/>
        <v>9000</v>
      </c>
    </row>
    <row r="381" spans="2:21" ht="18" customHeight="1" x14ac:dyDescent="0.2">
      <c r="B381" s="42">
        <f>J!E377</f>
        <v>377</v>
      </c>
      <c r="C381" s="232" t="str">
        <f>IF(AND(J!A376="",J!B376&lt;&gt;""),"NESTARTOVALO",IF(AND(J!A376="",J!B376=""),"",J!A376))</f>
        <v/>
      </c>
      <c r="D381" s="232" t="str">
        <f>IF(AND(J!A376="",J!B376=""),"",J!B376)</f>
        <v/>
      </c>
      <c r="E381" s="51"/>
      <c r="F381" s="52"/>
      <c r="G381" s="53"/>
      <c r="H381" s="43" t="str">
        <f t="shared" si="30"/>
        <v/>
      </c>
      <c r="I381" s="44"/>
      <c r="J381" s="51"/>
      <c r="K381" s="52"/>
      <c r="L381" s="53"/>
      <c r="M381" s="43" t="str">
        <f t="shared" si="31"/>
        <v/>
      </c>
      <c r="N381" s="472"/>
      <c r="O381" s="44" t="str">
        <f t="shared" si="32"/>
        <v/>
      </c>
      <c r="Q381" s="90" t="str">
        <f t="shared" si="33"/>
        <v/>
      </c>
      <c r="S381" s="90" t="str">
        <f t="shared" si="34"/>
        <v/>
      </c>
      <c r="U381" s="83">
        <f t="shared" si="35"/>
        <v>9000</v>
      </c>
    </row>
    <row r="382" spans="2:21" ht="18" customHeight="1" x14ac:dyDescent="0.2">
      <c r="B382" s="75">
        <f>J!E378</f>
        <v>378</v>
      </c>
      <c r="C382" s="231" t="str">
        <f>IF(AND(J!A377="",J!B377&lt;&gt;""),"NESTARTOVALO",IF(AND(J!A377="",J!B377=""),"",J!A377))</f>
        <v/>
      </c>
      <c r="D382" s="231" t="str">
        <f>IF(AND(J!A377="",J!B377=""),"",J!B377)</f>
        <v/>
      </c>
      <c r="E382" s="77"/>
      <c r="F382" s="78"/>
      <c r="G382" s="79"/>
      <c r="H382" s="80" t="str">
        <f t="shared" si="30"/>
        <v/>
      </c>
      <c r="I382" s="81"/>
      <c r="J382" s="77"/>
      <c r="K382" s="78"/>
      <c r="L382" s="79"/>
      <c r="M382" s="80" t="str">
        <f t="shared" si="31"/>
        <v/>
      </c>
      <c r="N382" s="471"/>
      <c r="O382" s="81" t="str">
        <f t="shared" si="32"/>
        <v/>
      </c>
      <c r="Q382" s="90" t="str">
        <f t="shared" si="33"/>
        <v/>
      </c>
      <c r="S382" s="90" t="str">
        <f t="shared" si="34"/>
        <v/>
      </c>
      <c r="U382" s="83">
        <f t="shared" si="35"/>
        <v>9000</v>
      </c>
    </row>
    <row r="383" spans="2:21" ht="18" customHeight="1" x14ac:dyDescent="0.2">
      <c r="B383" s="114">
        <f>J!E379</f>
        <v>379</v>
      </c>
      <c r="C383" s="233" t="str">
        <f>IF(AND(J!A378="",J!B378&lt;&gt;""),"NESTARTOVALO",IF(AND(J!A378="",J!B378=""),"",J!A378))</f>
        <v/>
      </c>
      <c r="D383" s="233" t="str">
        <f>IF(AND(J!A378="",J!B378=""),"",J!B378)</f>
        <v/>
      </c>
      <c r="E383" s="115"/>
      <c r="F383" s="116"/>
      <c r="G383" s="117"/>
      <c r="H383" s="118" t="str">
        <f t="shared" si="30"/>
        <v/>
      </c>
      <c r="I383" s="119"/>
      <c r="J383" s="115"/>
      <c r="K383" s="116"/>
      <c r="L383" s="117"/>
      <c r="M383" s="118" t="str">
        <f t="shared" si="31"/>
        <v/>
      </c>
      <c r="N383" s="476"/>
      <c r="O383" s="119" t="str">
        <f t="shared" si="32"/>
        <v/>
      </c>
      <c r="Q383" s="90" t="str">
        <f t="shared" si="33"/>
        <v/>
      </c>
      <c r="S383" s="90" t="str">
        <f t="shared" si="34"/>
        <v/>
      </c>
      <c r="U383" s="83">
        <f t="shared" si="35"/>
        <v>9000</v>
      </c>
    </row>
    <row r="384" spans="2:21" ht="18" customHeight="1" x14ac:dyDescent="0.2">
      <c r="B384" s="75">
        <f>J!E380</f>
        <v>380</v>
      </c>
      <c r="C384" s="231" t="str">
        <f>IF(AND(J!A379="",J!B379&lt;&gt;""),"NESTARTOVALO",IF(AND(J!A379="",J!B379=""),"",J!A379))</f>
        <v/>
      </c>
      <c r="D384" s="231" t="str">
        <f>IF(AND(J!A379="",J!B379=""),"",J!B379)</f>
        <v/>
      </c>
      <c r="E384" s="77"/>
      <c r="F384" s="78"/>
      <c r="G384" s="79"/>
      <c r="H384" s="80" t="str">
        <f t="shared" si="30"/>
        <v/>
      </c>
      <c r="I384" s="81"/>
      <c r="J384" s="77"/>
      <c r="K384" s="78"/>
      <c r="L384" s="79"/>
      <c r="M384" s="80" t="str">
        <f t="shared" si="31"/>
        <v/>
      </c>
      <c r="N384" s="471"/>
      <c r="O384" s="81" t="str">
        <f t="shared" si="32"/>
        <v/>
      </c>
      <c r="Q384" s="90" t="str">
        <f t="shared" si="33"/>
        <v/>
      </c>
      <c r="S384" s="90" t="str">
        <f t="shared" si="34"/>
        <v/>
      </c>
      <c r="U384" s="83">
        <f t="shared" si="35"/>
        <v>9000</v>
      </c>
    </row>
    <row r="385" spans="2:21" ht="18" customHeight="1" x14ac:dyDescent="0.2">
      <c r="B385" s="42">
        <f>J!E381</f>
        <v>381</v>
      </c>
      <c r="C385" s="232" t="str">
        <f>IF(AND(J!A380="",J!B380&lt;&gt;""),"NESTARTOVALO",IF(AND(J!A380="",J!B380=""),"",J!A380))</f>
        <v/>
      </c>
      <c r="D385" s="232" t="str">
        <f>IF(AND(J!A380="",J!B380=""),"",J!B380)</f>
        <v/>
      </c>
      <c r="E385" s="51"/>
      <c r="F385" s="52"/>
      <c r="G385" s="53"/>
      <c r="H385" s="43" t="str">
        <f t="shared" si="30"/>
        <v/>
      </c>
      <c r="I385" s="44"/>
      <c r="J385" s="51"/>
      <c r="K385" s="52"/>
      <c r="L385" s="53"/>
      <c r="M385" s="43" t="str">
        <f t="shared" si="31"/>
        <v/>
      </c>
      <c r="N385" s="472"/>
      <c r="O385" s="44" t="str">
        <f t="shared" si="32"/>
        <v/>
      </c>
      <c r="Q385" s="90" t="str">
        <f t="shared" si="33"/>
        <v/>
      </c>
      <c r="S385" s="90" t="str">
        <f t="shared" si="34"/>
        <v/>
      </c>
      <c r="U385" s="83">
        <f t="shared" si="35"/>
        <v>9000</v>
      </c>
    </row>
    <row r="386" spans="2:21" ht="18" customHeight="1" x14ac:dyDescent="0.2">
      <c r="B386" s="75">
        <f>J!E382</f>
        <v>382</v>
      </c>
      <c r="C386" s="234" t="str">
        <f>IF(AND(J!A381="",J!B381&lt;&gt;""),"NESTARTOVALO",IF(AND(J!A381="",J!B381=""),"",J!A381))</f>
        <v/>
      </c>
      <c r="D386" s="234" t="str">
        <f>IF(AND(J!A381="",J!B381=""),"",J!B381)</f>
        <v/>
      </c>
      <c r="E386" s="77"/>
      <c r="F386" s="78"/>
      <c r="G386" s="79"/>
      <c r="H386" s="80" t="str">
        <f t="shared" si="30"/>
        <v/>
      </c>
      <c r="I386" s="81"/>
      <c r="J386" s="77"/>
      <c r="K386" s="78"/>
      <c r="L386" s="79"/>
      <c r="M386" s="80" t="str">
        <f t="shared" si="31"/>
        <v/>
      </c>
      <c r="N386" s="471"/>
      <c r="O386" s="81" t="str">
        <f t="shared" si="32"/>
        <v/>
      </c>
      <c r="Q386" s="90" t="str">
        <f t="shared" si="33"/>
        <v/>
      </c>
      <c r="S386" s="90" t="str">
        <f t="shared" si="34"/>
        <v/>
      </c>
      <c r="U386" s="83">
        <f t="shared" si="35"/>
        <v>9000</v>
      </c>
    </row>
    <row r="387" spans="2:21" ht="18" customHeight="1" x14ac:dyDescent="0.2">
      <c r="B387" s="42">
        <f>J!E383</f>
        <v>383</v>
      </c>
      <c r="C387" s="232" t="str">
        <f>IF(AND(J!A382="",J!B382&lt;&gt;""),"NESTARTOVALO",IF(AND(J!A382="",J!B382=""),"",J!A382))</f>
        <v/>
      </c>
      <c r="D387" s="232" t="str">
        <f>IF(AND(J!A382="",J!B382=""),"",J!B382)</f>
        <v/>
      </c>
      <c r="E387" s="51"/>
      <c r="F387" s="52"/>
      <c r="G387" s="53"/>
      <c r="H387" s="43" t="str">
        <f t="shared" si="30"/>
        <v/>
      </c>
      <c r="I387" s="44"/>
      <c r="J387" s="51"/>
      <c r="K387" s="52"/>
      <c r="L387" s="53"/>
      <c r="M387" s="43" t="str">
        <f t="shared" si="31"/>
        <v/>
      </c>
      <c r="N387" s="472"/>
      <c r="O387" s="44" t="str">
        <f t="shared" si="32"/>
        <v/>
      </c>
      <c r="Q387" s="90" t="str">
        <f t="shared" si="33"/>
        <v/>
      </c>
      <c r="S387" s="90" t="str">
        <f t="shared" si="34"/>
        <v/>
      </c>
      <c r="U387" s="83">
        <f t="shared" si="35"/>
        <v>9000</v>
      </c>
    </row>
    <row r="388" spans="2:21" ht="18" customHeight="1" x14ac:dyDescent="0.2">
      <c r="B388" s="75">
        <f>J!E384</f>
        <v>384</v>
      </c>
      <c r="C388" s="231" t="str">
        <f>IF(AND(J!A383="",J!B383&lt;&gt;""),"NESTARTOVALO",IF(AND(J!A383="",J!B383=""),"",J!A383))</f>
        <v/>
      </c>
      <c r="D388" s="231" t="str">
        <f>IF(AND(J!A383="",J!B383=""),"",J!B383)</f>
        <v/>
      </c>
      <c r="E388" s="77"/>
      <c r="F388" s="78"/>
      <c r="G388" s="79"/>
      <c r="H388" s="80" t="str">
        <f t="shared" si="30"/>
        <v/>
      </c>
      <c r="I388" s="81"/>
      <c r="J388" s="77"/>
      <c r="K388" s="78"/>
      <c r="L388" s="79"/>
      <c r="M388" s="80" t="str">
        <f t="shared" si="31"/>
        <v/>
      </c>
      <c r="N388" s="471"/>
      <c r="O388" s="81" t="str">
        <f t="shared" si="32"/>
        <v/>
      </c>
      <c r="Q388" s="90" t="str">
        <f t="shared" si="33"/>
        <v/>
      </c>
      <c r="S388" s="90" t="str">
        <f t="shared" si="34"/>
        <v/>
      </c>
      <c r="U388" s="83">
        <f t="shared" si="35"/>
        <v>9000</v>
      </c>
    </row>
    <row r="389" spans="2:21" ht="18" customHeight="1" x14ac:dyDescent="0.2">
      <c r="B389" s="42">
        <f>J!E385</f>
        <v>385</v>
      </c>
      <c r="C389" s="232" t="str">
        <f>IF(AND(J!A384="",J!B384&lt;&gt;""),"NESTARTOVALO",IF(AND(J!A384="",J!B384=""),"",J!A384))</f>
        <v/>
      </c>
      <c r="D389" s="232" t="str">
        <f>IF(AND(J!A384="",J!B384=""),"",J!B384)</f>
        <v/>
      </c>
      <c r="E389" s="51"/>
      <c r="F389" s="52"/>
      <c r="G389" s="53"/>
      <c r="H389" s="43" t="str">
        <f t="shared" si="30"/>
        <v/>
      </c>
      <c r="I389" s="44"/>
      <c r="J389" s="51"/>
      <c r="K389" s="52"/>
      <c r="L389" s="53"/>
      <c r="M389" s="43" t="str">
        <f t="shared" si="31"/>
        <v/>
      </c>
      <c r="N389" s="472"/>
      <c r="O389" s="44" t="str">
        <f t="shared" si="32"/>
        <v/>
      </c>
      <c r="Q389" s="90" t="str">
        <f t="shared" si="33"/>
        <v/>
      </c>
      <c r="S389" s="90" t="str">
        <f t="shared" si="34"/>
        <v/>
      </c>
      <c r="U389" s="83">
        <f t="shared" si="35"/>
        <v>9000</v>
      </c>
    </row>
    <row r="390" spans="2:21" ht="18" customHeight="1" x14ac:dyDescent="0.2">
      <c r="B390" s="75">
        <f>J!E386</f>
        <v>386</v>
      </c>
      <c r="C390" s="231" t="str">
        <f>IF(AND(J!A385="",J!B385&lt;&gt;""),"NESTARTOVALO",IF(AND(J!A385="",J!B385=""),"",J!A385))</f>
        <v/>
      </c>
      <c r="D390" s="231" t="str">
        <f>IF(AND(J!A385="",J!B385=""),"",J!B385)</f>
        <v/>
      </c>
      <c r="E390" s="77"/>
      <c r="F390" s="78"/>
      <c r="G390" s="79"/>
      <c r="H390" s="80" t="str">
        <f t="shared" si="30"/>
        <v/>
      </c>
      <c r="I390" s="81"/>
      <c r="J390" s="77"/>
      <c r="K390" s="78"/>
      <c r="L390" s="79"/>
      <c r="M390" s="80" t="str">
        <f t="shared" si="31"/>
        <v/>
      </c>
      <c r="N390" s="471"/>
      <c r="O390" s="81" t="str">
        <f t="shared" si="32"/>
        <v/>
      </c>
      <c r="Q390" s="90" t="str">
        <f t="shared" si="33"/>
        <v/>
      </c>
      <c r="S390" s="90" t="str">
        <f t="shared" si="34"/>
        <v/>
      </c>
      <c r="U390" s="83">
        <f t="shared" si="35"/>
        <v>9000</v>
      </c>
    </row>
    <row r="391" spans="2:21" ht="18" customHeight="1" x14ac:dyDescent="0.2">
      <c r="B391" s="42">
        <f>J!E387</f>
        <v>387</v>
      </c>
      <c r="C391" s="232" t="str">
        <f>IF(AND(J!A386="",J!B386&lt;&gt;""),"NESTARTOVALO",IF(AND(J!A386="",J!B386=""),"",J!A386))</f>
        <v/>
      </c>
      <c r="D391" s="232" t="str">
        <f>IF(AND(J!A386="",J!B386=""),"",J!B386)</f>
        <v/>
      </c>
      <c r="E391" s="51"/>
      <c r="F391" s="52"/>
      <c r="G391" s="53"/>
      <c r="H391" s="43" t="str">
        <f t="shared" si="30"/>
        <v/>
      </c>
      <c r="I391" s="44"/>
      <c r="J391" s="51"/>
      <c r="K391" s="52"/>
      <c r="L391" s="53"/>
      <c r="M391" s="43" t="str">
        <f t="shared" si="31"/>
        <v/>
      </c>
      <c r="N391" s="472"/>
      <c r="O391" s="44" t="str">
        <f t="shared" si="32"/>
        <v/>
      </c>
      <c r="Q391" s="90" t="str">
        <f t="shared" si="33"/>
        <v/>
      </c>
      <c r="S391" s="90" t="str">
        <f t="shared" si="34"/>
        <v/>
      </c>
      <c r="U391" s="83">
        <f t="shared" si="35"/>
        <v>9000</v>
      </c>
    </row>
    <row r="392" spans="2:21" ht="18" customHeight="1" x14ac:dyDescent="0.2">
      <c r="B392" s="75">
        <f>J!E388</f>
        <v>388</v>
      </c>
      <c r="C392" s="231" t="str">
        <f>IF(AND(J!A387="",J!B387&lt;&gt;""),"NESTARTOVALO",IF(AND(J!A387="",J!B387=""),"",J!A387))</f>
        <v/>
      </c>
      <c r="D392" s="231" t="str">
        <f>IF(AND(J!A387="",J!B387=""),"",J!B387)</f>
        <v/>
      </c>
      <c r="E392" s="77"/>
      <c r="F392" s="78"/>
      <c r="G392" s="79"/>
      <c r="H392" s="80" t="str">
        <f t="shared" si="30"/>
        <v/>
      </c>
      <c r="I392" s="81"/>
      <c r="J392" s="77"/>
      <c r="K392" s="78"/>
      <c r="L392" s="79"/>
      <c r="M392" s="80" t="str">
        <f t="shared" si="31"/>
        <v/>
      </c>
      <c r="N392" s="471"/>
      <c r="O392" s="81" t="str">
        <f t="shared" si="32"/>
        <v/>
      </c>
      <c r="Q392" s="90" t="str">
        <f t="shared" si="33"/>
        <v/>
      </c>
      <c r="S392" s="90" t="str">
        <f t="shared" si="34"/>
        <v/>
      </c>
      <c r="U392" s="83">
        <f t="shared" si="35"/>
        <v>9000</v>
      </c>
    </row>
    <row r="393" spans="2:21" ht="18" customHeight="1" x14ac:dyDescent="0.2">
      <c r="B393" s="42">
        <f>J!E389</f>
        <v>389</v>
      </c>
      <c r="C393" s="232" t="str">
        <f>IF(AND(J!A388="",J!B388&lt;&gt;""),"NESTARTOVALO",IF(AND(J!A388="",J!B388=""),"",J!A388))</f>
        <v/>
      </c>
      <c r="D393" s="232" t="str">
        <f>IF(AND(J!A388="",J!B388=""),"",J!B388)</f>
        <v/>
      </c>
      <c r="E393" s="51"/>
      <c r="F393" s="52"/>
      <c r="G393" s="53"/>
      <c r="H393" s="43" t="str">
        <f t="shared" si="30"/>
        <v/>
      </c>
      <c r="I393" s="44"/>
      <c r="J393" s="51"/>
      <c r="K393" s="52"/>
      <c r="L393" s="53"/>
      <c r="M393" s="43" t="str">
        <f t="shared" si="31"/>
        <v/>
      </c>
      <c r="N393" s="472"/>
      <c r="O393" s="44" t="str">
        <f t="shared" ref="O393:O416" si="36">IF(C393="","",IF(OR(AND(H393="NP",M393="NP"),AND(H393="DNF",M393="DNF")),H393,IF(AND(H393="NP",M393="DNF"),H393,IF(AND(H393="DNF",M393="NP"),M393,MIN(H393,M393)))))</f>
        <v/>
      </c>
      <c r="Q393" s="90" t="str">
        <f t="shared" ref="Q393:Q416" si="37">IF(C393="","",IF(OR(O393="NP",O393="DNF"),O393,RANK(O393,O$5:O$179,1)))</f>
        <v/>
      </c>
      <c r="S393" s="90" t="str">
        <f t="shared" ref="S393:S416" si="38">IF(C393="","",IF(O393="NP",MAX(Q$5:Q$179)+1,IF(O393="DNF",MAX(Q$5:Q$179)+COUNTIF(Q$5:Q$179,"NP")+1,RANK(O393,O$5:O$179,1))))</f>
        <v/>
      </c>
      <c r="U393" s="83">
        <f t="shared" ref="U393:U416" si="39">IF($C393="",9000,MAX(H393,M393)+(COUNTIF($H393:$H393,"NP")*600)+(COUNTIF($M393:$M393,"NP")*600)+(COUNTIF($H393:$H393,"DNF")*3600)+(COUNTIF($M393:$M393,"DNF")*3600))</f>
        <v>9000</v>
      </c>
    </row>
    <row r="394" spans="2:21" ht="18" customHeight="1" x14ac:dyDescent="0.2">
      <c r="B394" s="75">
        <f>J!E390</f>
        <v>390</v>
      </c>
      <c r="C394" s="231" t="str">
        <f>IF(AND(J!A389="",J!B389&lt;&gt;""),"NESTARTOVALO",IF(AND(J!A389="",J!B389=""),"",J!A389))</f>
        <v/>
      </c>
      <c r="D394" s="231" t="str">
        <f>IF(AND(J!A389="",J!B389=""),"",J!B389)</f>
        <v/>
      </c>
      <c r="E394" s="77"/>
      <c r="F394" s="78"/>
      <c r="G394" s="79"/>
      <c r="H394" s="80" t="str">
        <f t="shared" si="30"/>
        <v/>
      </c>
      <c r="I394" s="81"/>
      <c r="J394" s="77"/>
      <c r="K394" s="78"/>
      <c r="L394" s="79"/>
      <c r="M394" s="80" t="str">
        <f t="shared" si="31"/>
        <v/>
      </c>
      <c r="N394" s="471"/>
      <c r="O394" s="81" t="str">
        <f t="shared" si="36"/>
        <v/>
      </c>
      <c r="Q394" s="90" t="str">
        <f t="shared" si="37"/>
        <v/>
      </c>
      <c r="S394" s="90" t="str">
        <f t="shared" si="38"/>
        <v/>
      </c>
      <c r="U394" s="83">
        <f t="shared" si="39"/>
        <v>9000</v>
      </c>
    </row>
    <row r="395" spans="2:21" ht="18" customHeight="1" x14ac:dyDescent="0.2">
      <c r="B395" s="84">
        <f>J!E391</f>
        <v>391</v>
      </c>
      <c r="C395" s="235" t="str">
        <f>IF(AND(J!A390="",J!B390&lt;&gt;""),"NESTARTOVALO",IF(AND(J!A390="",J!B390=""),"",J!A390))</f>
        <v/>
      </c>
      <c r="D395" s="235" t="str">
        <f>IF(AND(J!A390="",J!B390=""),"",J!B390)</f>
        <v/>
      </c>
      <c r="E395" s="86"/>
      <c r="F395" s="87"/>
      <c r="G395" s="88"/>
      <c r="H395" s="89" t="str">
        <f t="shared" si="30"/>
        <v/>
      </c>
      <c r="I395" s="83"/>
      <c r="J395" s="86"/>
      <c r="K395" s="87"/>
      <c r="L395" s="88"/>
      <c r="M395" s="89" t="str">
        <f t="shared" si="31"/>
        <v/>
      </c>
      <c r="N395" s="475"/>
      <c r="O395" s="83" t="str">
        <f t="shared" si="36"/>
        <v/>
      </c>
      <c r="Q395" s="90" t="str">
        <f t="shared" si="37"/>
        <v/>
      </c>
      <c r="S395" s="90" t="str">
        <f t="shared" si="38"/>
        <v/>
      </c>
      <c r="U395" s="83">
        <f t="shared" si="39"/>
        <v>9000</v>
      </c>
    </row>
    <row r="396" spans="2:21" ht="18" customHeight="1" x14ac:dyDescent="0.2">
      <c r="B396" s="75">
        <f>J!E392</f>
        <v>392</v>
      </c>
      <c r="C396" s="231" t="str">
        <f>IF(AND(J!A391="",J!B391&lt;&gt;""),"NESTARTOVALO",IF(AND(J!A391="",J!B391=""),"",J!A391))</f>
        <v/>
      </c>
      <c r="D396" s="231" t="str">
        <f>IF(AND(J!A391="",J!B391=""),"",J!B391)</f>
        <v/>
      </c>
      <c r="E396" s="77"/>
      <c r="F396" s="78"/>
      <c r="G396" s="79"/>
      <c r="H396" s="80" t="str">
        <f t="shared" si="30"/>
        <v/>
      </c>
      <c r="I396" s="81"/>
      <c r="J396" s="77"/>
      <c r="K396" s="78"/>
      <c r="L396" s="79"/>
      <c r="M396" s="80" t="str">
        <f t="shared" si="31"/>
        <v/>
      </c>
      <c r="N396" s="471"/>
      <c r="O396" s="81" t="str">
        <f t="shared" si="36"/>
        <v/>
      </c>
      <c r="Q396" s="90" t="str">
        <f t="shared" si="37"/>
        <v/>
      </c>
      <c r="S396" s="90" t="str">
        <f t="shared" si="38"/>
        <v/>
      </c>
      <c r="U396" s="83">
        <f t="shared" si="39"/>
        <v>9000</v>
      </c>
    </row>
    <row r="397" spans="2:21" ht="18" customHeight="1" x14ac:dyDescent="0.2">
      <c r="B397" s="42">
        <f>J!E393</f>
        <v>393</v>
      </c>
      <c r="C397" s="232" t="str">
        <f>IF(AND(J!A392="",J!B392&lt;&gt;""),"NESTARTOVALO",IF(AND(J!A392="",J!B392=""),"",J!A392))</f>
        <v/>
      </c>
      <c r="D397" s="232" t="str">
        <f>IF(AND(J!A392="",J!B392=""),"",J!B392)</f>
        <v/>
      </c>
      <c r="E397" s="51"/>
      <c r="F397" s="52"/>
      <c r="G397" s="53"/>
      <c r="H397" s="43" t="str">
        <f t="shared" si="30"/>
        <v/>
      </c>
      <c r="I397" s="44"/>
      <c r="J397" s="51"/>
      <c r="K397" s="52"/>
      <c r="L397" s="53"/>
      <c r="M397" s="43" t="str">
        <f t="shared" si="31"/>
        <v/>
      </c>
      <c r="N397" s="472"/>
      <c r="O397" s="44" t="str">
        <f t="shared" si="36"/>
        <v/>
      </c>
      <c r="Q397" s="90" t="str">
        <f t="shared" si="37"/>
        <v/>
      </c>
      <c r="S397" s="90" t="str">
        <f t="shared" si="38"/>
        <v/>
      </c>
      <c r="U397" s="83">
        <f t="shared" si="39"/>
        <v>9000</v>
      </c>
    </row>
    <row r="398" spans="2:21" ht="18" customHeight="1" x14ac:dyDescent="0.2">
      <c r="B398" s="75">
        <f>J!E394</f>
        <v>394</v>
      </c>
      <c r="C398" s="231" t="str">
        <f>IF(AND(J!A393="",J!B393&lt;&gt;""),"NESTARTOVALO",IF(AND(J!A393="",J!B393=""),"",J!A393))</f>
        <v/>
      </c>
      <c r="D398" s="231" t="str">
        <f>IF(AND(J!A393="",J!B393=""),"",J!B393)</f>
        <v/>
      </c>
      <c r="E398" s="77"/>
      <c r="F398" s="78"/>
      <c r="G398" s="79"/>
      <c r="H398" s="80" t="str">
        <f t="shared" si="30"/>
        <v/>
      </c>
      <c r="I398" s="81"/>
      <c r="J398" s="77"/>
      <c r="K398" s="78"/>
      <c r="L398" s="79"/>
      <c r="M398" s="80" t="str">
        <f t="shared" si="31"/>
        <v/>
      </c>
      <c r="N398" s="471"/>
      <c r="O398" s="81" t="str">
        <f t="shared" si="36"/>
        <v/>
      </c>
      <c r="Q398" s="90" t="str">
        <f t="shared" si="37"/>
        <v/>
      </c>
      <c r="S398" s="90" t="str">
        <f t="shared" si="38"/>
        <v/>
      </c>
      <c r="U398" s="83">
        <f t="shared" si="39"/>
        <v>9000</v>
      </c>
    </row>
    <row r="399" spans="2:21" ht="18" customHeight="1" x14ac:dyDescent="0.2">
      <c r="B399" s="42">
        <f>J!E395</f>
        <v>395</v>
      </c>
      <c r="C399" s="232" t="str">
        <f>IF(AND(J!A394="",J!B394&lt;&gt;""),"NESTARTOVALO",IF(AND(J!A394="",J!B394=""),"",J!A394))</f>
        <v/>
      </c>
      <c r="D399" s="232" t="str">
        <f>IF(AND(J!A394="",J!B394=""),"",J!B394)</f>
        <v/>
      </c>
      <c r="E399" s="51"/>
      <c r="F399" s="52"/>
      <c r="G399" s="53"/>
      <c r="H399" s="43" t="str">
        <f t="shared" si="30"/>
        <v/>
      </c>
      <c r="I399" s="44"/>
      <c r="J399" s="51"/>
      <c r="K399" s="52"/>
      <c r="L399" s="53"/>
      <c r="M399" s="43" t="str">
        <f t="shared" si="31"/>
        <v/>
      </c>
      <c r="N399" s="472"/>
      <c r="O399" s="44" t="str">
        <f t="shared" si="36"/>
        <v/>
      </c>
      <c r="Q399" s="90" t="str">
        <f t="shared" si="37"/>
        <v/>
      </c>
      <c r="S399" s="90" t="str">
        <f t="shared" si="38"/>
        <v/>
      </c>
      <c r="U399" s="83">
        <f t="shared" si="39"/>
        <v>9000</v>
      </c>
    </row>
    <row r="400" spans="2:21" ht="18" customHeight="1" x14ac:dyDescent="0.2">
      <c r="B400" s="75">
        <f>J!E396</f>
        <v>396</v>
      </c>
      <c r="C400" s="231" t="str">
        <f>IF(AND(J!A395="",J!B395&lt;&gt;""),"NESTARTOVALO",IF(AND(J!A395="",J!B395=""),"",J!A395))</f>
        <v/>
      </c>
      <c r="D400" s="231" t="str">
        <f>IF(AND(J!A395="",J!B395=""),"",J!B395)</f>
        <v/>
      </c>
      <c r="E400" s="77"/>
      <c r="F400" s="78"/>
      <c r="G400" s="79"/>
      <c r="H400" s="80" t="str">
        <f t="shared" si="30"/>
        <v/>
      </c>
      <c r="I400" s="81"/>
      <c r="J400" s="77"/>
      <c r="K400" s="78"/>
      <c r="L400" s="79"/>
      <c r="M400" s="80" t="str">
        <f t="shared" si="31"/>
        <v/>
      </c>
      <c r="N400" s="471"/>
      <c r="O400" s="81" t="str">
        <f t="shared" si="36"/>
        <v/>
      </c>
      <c r="Q400" s="90" t="str">
        <f t="shared" si="37"/>
        <v/>
      </c>
      <c r="S400" s="90" t="str">
        <f t="shared" si="38"/>
        <v/>
      </c>
      <c r="U400" s="83">
        <f t="shared" si="39"/>
        <v>9000</v>
      </c>
    </row>
    <row r="401" spans="2:21" ht="18" customHeight="1" x14ac:dyDescent="0.2">
      <c r="B401" s="42">
        <f>J!E397</f>
        <v>397</v>
      </c>
      <c r="C401" s="232" t="str">
        <f>IF(AND(J!A396="",J!B396&lt;&gt;""),"NESTARTOVALO",IF(AND(J!A396="",J!B396=""),"",J!A396))</f>
        <v/>
      </c>
      <c r="D401" s="232" t="str">
        <f>IF(AND(J!A396="",J!B396=""),"",J!B396)</f>
        <v/>
      </c>
      <c r="E401" s="51"/>
      <c r="F401" s="52"/>
      <c r="G401" s="53"/>
      <c r="H401" s="43" t="str">
        <f t="shared" si="30"/>
        <v/>
      </c>
      <c r="I401" s="44"/>
      <c r="J401" s="51"/>
      <c r="K401" s="52"/>
      <c r="L401" s="53"/>
      <c r="M401" s="43" t="str">
        <f t="shared" si="31"/>
        <v/>
      </c>
      <c r="N401" s="472"/>
      <c r="O401" s="44" t="str">
        <f t="shared" si="36"/>
        <v/>
      </c>
      <c r="Q401" s="90" t="str">
        <f t="shared" si="37"/>
        <v/>
      </c>
      <c r="S401" s="90" t="str">
        <f t="shared" si="38"/>
        <v/>
      </c>
      <c r="U401" s="83">
        <f t="shared" si="39"/>
        <v>9000</v>
      </c>
    </row>
    <row r="402" spans="2:21" ht="18" customHeight="1" x14ac:dyDescent="0.2">
      <c r="B402" s="75">
        <f>J!E398</f>
        <v>398</v>
      </c>
      <c r="C402" s="231" t="str">
        <f>IF(AND(J!A397="",J!B397&lt;&gt;""),"NESTARTOVALO",IF(AND(J!A397="",J!B397=""),"",J!A397))</f>
        <v/>
      </c>
      <c r="D402" s="231" t="str">
        <f>IF(AND(J!A397="",J!B397=""),"",J!B397)</f>
        <v/>
      </c>
      <c r="E402" s="77"/>
      <c r="F402" s="78"/>
      <c r="G402" s="79"/>
      <c r="H402" s="80" t="str">
        <f t="shared" si="30"/>
        <v/>
      </c>
      <c r="I402" s="81"/>
      <c r="J402" s="77"/>
      <c r="K402" s="78"/>
      <c r="L402" s="79"/>
      <c r="M402" s="80" t="str">
        <f t="shared" si="31"/>
        <v/>
      </c>
      <c r="N402" s="471"/>
      <c r="O402" s="81" t="str">
        <f t="shared" si="36"/>
        <v/>
      </c>
      <c r="Q402" s="90" t="str">
        <f t="shared" si="37"/>
        <v/>
      </c>
      <c r="S402" s="90" t="str">
        <f t="shared" si="38"/>
        <v/>
      </c>
      <c r="U402" s="83">
        <f t="shared" si="39"/>
        <v>9000</v>
      </c>
    </row>
    <row r="403" spans="2:21" ht="18" customHeight="1" x14ac:dyDescent="0.2">
      <c r="B403" s="42">
        <f>J!E399</f>
        <v>399</v>
      </c>
      <c r="C403" s="232" t="str">
        <f>IF(AND(J!A398="",J!B398&lt;&gt;""),"NESTARTOVALO",IF(AND(J!A398="",J!B398=""),"",J!A398))</f>
        <v/>
      </c>
      <c r="D403" s="232" t="str">
        <f>IF(AND(J!A398="",J!B398=""),"",J!B398)</f>
        <v/>
      </c>
      <c r="E403" s="51"/>
      <c r="F403" s="52"/>
      <c r="G403" s="53"/>
      <c r="H403" s="43" t="str">
        <f t="shared" si="30"/>
        <v/>
      </c>
      <c r="I403" s="44"/>
      <c r="J403" s="51"/>
      <c r="K403" s="52"/>
      <c r="L403" s="53"/>
      <c r="M403" s="43" t="str">
        <f t="shared" si="31"/>
        <v/>
      </c>
      <c r="N403" s="472"/>
      <c r="O403" s="44" t="str">
        <f t="shared" si="36"/>
        <v/>
      </c>
      <c r="Q403" s="90" t="str">
        <f t="shared" si="37"/>
        <v/>
      </c>
      <c r="S403" s="90" t="str">
        <f t="shared" si="38"/>
        <v/>
      </c>
      <c r="U403" s="83">
        <f t="shared" si="39"/>
        <v>9000</v>
      </c>
    </row>
    <row r="404" spans="2:21" ht="18" customHeight="1" x14ac:dyDescent="0.2">
      <c r="B404" s="75">
        <f>J!E400</f>
        <v>400</v>
      </c>
      <c r="C404" s="231" t="str">
        <f>IF(AND(J!A399="",J!B399&lt;&gt;""),"NESTARTOVALO",IF(AND(J!A399="",J!B399=""),"",J!A399))</f>
        <v/>
      </c>
      <c r="D404" s="231" t="str">
        <f>IF(AND(J!A399="",J!B399=""),"",J!B399)</f>
        <v/>
      </c>
      <c r="E404" s="77"/>
      <c r="F404" s="78"/>
      <c r="G404" s="79"/>
      <c r="H404" s="80" t="str">
        <f t="shared" si="30"/>
        <v/>
      </c>
      <c r="I404" s="81"/>
      <c r="J404" s="77"/>
      <c r="K404" s="78"/>
      <c r="L404" s="79"/>
      <c r="M404" s="80" t="str">
        <f t="shared" si="31"/>
        <v/>
      </c>
      <c r="N404" s="471"/>
      <c r="O404" s="81" t="str">
        <f t="shared" si="36"/>
        <v/>
      </c>
      <c r="Q404" s="90" t="str">
        <f t="shared" si="37"/>
        <v/>
      </c>
      <c r="S404" s="90" t="str">
        <f t="shared" si="38"/>
        <v/>
      </c>
      <c r="U404" s="83">
        <f t="shared" si="39"/>
        <v>9000</v>
      </c>
    </row>
    <row r="405" spans="2:21" ht="18" customHeight="1" x14ac:dyDescent="0.2">
      <c r="B405" s="42">
        <f>J!E401</f>
        <v>401</v>
      </c>
      <c r="C405" s="232" t="str">
        <f>IF(AND(J!A400="",J!B400&lt;&gt;""),"NESTARTOVALO",IF(AND(J!A400="",J!B400=""),"",J!A400))</f>
        <v/>
      </c>
      <c r="D405" s="232" t="str">
        <f>IF(AND(J!A400="",J!B400=""),"",J!B400)</f>
        <v/>
      </c>
      <c r="E405" s="51"/>
      <c r="F405" s="52"/>
      <c r="G405" s="53"/>
      <c r="H405" s="43" t="str">
        <f t="shared" si="30"/>
        <v/>
      </c>
      <c r="I405" s="44"/>
      <c r="J405" s="51"/>
      <c r="K405" s="52"/>
      <c r="L405" s="53"/>
      <c r="M405" s="43" t="str">
        <f t="shared" si="31"/>
        <v/>
      </c>
      <c r="N405" s="472"/>
      <c r="O405" s="44" t="str">
        <f t="shared" si="36"/>
        <v/>
      </c>
      <c r="Q405" s="90" t="str">
        <f t="shared" si="37"/>
        <v/>
      </c>
      <c r="S405" s="90" t="str">
        <f t="shared" si="38"/>
        <v/>
      </c>
      <c r="U405" s="83">
        <f t="shared" si="39"/>
        <v>9000</v>
      </c>
    </row>
    <row r="406" spans="2:21" ht="18" customHeight="1" x14ac:dyDescent="0.2">
      <c r="B406" s="75">
        <f>J!E402</f>
        <v>402</v>
      </c>
      <c r="C406" s="231" t="str">
        <f>IF(AND(J!A401="",J!B401&lt;&gt;""),"NESTARTOVALO",IF(AND(J!A401="",J!B401=""),"",J!A401))</f>
        <v/>
      </c>
      <c r="D406" s="231" t="str">
        <f>IF(AND(J!A401="",J!B401=""),"",J!B401)</f>
        <v/>
      </c>
      <c r="E406" s="77"/>
      <c r="F406" s="78"/>
      <c r="G406" s="79"/>
      <c r="H406" s="80" t="str">
        <f t="shared" si="30"/>
        <v/>
      </c>
      <c r="I406" s="81"/>
      <c r="J406" s="77"/>
      <c r="K406" s="78"/>
      <c r="L406" s="79"/>
      <c r="M406" s="80" t="str">
        <f t="shared" si="31"/>
        <v/>
      </c>
      <c r="N406" s="471"/>
      <c r="O406" s="81" t="str">
        <f t="shared" si="36"/>
        <v/>
      </c>
      <c r="Q406" s="90" t="str">
        <f t="shared" si="37"/>
        <v/>
      </c>
      <c r="S406" s="90" t="str">
        <f t="shared" si="38"/>
        <v/>
      </c>
      <c r="U406" s="83">
        <f t="shared" si="39"/>
        <v>9000</v>
      </c>
    </row>
    <row r="407" spans="2:21" ht="18" customHeight="1" x14ac:dyDescent="0.2">
      <c r="B407" s="42">
        <f>J!E403</f>
        <v>403</v>
      </c>
      <c r="C407" s="232" t="str">
        <f>IF(AND(J!A402="",J!B402&lt;&gt;""),"NESTARTOVALO",IF(AND(J!A402="",J!B402=""),"",J!A402))</f>
        <v/>
      </c>
      <c r="D407" s="232" t="str">
        <f>IF(AND(J!A402="",J!B402=""),"",J!B402)</f>
        <v/>
      </c>
      <c r="E407" s="51"/>
      <c r="F407" s="52"/>
      <c r="G407" s="53"/>
      <c r="H407" s="43" t="str">
        <f t="shared" si="30"/>
        <v/>
      </c>
      <c r="I407" s="44"/>
      <c r="J407" s="51"/>
      <c r="K407" s="52"/>
      <c r="L407" s="53"/>
      <c r="M407" s="43" t="str">
        <f t="shared" si="31"/>
        <v/>
      </c>
      <c r="N407" s="472"/>
      <c r="O407" s="44" t="str">
        <f t="shared" si="36"/>
        <v/>
      </c>
      <c r="Q407" s="90" t="str">
        <f t="shared" si="37"/>
        <v/>
      </c>
      <c r="S407" s="90" t="str">
        <f t="shared" si="38"/>
        <v/>
      </c>
      <c r="U407" s="83">
        <f t="shared" si="39"/>
        <v>9000</v>
      </c>
    </row>
    <row r="408" spans="2:21" ht="18" customHeight="1" x14ac:dyDescent="0.2">
      <c r="B408" s="75">
        <f>J!E404</f>
        <v>404</v>
      </c>
      <c r="C408" s="231" t="str">
        <f>IF(AND(J!A403="",J!B403&lt;&gt;""),"NESTARTOVALO",IF(AND(J!A403="",J!B403=""),"",J!A403))</f>
        <v/>
      </c>
      <c r="D408" s="231" t="str">
        <f>IF(AND(J!A403="",J!B403=""),"",J!B403)</f>
        <v/>
      </c>
      <c r="E408" s="77"/>
      <c r="F408" s="78"/>
      <c r="G408" s="79"/>
      <c r="H408" s="80" t="str">
        <f t="shared" si="30"/>
        <v/>
      </c>
      <c r="I408" s="81"/>
      <c r="J408" s="77"/>
      <c r="K408" s="78"/>
      <c r="L408" s="79"/>
      <c r="M408" s="80" t="str">
        <f t="shared" si="31"/>
        <v/>
      </c>
      <c r="N408" s="471"/>
      <c r="O408" s="81" t="str">
        <f t="shared" si="36"/>
        <v/>
      </c>
      <c r="Q408" s="90" t="str">
        <f t="shared" si="37"/>
        <v/>
      </c>
      <c r="S408" s="90" t="str">
        <f t="shared" si="38"/>
        <v/>
      </c>
      <c r="U408" s="83">
        <f t="shared" si="39"/>
        <v>9000</v>
      </c>
    </row>
    <row r="409" spans="2:21" ht="18" customHeight="1" x14ac:dyDescent="0.2">
      <c r="B409" s="114">
        <f>J!E405</f>
        <v>405</v>
      </c>
      <c r="C409" s="233" t="str">
        <f>IF(AND(J!A404="",J!B404&lt;&gt;""),"NESTARTOVALO",IF(AND(J!A404="",J!B404=""),"",J!A404))</f>
        <v/>
      </c>
      <c r="D409" s="233" t="str">
        <f>IF(AND(J!A404="",J!B404=""),"",J!B404)</f>
        <v/>
      </c>
      <c r="E409" s="115"/>
      <c r="F409" s="116"/>
      <c r="G409" s="117"/>
      <c r="H409" s="118" t="str">
        <f t="shared" si="30"/>
        <v/>
      </c>
      <c r="I409" s="119"/>
      <c r="J409" s="115"/>
      <c r="K409" s="116"/>
      <c r="L409" s="117"/>
      <c r="M409" s="118" t="str">
        <f t="shared" si="31"/>
        <v/>
      </c>
      <c r="N409" s="476"/>
      <c r="O409" s="119" t="str">
        <f t="shared" si="36"/>
        <v/>
      </c>
      <c r="Q409" s="90" t="str">
        <f t="shared" si="37"/>
        <v/>
      </c>
      <c r="S409" s="90" t="str">
        <f t="shared" si="38"/>
        <v/>
      </c>
      <c r="U409" s="83">
        <f t="shared" si="39"/>
        <v>9000</v>
      </c>
    </row>
    <row r="410" spans="2:21" ht="18" customHeight="1" x14ac:dyDescent="0.2">
      <c r="B410" s="75">
        <f>J!E406</f>
        <v>406</v>
      </c>
      <c r="C410" s="231" t="str">
        <f>IF(AND(J!A405="",J!B405&lt;&gt;""),"NESTARTOVALO",IF(AND(J!A405="",J!B405=""),"",J!A405))</f>
        <v/>
      </c>
      <c r="D410" s="231" t="str">
        <f>IF(AND(J!A405="",J!B405=""),"",J!B405)</f>
        <v/>
      </c>
      <c r="E410" s="77"/>
      <c r="F410" s="78"/>
      <c r="G410" s="79"/>
      <c r="H410" s="80" t="str">
        <f t="shared" si="30"/>
        <v/>
      </c>
      <c r="I410" s="81"/>
      <c r="J410" s="77"/>
      <c r="K410" s="78"/>
      <c r="L410" s="79"/>
      <c r="M410" s="80" t="str">
        <f t="shared" si="31"/>
        <v/>
      </c>
      <c r="N410" s="471"/>
      <c r="O410" s="81" t="str">
        <f t="shared" si="36"/>
        <v/>
      </c>
      <c r="Q410" s="90" t="str">
        <f t="shared" si="37"/>
        <v/>
      </c>
      <c r="S410" s="90" t="str">
        <f t="shared" si="38"/>
        <v/>
      </c>
      <c r="U410" s="83">
        <f t="shared" si="39"/>
        <v>9000</v>
      </c>
    </row>
    <row r="411" spans="2:21" ht="18" customHeight="1" x14ac:dyDescent="0.2">
      <c r="B411" s="42">
        <f>J!E407</f>
        <v>407</v>
      </c>
      <c r="C411" s="232" t="str">
        <f>IF(AND(J!A406="",J!B406&lt;&gt;""),"NESTARTOVALO",IF(AND(J!A406="",J!B406=""),"",J!A406))</f>
        <v/>
      </c>
      <c r="D411" s="232" t="str">
        <f>IF(AND(J!A406="",J!B406=""),"",J!B406)</f>
        <v/>
      </c>
      <c r="E411" s="51"/>
      <c r="F411" s="52"/>
      <c r="G411" s="53"/>
      <c r="H411" s="43" t="str">
        <f t="shared" si="30"/>
        <v/>
      </c>
      <c r="I411" s="44"/>
      <c r="J411" s="51"/>
      <c r="K411" s="52"/>
      <c r="L411" s="53"/>
      <c r="M411" s="43" t="str">
        <f t="shared" si="31"/>
        <v/>
      </c>
      <c r="N411" s="472"/>
      <c r="O411" s="44" t="str">
        <f t="shared" si="36"/>
        <v/>
      </c>
      <c r="Q411" s="90" t="str">
        <f t="shared" si="37"/>
        <v/>
      </c>
      <c r="S411" s="90" t="str">
        <f t="shared" si="38"/>
        <v/>
      </c>
      <c r="U411" s="83">
        <f t="shared" si="39"/>
        <v>9000</v>
      </c>
    </row>
    <row r="412" spans="2:21" ht="18" customHeight="1" x14ac:dyDescent="0.2">
      <c r="B412" s="75">
        <f>J!E408</f>
        <v>408</v>
      </c>
      <c r="C412" s="234" t="str">
        <f>IF(AND(J!A407="",J!B407&lt;&gt;""),"NESTARTOVALO",IF(AND(J!A407="",J!B407=""),"",J!A407))</f>
        <v/>
      </c>
      <c r="D412" s="234" t="str">
        <f>IF(AND(J!A407="",J!B407=""),"",J!B407)</f>
        <v/>
      </c>
      <c r="E412" s="77"/>
      <c r="F412" s="78"/>
      <c r="G412" s="79"/>
      <c r="H412" s="80" t="str">
        <f t="shared" si="30"/>
        <v/>
      </c>
      <c r="I412" s="81"/>
      <c r="J412" s="77"/>
      <c r="K412" s="78"/>
      <c r="L412" s="79"/>
      <c r="M412" s="80" t="str">
        <f t="shared" si="31"/>
        <v/>
      </c>
      <c r="N412" s="471"/>
      <c r="O412" s="81" t="str">
        <f t="shared" si="36"/>
        <v/>
      </c>
      <c r="Q412" s="90" t="str">
        <f t="shared" si="37"/>
        <v/>
      </c>
      <c r="S412" s="90" t="str">
        <f t="shared" si="38"/>
        <v/>
      </c>
      <c r="U412" s="83">
        <f t="shared" si="39"/>
        <v>9000</v>
      </c>
    </row>
    <row r="413" spans="2:21" ht="18" customHeight="1" x14ac:dyDescent="0.2">
      <c r="B413" s="42">
        <f>J!E409</f>
        <v>409</v>
      </c>
      <c r="C413" s="232" t="str">
        <f>IF(AND(J!A408="",J!B408&lt;&gt;""),"NESTARTOVALO",IF(AND(J!A408="",J!B408=""),"",J!A408))</f>
        <v/>
      </c>
      <c r="D413" s="232" t="str">
        <f>IF(AND(J!A408="",J!B408=""),"",J!B408)</f>
        <v/>
      </c>
      <c r="E413" s="51"/>
      <c r="F413" s="52"/>
      <c r="G413" s="53"/>
      <c r="H413" s="43" t="str">
        <f t="shared" si="30"/>
        <v/>
      </c>
      <c r="I413" s="44"/>
      <c r="J413" s="51"/>
      <c r="K413" s="52"/>
      <c r="L413" s="53"/>
      <c r="M413" s="43" t="str">
        <f t="shared" si="31"/>
        <v/>
      </c>
      <c r="N413" s="472"/>
      <c r="O413" s="44" t="str">
        <f t="shared" si="36"/>
        <v/>
      </c>
      <c r="Q413" s="90" t="str">
        <f t="shared" si="37"/>
        <v/>
      </c>
      <c r="S413" s="90" t="str">
        <f t="shared" si="38"/>
        <v/>
      </c>
      <c r="U413" s="83">
        <f t="shared" si="39"/>
        <v>9000</v>
      </c>
    </row>
    <row r="414" spans="2:21" ht="18" customHeight="1" x14ac:dyDescent="0.2">
      <c r="B414" s="75">
        <f>J!E410</f>
        <v>410</v>
      </c>
      <c r="C414" s="231" t="str">
        <f>IF(AND(J!A409="",J!B409&lt;&gt;""),"NESTARTOVALO",IF(AND(J!A409="",J!B409=""),"",J!A409))</f>
        <v/>
      </c>
      <c r="D414" s="231" t="str">
        <f>IF(AND(J!A409="",J!B409=""),"",J!B409)</f>
        <v/>
      </c>
      <c r="E414" s="77"/>
      <c r="F414" s="78"/>
      <c r="G414" s="79"/>
      <c r="H414" s="80" t="str">
        <f t="shared" si="30"/>
        <v/>
      </c>
      <c r="I414" s="81"/>
      <c r="J414" s="77"/>
      <c r="K414" s="78"/>
      <c r="L414" s="79"/>
      <c r="M414" s="80" t="str">
        <f t="shared" si="31"/>
        <v/>
      </c>
      <c r="N414" s="471"/>
      <c r="O414" s="81" t="str">
        <f t="shared" si="36"/>
        <v/>
      </c>
      <c r="Q414" s="90" t="str">
        <f t="shared" si="37"/>
        <v/>
      </c>
      <c r="S414" s="90" t="str">
        <f t="shared" si="38"/>
        <v/>
      </c>
      <c r="U414" s="83">
        <f t="shared" si="39"/>
        <v>9000</v>
      </c>
    </row>
    <row r="415" spans="2:21" ht="18" customHeight="1" x14ac:dyDescent="0.2">
      <c r="B415" s="42">
        <f>J!E411</f>
        <v>411</v>
      </c>
      <c r="C415" s="232" t="str">
        <f>IF(AND(J!A410="",J!B410&lt;&gt;""),"NESTARTOVALO",IF(AND(J!A410="",J!B410=""),"",J!A410))</f>
        <v/>
      </c>
      <c r="D415" s="232" t="str">
        <f>IF(AND(J!A410="",J!B410=""),"",J!B410)</f>
        <v/>
      </c>
      <c r="E415" s="51"/>
      <c r="F415" s="52"/>
      <c r="G415" s="53"/>
      <c r="H415" s="43" t="str">
        <f t="shared" si="30"/>
        <v/>
      </c>
      <c r="I415" s="44"/>
      <c r="J415" s="51"/>
      <c r="K415" s="52"/>
      <c r="L415" s="53"/>
      <c r="M415" s="43" t="str">
        <f t="shared" si="31"/>
        <v/>
      </c>
      <c r="N415" s="472"/>
      <c r="O415" s="44" t="str">
        <f t="shared" si="36"/>
        <v/>
      </c>
      <c r="Q415" s="90" t="str">
        <f t="shared" si="37"/>
        <v/>
      </c>
      <c r="S415" s="90" t="str">
        <f t="shared" si="38"/>
        <v/>
      </c>
      <c r="U415" s="83">
        <f t="shared" si="39"/>
        <v>9000</v>
      </c>
    </row>
    <row r="416" spans="2:21" ht="18" customHeight="1" x14ac:dyDescent="0.2">
      <c r="B416" s="75">
        <f>J!E412</f>
        <v>412</v>
      </c>
      <c r="C416" s="231" t="str">
        <f>IF(AND(J!A411="",J!B411&lt;&gt;""),"NESTARTOVALO",IF(AND(J!A411="",J!B411=""),"",J!A411))</f>
        <v/>
      </c>
      <c r="D416" s="231" t="str">
        <f>IF(AND(J!A411="",J!B411=""),"",J!B411)</f>
        <v/>
      </c>
      <c r="E416" s="77"/>
      <c r="F416" s="78"/>
      <c r="G416" s="79"/>
      <c r="H416" s="80" t="str">
        <f t="shared" si="30"/>
        <v/>
      </c>
      <c r="I416" s="81"/>
      <c r="J416" s="77"/>
      <c r="K416" s="78"/>
      <c r="L416" s="79"/>
      <c r="M416" s="80" t="str">
        <f t="shared" si="31"/>
        <v/>
      </c>
      <c r="N416" s="471"/>
      <c r="O416" s="81" t="str">
        <f t="shared" si="36"/>
        <v/>
      </c>
      <c r="Q416" s="90" t="str">
        <f t="shared" si="37"/>
        <v/>
      </c>
      <c r="S416" s="90" t="str">
        <f t="shared" si="38"/>
        <v/>
      </c>
      <c r="U416" s="83">
        <f t="shared" si="39"/>
        <v>9000</v>
      </c>
    </row>
    <row r="417" spans="2:21" ht="18" customHeight="1" x14ac:dyDescent="0.2">
      <c r="B417" s="42">
        <f>J!E413</f>
        <v>413</v>
      </c>
      <c r="C417" s="232" t="str">
        <f>IF(AND(J!A388="",J!B388&lt;&gt;""),"NESTARTOVALO",IF(AND(J!A388="",J!B388=""),"",J!A388))</f>
        <v/>
      </c>
      <c r="D417" s="232" t="str">
        <f>IF(AND(J!A388="",J!B388=""),"",J!B388)</f>
        <v/>
      </c>
      <c r="E417" s="51"/>
      <c r="F417" s="52"/>
      <c r="G417" s="53"/>
      <c r="H417" s="43" t="str">
        <f t="shared" si="30"/>
        <v/>
      </c>
      <c r="I417" s="44"/>
      <c r="J417" s="51"/>
      <c r="K417" s="52"/>
      <c r="L417" s="53"/>
      <c r="M417" s="43" t="str">
        <f t="shared" si="31"/>
        <v/>
      </c>
      <c r="N417" s="472"/>
      <c r="O417" s="44" t="str">
        <f t="shared" si="32"/>
        <v/>
      </c>
      <c r="Q417" s="90" t="str">
        <f t="shared" si="33"/>
        <v/>
      </c>
      <c r="S417" s="90" t="str">
        <f t="shared" si="34"/>
        <v/>
      </c>
      <c r="U417" s="83">
        <f t="shared" si="35"/>
        <v>9000</v>
      </c>
    </row>
    <row r="418" spans="2:21" ht="18" customHeight="1" x14ac:dyDescent="0.2">
      <c r="B418" s="75">
        <f>J!E414</f>
        <v>414</v>
      </c>
      <c r="C418" s="231" t="str">
        <f>IF(AND(J!A389="",J!B389&lt;&gt;""),"NESTARTOVALO",IF(AND(J!A389="",J!B389=""),"",J!A389))</f>
        <v/>
      </c>
      <c r="D418" s="231" t="str">
        <f>IF(AND(J!A389="",J!B389=""),"",J!B389)</f>
        <v/>
      </c>
      <c r="E418" s="77"/>
      <c r="F418" s="78"/>
      <c r="G418" s="79"/>
      <c r="H418" s="80" t="str">
        <f t="shared" si="30"/>
        <v/>
      </c>
      <c r="I418" s="81"/>
      <c r="J418" s="77"/>
      <c r="K418" s="78"/>
      <c r="L418" s="79"/>
      <c r="M418" s="80" t="str">
        <f t="shared" si="31"/>
        <v/>
      </c>
      <c r="N418" s="471"/>
      <c r="O418" s="81" t="str">
        <f t="shared" si="32"/>
        <v/>
      </c>
      <c r="Q418" s="90" t="str">
        <f t="shared" si="33"/>
        <v/>
      </c>
      <c r="S418" s="90" t="str">
        <f t="shared" si="34"/>
        <v/>
      </c>
      <c r="U418" s="83">
        <f t="shared" si="35"/>
        <v>9000</v>
      </c>
    </row>
    <row r="419" spans="2:21" ht="18" customHeight="1" x14ac:dyDescent="0.2">
      <c r="B419" s="42">
        <f>J!E415</f>
        <v>415</v>
      </c>
      <c r="C419" s="232" t="str">
        <f>IF(AND(J!A390="",J!B390&lt;&gt;""),"NESTARTOVALO",IF(AND(J!A390="",J!B390=""),"",J!A390))</f>
        <v/>
      </c>
      <c r="D419" s="232" t="str">
        <f>IF(AND(J!A390="",J!B390=""),"",J!B390)</f>
        <v/>
      </c>
      <c r="E419" s="51"/>
      <c r="F419" s="52"/>
      <c r="G419" s="53"/>
      <c r="H419" s="43" t="str">
        <f t="shared" si="30"/>
        <v/>
      </c>
      <c r="I419" s="44"/>
      <c r="J419" s="51"/>
      <c r="K419" s="52"/>
      <c r="L419" s="53"/>
      <c r="M419" s="43" t="str">
        <f t="shared" si="31"/>
        <v/>
      </c>
      <c r="N419" s="472"/>
      <c r="O419" s="44" t="str">
        <f t="shared" si="32"/>
        <v/>
      </c>
      <c r="Q419" s="90" t="str">
        <f t="shared" si="33"/>
        <v/>
      </c>
      <c r="S419" s="90" t="str">
        <f t="shared" si="34"/>
        <v/>
      </c>
      <c r="U419" s="83">
        <f t="shared" si="35"/>
        <v>9000</v>
      </c>
    </row>
    <row r="420" spans="2:21" ht="18" customHeight="1" x14ac:dyDescent="0.2">
      <c r="B420" s="75">
        <f>J!E416</f>
        <v>416</v>
      </c>
      <c r="C420" s="231" t="str">
        <f>IF(AND(J!A391="",J!B391&lt;&gt;""),"NESTARTOVALO",IF(AND(J!A391="",J!B391=""),"",J!A391))</f>
        <v/>
      </c>
      <c r="D420" s="231" t="str">
        <f>IF(AND(J!A391="",J!B391=""),"",J!B391)</f>
        <v/>
      </c>
      <c r="E420" s="77"/>
      <c r="F420" s="78"/>
      <c r="G420" s="79"/>
      <c r="H420" s="80" t="str">
        <f t="shared" si="30"/>
        <v/>
      </c>
      <c r="I420" s="81"/>
      <c r="J420" s="77"/>
      <c r="K420" s="78"/>
      <c r="L420" s="79"/>
      <c r="M420" s="80" t="str">
        <f t="shared" si="31"/>
        <v/>
      </c>
      <c r="N420" s="471"/>
      <c r="O420" s="81" t="str">
        <f t="shared" si="32"/>
        <v/>
      </c>
      <c r="Q420" s="90" t="str">
        <f t="shared" si="33"/>
        <v/>
      </c>
      <c r="S420" s="90" t="str">
        <f t="shared" si="34"/>
        <v/>
      </c>
      <c r="U420" s="83">
        <f t="shared" si="35"/>
        <v>9000</v>
      </c>
    </row>
    <row r="421" spans="2:21" ht="18" customHeight="1" x14ac:dyDescent="0.2">
      <c r="B421" s="42">
        <f>J!E417</f>
        <v>417</v>
      </c>
      <c r="C421" s="232" t="str">
        <f>IF(AND(J!A392="",J!B392&lt;&gt;""),"NESTARTOVALO",IF(AND(J!A392="",J!B392=""),"",J!A392))</f>
        <v/>
      </c>
      <c r="D421" s="232" t="str">
        <f>IF(AND(J!A392="",J!B392=""),"",J!B392)</f>
        <v/>
      </c>
      <c r="E421" s="51"/>
      <c r="F421" s="52"/>
      <c r="G421" s="53"/>
      <c r="H421" s="43" t="str">
        <f t="shared" si="30"/>
        <v/>
      </c>
      <c r="I421" s="44"/>
      <c r="J421" s="51"/>
      <c r="K421" s="52"/>
      <c r="L421" s="53"/>
      <c r="M421" s="43" t="str">
        <f t="shared" si="31"/>
        <v/>
      </c>
      <c r="N421" s="472"/>
      <c r="O421" s="44" t="str">
        <f t="shared" si="32"/>
        <v/>
      </c>
      <c r="Q421" s="90" t="str">
        <f t="shared" si="33"/>
        <v/>
      </c>
      <c r="S421" s="90" t="str">
        <f t="shared" si="34"/>
        <v/>
      </c>
      <c r="U421" s="83">
        <f t="shared" si="35"/>
        <v>9000</v>
      </c>
    </row>
    <row r="422" spans="2:21" ht="18" customHeight="1" x14ac:dyDescent="0.2">
      <c r="B422" s="75">
        <f>J!E418</f>
        <v>418</v>
      </c>
      <c r="C422" s="231" t="str">
        <f>IF(AND(J!A393="",J!B393&lt;&gt;""),"NESTARTOVALO",IF(AND(J!A393="",J!B393=""),"",J!A393))</f>
        <v/>
      </c>
      <c r="D422" s="231" t="str">
        <f>IF(AND(J!A393="",J!B393=""),"",J!B393)</f>
        <v/>
      </c>
      <c r="E422" s="77"/>
      <c r="F422" s="78"/>
      <c r="G422" s="79"/>
      <c r="H422" s="80" t="str">
        <f t="shared" si="30"/>
        <v/>
      </c>
      <c r="I422" s="81"/>
      <c r="J422" s="77"/>
      <c r="K422" s="78"/>
      <c r="L422" s="79"/>
      <c r="M422" s="80" t="str">
        <f t="shared" si="31"/>
        <v/>
      </c>
      <c r="N422" s="471"/>
      <c r="O422" s="81" t="str">
        <f t="shared" si="32"/>
        <v/>
      </c>
      <c r="Q422" s="90" t="str">
        <f t="shared" si="33"/>
        <v/>
      </c>
      <c r="S422" s="90" t="str">
        <f t="shared" si="34"/>
        <v/>
      </c>
      <c r="U422" s="83">
        <f t="shared" si="35"/>
        <v>9000</v>
      </c>
    </row>
    <row r="423" spans="2:21" ht="18" customHeight="1" x14ac:dyDescent="0.2">
      <c r="B423" s="42">
        <f>J!E419</f>
        <v>419</v>
      </c>
      <c r="C423" s="232" t="str">
        <f>IF(AND(J!A394="",J!B394&lt;&gt;""),"NESTARTOVALO",IF(AND(J!A394="",J!B394=""),"",J!A394))</f>
        <v/>
      </c>
      <c r="D423" s="232" t="str">
        <f>IF(AND(J!A394="",J!B394=""),"",J!B394)</f>
        <v/>
      </c>
      <c r="E423" s="51"/>
      <c r="F423" s="52"/>
      <c r="G423" s="53"/>
      <c r="H423" s="43" t="str">
        <f t="shared" si="30"/>
        <v/>
      </c>
      <c r="I423" s="44"/>
      <c r="J423" s="51"/>
      <c r="K423" s="52"/>
      <c r="L423" s="53"/>
      <c r="M423" s="43" t="str">
        <f t="shared" si="31"/>
        <v/>
      </c>
      <c r="N423" s="472"/>
      <c r="O423" s="44" t="str">
        <f t="shared" si="32"/>
        <v/>
      </c>
      <c r="Q423" s="90" t="str">
        <f t="shared" si="33"/>
        <v/>
      </c>
      <c r="S423" s="90" t="str">
        <f t="shared" si="34"/>
        <v/>
      </c>
      <c r="U423" s="83">
        <f t="shared" si="35"/>
        <v>9000</v>
      </c>
    </row>
    <row r="424" spans="2:21" ht="18" customHeight="1" x14ac:dyDescent="0.2">
      <c r="B424" s="75">
        <f>J!E420</f>
        <v>420</v>
      </c>
      <c r="C424" s="231" t="str">
        <f>IF(AND(J!A395="",J!B395&lt;&gt;""),"NESTARTOVALO",IF(AND(J!A395="",J!B395=""),"",J!A395))</f>
        <v/>
      </c>
      <c r="D424" s="231" t="str">
        <f>IF(AND(J!A395="",J!B395=""),"",J!B395)</f>
        <v/>
      </c>
      <c r="E424" s="77"/>
      <c r="F424" s="78"/>
      <c r="G424" s="79"/>
      <c r="H424" s="80" t="str">
        <f t="shared" si="30"/>
        <v/>
      </c>
      <c r="I424" s="81"/>
      <c r="J424" s="77"/>
      <c r="K424" s="78"/>
      <c r="L424" s="79"/>
      <c r="M424" s="80" t="str">
        <f t="shared" si="31"/>
        <v/>
      </c>
      <c r="N424" s="471"/>
      <c r="O424" s="81" t="str">
        <f t="shared" si="32"/>
        <v/>
      </c>
      <c r="Q424" s="90" t="str">
        <f t="shared" si="33"/>
        <v/>
      </c>
      <c r="S424" s="90" t="str">
        <f t="shared" si="34"/>
        <v/>
      </c>
      <c r="U424" s="83">
        <f t="shared" si="35"/>
        <v>9000</v>
      </c>
    </row>
    <row r="425" spans="2:21" ht="18" customHeight="1" x14ac:dyDescent="0.2">
      <c r="B425" s="114">
        <f>J!E421</f>
        <v>421</v>
      </c>
      <c r="C425" s="233" t="str">
        <f>IF(AND(J!A396="",J!B396&lt;&gt;""),"NESTARTOVALO",IF(AND(J!A396="",J!B396=""),"",J!A396))</f>
        <v/>
      </c>
      <c r="D425" s="233" t="str">
        <f>IF(AND(J!A396="",J!B396=""),"",J!B396)</f>
        <v/>
      </c>
      <c r="E425" s="115"/>
      <c r="F425" s="116"/>
      <c r="G425" s="117"/>
      <c r="H425" s="118" t="str">
        <f t="shared" si="30"/>
        <v/>
      </c>
      <c r="I425" s="119"/>
      <c r="J425" s="115"/>
      <c r="K425" s="116"/>
      <c r="L425" s="117"/>
      <c r="M425" s="118" t="str">
        <f t="shared" si="31"/>
        <v/>
      </c>
      <c r="N425" s="476"/>
      <c r="O425" s="119" t="str">
        <f t="shared" si="32"/>
        <v/>
      </c>
      <c r="Q425" s="90" t="str">
        <f t="shared" si="33"/>
        <v/>
      </c>
      <c r="S425" s="90" t="str">
        <f t="shared" si="34"/>
        <v/>
      </c>
      <c r="U425" s="83">
        <f t="shared" si="35"/>
        <v>9000</v>
      </c>
    </row>
    <row r="426" spans="2:21" ht="18" customHeight="1" x14ac:dyDescent="0.2">
      <c r="B426" s="75">
        <f>J!E422</f>
        <v>422</v>
      </c>
      <c r="C426" s="231" t="str">
        <f>IF(AND(J!A397="",J!B397&lt;&gt;""),"NESTARTOVALO",IF(AND(J!A397="",J!B397=""),"",J!A397))</f>
        <v/>
      </c>
      <c r="D426" s="231" t="str">
        <f>IF(AND(J!A397="",J!B397=""),"",J!B397)</f>
        <v/>
      </c>
      <c r="E426" s="77"/>
      <c r="F426" s="78"/>
      <c r="G426" s="79"/>
      <c r="H426" s="80" t="str">
        <f t="shared" si="30"/>
        <v/>
      </c>
      <c r="I426" s="81"/>
      <c r="J426" s="77"/>
      <c r="K426" s="78"/>
      <c r="L426" s="79"/>
      <c r="M426" s="80" t="str">
        <f t="shared" si="31"/>
        <v/>
      </c>
      <c r="N426" s="471"/>
      <c r="O426" s="81" t="str">
        <f t="shared" si="32"/>
        <v/>
      </c>
      <c r="Q426" s="90" t="str">
        <f t="shared" si="33"/>
        <v/>
      </c>
      <c r="S426" s="90" t="str">
        <f t="shared" si="34"/>
        <v/>
      </c>
      <c r="U426" s="83">
        <f t="shared" si="35"/>
        <v>9000</v>
      </c>
    </row>
    <row r="427" spans="2:21" ht="18" customHeight="1" x14ac:dyDescent="0.2">
      <c r="B427" s="84">
        <f>J!E423</f>
        <v>423</v>
      </c>
      <c r="C427" s="235" t="str">
        <f>IF(AND(J!A398="",J!B398&lt;&gt;""),"NESTARTOVALO",IF(AND(J!A398="",J!B398=""),"",J!A398))</f>
        <v/>
      </c>
      <c r="D427" s="235" t="str">
        <f>IF(AND(J!A398="",J!B398=""),"",J!B398)</f>
        <v/>
      </c>
      <c r="E427" s="86"/>
      <c r="F427" s="87"/>
      <c r="G427" s="88"/>
      <c r="H427" s="89" t="str">
        <f t="shared" si="30"/>
        <v/>
      </c>
      <c r="I427" s="83"/>
      <c r="J427" s="86"/>
      <c r="K427" s="87"/>
      <c r="L427" s="88"/>
      <c r="M427" s="89" t="str">
        <f t="shared" si="31"/>
        <v/>
      </c>
      <c r="N427" s="475"/>
      <c r="O427" s="83" t="str">
        <f t="shared" si="32"/>
        <v/>
      </c>
      <c r="Q427" s="90" t="str">
        <f t="shared" si="33"/>
        <v/>
      </c>
      <c r="S427" s="90" t="str">
        <f t="shared" si="34"/>
        <v/>
      </c>
      <c r="U427" s="83">
        <f t="shared" si="35"/>
        <v>9000</v>
      </c>
    </row>
    <row r="428" spans="2:21" ht="18" customHeight="1" x14ac:dyDescent="0.2">
      <c r="B428" s="75">
        <f>J!E424</f>
        <v>424</v>
      </c>
      <c r="C428" s="231" t="str">
        <f>IF(AND(J!A399="",J!B399&lt;&gt;""),"NESTARTOVALO",IF(AND(J!A399="",J!B399=""),"",J!A399))</f>
        <v/>
      </c>
      <c r="D428" s="231" t="str">
        <f>IF(AND(J!A399="",J!B399=""),"",J!B399)</f>
        <v/>
      </c>
      <c r="E428" s="77"/>
      <c r="F428" s="78"/>
      <c r="G428" s="79"/>
      <c r="H428" s="80" t="str">
        <f t="shared" si="30"/>
        <v/>
      </c>
      <c r="I428" s="81"/>
      <c r="J428" s="77"/>
      <c r="K428" s="78"/>
      <c r="L428" s="79"/>
      <c r="M428" s="80" t="str">
        <f t="shared" si="31"/>
        <v/>
      </c>
      <c r="N428" s="471"/>
      <c r="O428" s="81" t="str">
        <f t="shared" ref="O428:O453" si="40">IF(C428="","",IF(OR(AND(H428="NP",M428="NP"),AND(H428="DNF",M428="DNF")),H428,IF(AND(H428="NP",M428="DNF"),H428,IF(AND(H428="DNF",M428="NP"),M428,MIN(H428,M428)))))</f>
        <v/>
      </c>
      <c r="Q428" s="90" t="str">
        <f t="shared" ref="Q428:Q453" si="41">IF(C428="","",IF(OR(O428="NP",O428="DNF"),O428,RANK(O428,O$5:O$179,1)))</f>
        <v/>
      </c>
      <c r="S428" s="90" t="str">
        <f t="shared" ref="S428:S453" si="42">IF(C428="","",IF(O428="NP",MAX(Q$5:Q$179)+1,IF(O428="DNF",MAX(Q$5:Q$179)+COUNTIF(Q$5:Q$179,"NP")+1,RANK(O428,O$5:O$179,1))))</f>
        <v/>
      </c>
      <c r="U428" s="83">
        <f t="shared" ref="U428:U453" si="43">IF($C428="",9000,MAX(H428,M428)+(COUNTIF($H428:$H428,"NP")*600)+(COUNTIF($M428:$M428,"NP")*600)+(COUNTIF($H428:$H428,"DNF")*3600)+(COUNTIF($M428:$M428,"DNF")*3600))</f>
        <v>9000</v>
      </c>
    </row>
    <row r="429" spans="2:21" ht="18" customHeight="1" x14ac:dyDescent="0.2">
      <c r="B429" s="42">
        <f>J!E425</f>
        <v>425</v>
      </c>
      <c r="C429" s="232" t="str">
        <f>IF(AND(J!A400="",J!B400&lt;&gt;""),"NESTARTOVALO",IF(AND(J!A400="",J!B400=""),"",J!A400))</f>
        <v/>
      </c>
      <c r="D429" s="232" t="str">
        <f>IF(AND(J!A400="",J!B400=""),"",J!B400)</f>
        <v/>
      </c>
      <c r="E429" s="51"/>
      <c r="F429" s="52"/>
      <c r="G429" s="53"/>
      <c r="H429" s="43" t="str">
        <f t="shared" si="30"/>
        <v/>
      </c>
      <c r="I429" s="44"/>
      <c r="J429" s="51"/>
      <c r="K429" s="52"/>
      <c r="L429" s="53"/>
      <c r="M429" s="43" t="str">
        <f t="shared" si="31"/>
        <v/>
      </c>
      <c r="N429" s="472"/>
      <c r="O429" s="44" t="str">
        <f t="shared" si="40"/>
        <v/>
      </c>
      <c r="Q429" s="90" t="str">
        <f t="shared" si="41"/>
        <v/>
      </c>
      <c r="S429" s="90" t="str">
        <f t="shared" si="42"/>
        <v/>
      </c>
      <c r="U429" s="83">
        <f t="shared" si="43"/>
        <v>9000</v>
      </c>
    </row>
    <row r="430" spans="2:21" ht="18" customHeight="1" x14ac:dyDescent="0.2">
      <c r="B430" s="75">
        <f>J!E426</f>
        <v>426</v>
      </c>
      <c r="C430" s="231" t="str">
        <f>IF(AND(J!A401="",J!B401&lt;&gt;""),"NESTARTOVALO",IF(AND(J!A401="",J!B401=""),"",J!A401))</f>
        <v/>
      </c>
      <c r="D430" s="231" t="str">
        <f>IF(AND(J!A401="",J!B401=""),"",J!B401)</f>
        <v/>
      </c>
      <c r="E430" s="77"/>
      <c r="F430" s="78"/>
      <c r="G430" s="79"/>
      <c r="H430" s="80" t="str">
        <f t="shared" si="30"/>
        <v/>
      </c>
      <c r="I430" s="81"/>
      <c r="J430" s="77"/>
      <c r="K430" s="78"/>
      <c r="L430" s="79"/>
      <c r="M430" s="80" t="str">
        <f t="shared" si="31"/>
        <v/>
      </c>
      <c r="N430" s="471"/>
      <c r="O430" s="81" t="str">
        <f t="shared" si="40"/>
        <v/>
      </c>
      <c r="Q430" s="90" t="str">
        <f t="shared" si="41"/>
        <v/>
      </c>
      <c r="S430" s="90" t="str">
        <f t="shared" si="42"/>
        <v/>
      </c>
      <c r="U430" s="83">
        <f t="shared" si="43"/>
        <v>9000</v>
      </c>
    </row>
    <row r="431" spans="2:21" ht="18" customHeight="1" x14ac:dyDescent="0.2">
      <c r="B431" s="42">
        <f>J!E427</f>
        <v>427</v>
      </c>
      <c r="C431" s="232" t="str">
        <f>IF(AND(J!A402="",J!B402&lt;&gt;""),"NESTARTOVALO",IF(AND(J!A402="",J!B402=""),"",J!A402))</f>
        <v/>
      </c>
      <c r="D431" s="232" t="str">
        <f>IF(AND(J!A402="",J!B402=""),"",J!B402)</f>
        <v/>
      </c>
      <c r="E431" s="51"/>
      <c r="F431" s="52"/>
      <c r="G431" s="53"/>
      <c r="H431" s="43" t="str">
        <f t="shared" si="30"/>
        <v/>
      </c>
      <c r="I431" s="44"/>
      <c r="J431" s="51"/>
      <c r="K431" s="52"/>
      <c r="L431" s="53"/>
      <c r="M431" s="43" t="str">
        <f t="shared" si="31"/>
        <v/>
      </c>
      <c r="N431" s="472"/>
      <c r="O431" s="44" t="str">
        <f t="shared" si="40"/>
        <v/>
      </c>
      <c r="Q431" s="90" t="str">
        <f t="shared" si="41"/>
        <v/>
      </c>
      <c r="S431" s="90" t="str">
        <f t="shared" si="42"/>
        <v/>
      </c>
      <c r="U431" s="83">
        <f t="shared" si="43"/>
        <v>9000</v>
      </c>
    </row>
    <row r="432" spans="2:21" ht="18" customHeight="1" x14ac:dyDescent="0.2">
      <c r="B432" s="75">
        <f>J!E428</f>
        <v>428</v>
      </c>
      <c r="C432" s="231" t="str">
        <f>IF(AND(J!A403="",J!B403&lt;&gt;""),"NESTARTOVALO",IF(AND(J!A403="",J!B403=""),"",J!A403))</f>
        <v/>
      </c>
      <c r="D432" s="231" t="str">
        <f>IF(AND(J!A403="",J!B403=""),"",J!B403)</f>
        <v/>
      </c>
      <c r="E432" s="77"/>
      <c r="F432" s="78"/>
      <c r="G432" s="79"/>
      <c r="H432" s="80" t="str">
        <f t="shared" si="30"/>
        <v/>
      </c>
      <c r="I432" s="81"/>
      <c r="J432" s="77"/>
      <c r="K432" s="78"/>
      <c r="L432" s="79"/>
      <c r="M432" s="80" t="str">
        <f t="shared" si="31"/>
        <v/>
      </c>
      <c r="N432" s="471"/>
      <c r="O432" s="81" t="str">
        <f t="shared" si="40"/>
        <v/>
      </c>
      <c r="Q432" s="90" t="str">
        <f t="shared" si="41"/>
        <v/>
      </c>
      <c r="S432" s="90" t="str">
        <f t="shared" si="42"/>
        <v/>
      </c>
      <c r="U432" s="83">
        <f t="shared" si="43"/>
        <v>9000</v>
      </c>
    </row>
    <row r="433" spans="2:21" ht="18" customHeight="1" x14ac:dyDescent="0.2">
      <c r="B433" s="42">
        <f>J!E429</f>
        <v>429</v>
      </c>
      <c r="C433" s="232" t="str">
        <f>IF(AND(J!A404="",J!B404&lt;&gt;""),"NESTARTOVALO",IF(AND(J!A404="",J!B404=""),"",J!A404))</f>
        <v/>
      </c>
      <c r="D433" s="232" t="str">
        <f>IF(AND(J!A404="",J!B404=""),"",J!B404)</f>
        <v/>
      </c>
      <c r="E433" s="51"/>
      <c r="F433" s="52"/>
      <c r="G433" s="53"/>
      <c r="H433" s="43" t="str">
        <f t="shared" si="30"/>
        <v/>
      </c>
      <c r="I433" s="44"/>
      <c r="J433" s="51"/>
      <c r="K433" s="52"/>
      <c r="L433" s="53"/>
      <c r="M433" s="43" t="str">
        <f t="shared" si="31"/>
        <v/>
      </c>
      <c r="N433" s="472"/>
      <c r="O433" s="44" t="str">
        <f t="shared" si="40"/>
        <v/>
      </c>
      <c r="Q433" s="90" t="str">
        <f t="shared" si="41"/>
        <v/>
      </c>
      <c r="S433" s="90" t="str">
        <f t="shared" si="42"/>
        <v/>
      </c>
      <c r="U433" s="83">
        <f t="shared" si="43"/>
        <v>9000</v>
      </c>
    </row>
    <row r="434" spans="2:21" ht="18" customHeight="1" x14ac:dyDescent="0.2">
      <c r="B434" s="75">
        <f>J!E430</f>
        <v>430</v>
      </c>
      <c r="C434" s="231" t="str">
        <f>IF(AND(J!A405="",J!B405&lt;&gt;""),"NESTARTOVALO",IF(AND(J!A405="",J!B405=""),"",J!A405))</f>
        <v/>
      </c>
      <c r="D434" s="231" t="str">
        <f>IF(AND(J!A405="",J!B405=""),"",J!B405)</f>
        <v/>
      </c>
      <c r="E434" s="77"/>
      <c r="F434" s="78"/>
      <c r="G434" s="79"/>
      <c r="H434" s="80" t="str">
        <f t="shared" si="30"/>
        <v/>
      </c>
      <c r="I434" s="81"/>
      <c r="J434" s="77"/>
      <c r="K434" s="78"/>
      <c r="L434" s="79"/>
      <c r="M434" s="80" t="str">
        <f t="shared" si="31"/>
        <v/>
      </c>
      <c r="N434" s="471"/>
      <c r="O434" s="81" t="str">
        <f t="shared" si="40"/>
        <v/>
      </c>
      <c r="Q434" s="90" t="str">
        <f t="shared" si="41"/>
        <v/>
      </c>
      <c r="S434" s="90" t="str">
        <f t="shared" si="42"/>
        <v/>
      </c>
      <c r="U434" s="83">
        <f t="shared" si="43"/>
        <v>9000</v>
      </c>
    </row>
    <row r="435" spans="2:21" ht="18" customHeight="1" x14ac:dyDescent="0.2">
      <c r="B435" s="42">
        <f>J!E431</f>
        <v>431</v>
      </c>
      <c r="C435" s="232" t="str">
        <f>IF(AND(J!A406="",J!B406&lt;&gt;""),"NESTARTOVALO",IF(AND(J!A406="",J!B406=""),"",J!A406))</f>
        <v/>
      </c>
      <c r="D435" s="232" t="str">
        <f>IF(AND(J!A406="",J!B406=""),"",J!B406)</f>
        <v/>
      </c>
      <c r="E435" s="51"/>
      <c r="F435" s="52"/>
      <c r="G435" s="53"/>
      <c r="H435" s="43" t="str">
        <f t="shared" si="30"/>
        <v/>
      </c>
      <c r="I435" s="44"/>
      <c r="J435" s="51"/>
      <c r="K435" s="52"/>
      <c r="L435" s="53"/>
      <c r="M435" s="43" t="str">
        <f t="shared" si="31"/>
        <v/>
      </c>
      <c r="N435" s="472"/>
      <c r="O435" s="44" t="str">
        <f t="shared" si="40"/>
        <v/>
      </c>
      <c r="Q435" s="90" t="str">
        <f t="shared" si="41"/>
        <v/>
      </c>
      <c r="S435" s="90" t="str">
        <f t="shared" si="42"/>
        <v/>
      </c>
      <c r="U435" s="83">
        <f t="shared" si="43"/>
        <v>9000</v>
      </c>
    </row>
    <row r="436" spans="2:21" ht="18" customHeight="1" x14ac:dyDescent="0.2">
      <c r="B436" s="75">
        <f>J!E432</f>
        <v>432</v>
      </c>
      <c r="C436" s="231" t="str">
        <f>IF(AND(J!A407="",J!B407&lt;&gt;""),"NESTARTOVALO",IF(AND(J!A407="",J!B407=""),"",J!A407))</f>
        <v/>
      </c>
      <c r="D436" s="231" t="str">
        <f>IF(AND(J!A407="",J!B407=""),"",J!B407)</f>
        <v/>
      </c>
      <c r="E436" s="77"/>
      <c r="F436" s="78"/>
      <c r="G436" s="79"/>
      <c r="H436" s="80" t="str">
        <f t="shared" si="30"/>
        <v/>
      </c>
      <c r="I436" s="81"/>
      <c r="J436" s="77"/>
      <c r="K436" s="78"/>
      <c r="L436" s="79"/>
      <c r="M436" s="80" t="str">
        <f t="shared" si="31"/>
        <v/>
      </c>
      <c r="N436" s="471"/>
      <c r="O436" s="81" t="str">
        <f t="shared" si="40"/>
        <v/>
      </c>
      <c r="Q436" s="90" t="str">
        <f t="shared" si="41"/>
        <v/>
      </c>
      <c r="S436" s="90" t="str">
        <f t="shared" si="42"/>
        <v/>
      </c>
      <c r="U436" s="83">
        <f t="shared" si="43"/>
        <v>9000</v>
      </c>
    </row>
    <row r="437" spans="2:21" ht="18" customHeight="1" x14ac:dyDescent="0.2">
      <c r="B437" s="42">
        <f>J!E433</f>
        <v>433</v>
      </c>
      <c r="C437" s="232" t="str">
        <f>IF(AND(J!A408="",J!B408&lt;&gt;""),"NESTARTOVALO",IF(AND(J!A408="",J!B408=""),"",J!A408))</f>
        <v/>
      </c>
      <c r="D437" s="232" t="str">
        <f>IF(AND(J!A408="",J!B408=""),"",J!B408)</f>
        <v/>
      </c>
      <c r="E437" s="51"/>
      <c r="F437" s="52"/>
      <c r="G437" s="53"/>
      <c r="H437" s="43" t="str">
        <f t="shared" si="30"/>
        <v/>
      </c>
      <c r="I437" s="44"/>
      <c r="J437" s="51"/>
      <c r="K437" s="52"/>
      <c r="L437" s="53"/>
      <c r="M437" s="43" t="str">
        <f t="shared" si="31"/>
        <v/>
      </c>
      <c r="N437" s="472"/>
      <c r="O437" s="44" t="str">
        <f t="shared" si="40"/>
        <v/>
      </c>
      <c r="Q437" s="90" t="str">
        <f t="shared" si="41"/>
        <v/>
      </c>
      <c r="S437" s="90" t="str">
        <f t="shared" si="42"/>
        <v/>
      </c>
      <c r="U437" s="83">
        <f t="shared" si="43"/>
        <v>9000</v>
      </c>
    </row>
    <row r="438" spans="2:21" ht="18" customHeight="1" x14ac:dyDescent="0.2">
      <c r="B438" s="75">
        <f>J!E434</f>
        <v>434</v>
      </c>
      <c r="C438" s="231" t="str">
        <f>IF(AND(J!A409="",J!B409&lt;&gt;""),"NESTARTOVALO",IF(AND(J!A409="",J!B409=""),"",J!A409))</f>
        <v/>
      </c>
      <c r="D438" s="231" t="str">
        <f>IF(AND(J!A409="",J!B409=""),"",J!B409)</f>
        <v/>
      </c>
      <c r="E438" s="77"/>
      <c r="F438" s="78"/>
      <c r="G438" s="79"/>
      <c r="H438" s="80" t="str">
        <f t="shared" si="30"/>
        <v/>
      </c>
      <c r="I438" s="81"/>
      <c r="J438" s="77"/>
      <c r="K438" s="78"/>
      <c r="L438" s="79"/>
      <c r="M438" s="80" t="str">
        <f t="shared" si="31"/>
        <v/>
      </c>
      <c r="N438" s="471"/>
      <c r="O438" s="81" t="str">
        <f t="shared" si="40"/>
        <v/>
      </c>
      <c r="Q438" s="90" t="str">
        <f t="shared" si="41"/>
        <v/>
      </c>
      <c r="S438" s="90" t="str">
        <f t="shared" si="42"/>
        <v/>
      </c>
      <c r="U438" s="83">
        <f t="shared" si="43"/>
        <v>9000</v>
      </c>
    </row>
    <row r="439" spans="2:21" ht="18" customHeight="1" x14ac:dyDescent="0.2">
      <c r="B439" s="42">
        <f>J!E435</f>
        <v>435</v>
      </c>
      <c r="C439" s="232" t="str">
        <f>IF(AND(J!A410="",J!B410&lt;&gt;""),"NESTARTOVALO",IF(AND(J!A410="",J!B410=""),"",J!A410))</f>
        <v/>
      </c>
      <c r="D439" s="232" t="str">
        <f>IF(AND(J!A410="",J!B410=""),"",J!B410)</f>
        <v/>
      </c>
      <c r="E439" s="51"/>
      <c r="F439" s="52"/>
      <c r="G439" s="53"/>
      <c r="H439" s="43" t="str">
        <f t="shared" si="30"/>
        <v/>
      </c>
      <c r="I439" s="44"/>
      <c r="J439" s="51"/>
      <c r="K439" s="52"/>
      <c r="L439" s="53"/>
      <c r="M439" s="43" t="str">
        <f t="shared" si="31"/>
        <v/>
      </c>
      <c r="N439" s="472"/>
      <c r="O439" s="44" t="str">
        <f t="shared" si="40"/>
        <v/>
      </c>
      <c r="Q439" s="90" t="str">
        <f t="shared" si="41"/>
        <v/>
      </c>
      <c r="S439" s="90" t="str">
        <f t="shared" si="42"/>
        <v/>
      </c>
      <c r="U439" s="83">
        <f t="shared" si="43"/>
        <v>9000</v>
      </c>
    </row>
    <row r="440" spans="2:21" ht="18" customHeight="1" x14ac:dyDescent="0.2">
      <c r="B440" s="75">
        <f>J!E436</f>
        <v>436</v>
      </c>
      <c r="C440" s="231" t="str">
        <f>IF(AND(J!A411="",J!B411&lt;&gt;""),"NESTARTOVALO",IF(AND(J!A411="",J!B411=""),"",J!A411))</f>
        <v/>
      </c>
      <c r="D440" s="231" t="str">
        <f>IF(AND(J!A411="",J!B411=""),"",J!B411)</f>
        <v/>
      </c>
      <c r="E440" s="77"/>
      <c r="F440" s="78"/>
      <c r="G440" s="79"/>
      <c r="H440" s="80" t="str">
        <f t="shared" si="30"/>
        <v/>
      </c>
      <c r="I440" s="81"/>
      <c r="J440" s="77"/>
      <c r="K440" s="78"/>
      <c r="L440" s="79"/>
      <c r="M440" s="80" t="str">
        <f t="shared" si="31"/>
        <v/>
      </c>
      <c r="N440" s="471"/>
      <c r="O440" s="81" t="str">
        <f t="shared" si="40"/>
        <v/>
      </c>
      <c r="Q440" s="90" t="str">
        <f t="shared" si="41"/>
        <v/>
      </c>
      <c r="S440" s="90" t="str">
        <f t="shared" si="42"/>
        <v/>
      </c>
      <c r="U440" s="83">
        <f t="shared" si="43"/>
        <v>9000</v>
      </c>
    </row>
    <row r="441" spans="2:21" ht="18" customHeight="1" x14ac:dyDescent="0.2">
      <c r="B441" s="42">
        <f>J!E437</f>
        <v>437</v>
      </c>
      <c r="C441" s="232" t="str">
        <f>IF(AND(J!A412="",J!B412&lt;&gt;""),"NESTARTOVALO",IF(AND(J!A412="",J!B412=""),"",J!A412))</f>
        <v/>
      </c>
      <c r="D441" s="232" t="str">
        <f>IF(AND(J!A412="",J!B412=""),"",J!B412)</f>
        <v/>
      </c>
      <c r="E441" s="51"/>
      <c r="F441" s="52"/>
      <c r="G441" s="53"/>
      <c r="H441" s="43" t="str">
        <f t="shared" si="30"/>
        <v/>
      </c>
      <c r="I441" s="44"/>
      <c r="J441" s="51"/>
      <c r="K441" s="52"/>
      <c r="L441" s="53"/>
      <c r="M441" s="43" t="str">
        <f t="shared" si="31"/>
        <v/>
      </c>
      <c r="N441" s="472"/>
      <c r="O441" s="44" t="str">
        <f t="shared" si="40"/>
        <v/>
      </c>
      <c r="Q441" s="90" t="str">
        <f t="shared" si="41"/>
        <v/>
      </c>
      <c r="S441" s="90" t="str">
        <f t="shared" si="42"/>
        <v/>
      </c>
      <c r="U441" s="83">
        <f t="shared" si="43"/>
        <v>9000</v>
      </c>
    </row>
    <row r="442" spans="2:21" ht="18" customHeight="1" x14ac:dyDescent="0.2">
      <c r="B442" s="75">
        <f>J!E438</f>
        <v>438</v>
      </c>
      <c r="C442" s="231" t="str">
        <f>IF(AND(J!A413="",J!B413&lt;&gt;""),"NESTARTOVALO",IF(AND(J!A413="",J!B413=""),"",J!A413))</f>
        <v/>
      </c>
      <c r="D442" s="231" t="str">
        <f>IF(AND(J!A413="",J!B413=""),"",J!B413)</f>
        <v/>
      </c>
      <c r="E442" s="77"/>
      <c r="F442" s="78"/>
      <c r="G442" s="79"/>
      <c r="H442" s="80" t="str">
        <f t="shared" si="30"/>
        <v/>
      </c>
      <c r="I442" s="81"/>
      <c r="J442" s="77"/>
      <c r="K442" s="78"/>
      <c r="L442" s="79"/>
      <c r="M442" s="80" t="str">
        <f t="shared" si="31"/>
        <v/>
      </c>
      <c r="N442" s="471"/>
      <c r="O442" s="81" t="str">
        <f t="shared" si="40"/>
        <v/>
      </c>
      <c r="Q442" s="90" t="str">
        <f t="shared" si="41"/>
        <v/>
      </c>
      <c r="S442" s="90" t="str">
        <f t="shared" si="42"/>
        <v/>
      </c>
      <c r="U442" s="83">
        <f t="shared" si="43"/>
        <v>9000</v>
      </c>
    </row>
    <row r="443" spans="2:21" ht="18" customHeight="1" x14ac:dyDescent="0.2">
      <c r="B443" s="42">
        <f>J!E439</f>
        <v>439</v>
      </c>
      <c r="C443" s="232" t="str">
        <f>IF(AND(J!A414="",J!B414&lt;&gt;""),"NESTARTOVALO",IF(AND(J!A414="",J!B414=""),"",J!A414))</f>
        <v/>
      </c>
      <c r="D443" s="232" t="str">
        <f>IF(AND(J!A414="",J!B414=""),"",J!B414)</f>
        <v/>
      </c>
      <c r="E443" s="51"/>
      <c r="F443" s="52"/>
      <c r="G443" s="53"/>
      <c r="H443" s="43" t="str">
        <f t="shared" si="30"/>
        <v/>
      </c>
      <c r="I443" s="44"/>
      <c r="J443" s="51"/>
      <c r="K443" s="52"/>
      <c r="L443" s="53"/>
      <c r="M443" s="43" t="str">
        <f t="shared" si="31"/>
        <v/>
      </c>
      <c r="N443" s="472"/>
      <c r="O443" s="44" t="str">
        <f t="shared" si="40"/>
        <v/>
      </c>
      <c r="Q443" s="90" t="str">
        <f t="shared" si="41"/>
        <v/>
      </c>
      <c r="S443" s="90" t="str">
        <f t="shared" si="42"/>
        <v/>
      </c>
      <c r="U443" s="83">
        <f t="shared" si="43"/>
        <v>9000</v>
      </c>
    </row>
    <row r="444" spans="2:21" ht="18" customHeight="1" x14ac:dyDescent="0.2">
      <c r="B444" s="75">
        <f>J!E440</f>
        <v>440</v>
      </c>
      <c r="C444" s="231" t="str">
        <f>IF(AND(J!A415="",J!B415&lt;&gt;""),"NESTARTOVALO",IF(AND(J!A415="",J!B415=""),"",J!A415))</f>
        <v/>
      </c>
      <c r="D444" s="231" t="str">
        <f>IF(AND(J!A415="",J!B415=""),"",J!B415)</f>
        <v/>
      </c>
      <c r="E444" s="77"/>
      <c r="F444" s="78"/>
      <c r="G444" s="79"/>
      <c r="H444" s="80" t="str">
        <f t="shared" si="30"/>
        <v/>
      </c>
      <c r="I444" s="81"/>
      <c r="J444" s="77"/>
      <c r="K444" s="78"/>
      <c r="L444" s="79"/>
      <c r="M444" s="80" t="str">
        <f t="shared" si="31"/>
        <v/>
      </c>
      <c r="N444" s="471"/>
      <c r="O444" s="81" t="str">
        <f t="shared" si="40"/>
        <v/>
      </c>
      <c r="Q444" s="90" t="str">
        <f t="shared" si="41"/>
        <v/>
      </c>
      <c r="S444" s="90" t="str">
        <f t="shared" si="42"/>
        <v/>
      </c>
      <c r="U444" s="83">
        <f t="shared" si="43"/>
        <v>9000</v>
      </c>
    </row>
    <row r="445" spans="2:21" ht="18" customHeight="1" x14ac:dyDescent="0.2">
      <c r="B445" s="42">
        <f>J!E441</f>
        <v>441</v>
      </c>
      <c r="C445" s="232" t="str">
        <f>IF(AND(J!A416="",J!B416&lt;&gt;""),"NESTARTOVALO",IF(AND(J!A416="",J!B416=""),"",J!A416))</f>
        <v/>
      </c>
      <c r="D445" s="232" t="str">
        <f>IF(AND(J!A416="",J!B416=""),"",J!B416)</f>
        <v/>
      </c>
      <c r="E445" s="51"/>
      <c r="F445" s="52"/>
      <c r="G445" s="53"/>
      <c r="H445" s="43" t="str">
        <f t="shared" si="30"/>
        <v/>
      </c>
      <c r="I445" s="44"/>
      <c r="J445" s="51"/>
      <c r="K445" s="52"/>
      <c r="L445" s="53"/>
      <c r="M445" s="43" t="str">
        <f t="shared" si="31"/>
        <v/>
      </c>
      <c r="N445" s="472"/>
      <c r="O445" s="44" t="str">
        <f t="shared" si="40"/>
        <v/>
      </c>
      <c r="Q445" s="90" t="str">
        <f t="shared" si="41"/>
        <v/>
      </c>
      <c r="S445" s="90" t="str">
        <f t="shared" si="42"/>
        <v/>
      </c>
      <c r="U445" s="83">
        <f t="shared" si="43"/>
        <v>9000</v>
      </c>
    </row>
    <row r="446" spans="2:21" ht="18" customHeight="1" x14ac:dyDescent="0.2">
      <c r="B446" s="75">
        <f>J!E442</f>
        <v>442</v>
      </c>
      <c r="C446" s="231" t="str">
        <f>IF(AND(J!A417="",J!B417&lt;&gt;""),"NESTARTOVALO",IF(AND(J!A417="",J!B417=""),"",J!A417))</f>
        <v/>
      </c>
      <c r="D446" s="231" t="str">
        <f>IF(AND(J!A417="",J!B417=""),"",J!B417)</f>
        <v/>
      </c>
      <c r="E446" s="77"/>
      <c r="F446" s="78"/>
      <c r="G446" s="79"/>
      <c r="H446" s="80" t="str">
        <f t="shared" si="30"/>
        <v/>
      </c>
      <c r="I446" s="81"/>
      <c r="J446" s="77"/>
      <c r="K446" s="78"/>
      <c r="L446" s="79"/>
      <c r="M446" s="80" t="str">
        <f t="shared" si="31"/>
        <v/>
      </c>
      <c r="N446" s="471"/>
      <c r="O446" s="81" t="str">
        <f t="shared" si="40"/>
        <v/>
      </c>
      <c r="Q446" s="90" t="str">
        <f t="shared" si="41"/>
        <v/>
      </c>
      <c r="S446" s="90" t="str">
        <f t="shared" si="42"/>
        <v/>
      </c>
      <c r="U446" s="83">
        <f t="shared" si="43"/>
        <v>9000</v>
      </c>
    </row>
    <row r="447" spans="2:21" ht="18" customHeight="1" x14ac:dyDescent="0.2">
      <c r="B447" s="42">
        <f>J!E443</f>
        <v>443</v>
      </c>
      <c r="C447" s="232" t="str">
        <f>IF(AND(J!A418="",J!B418&lt;&gt;""),"NESTARTOVALO",IF(AND(J!A418="",J!B418=""),"",J!A418))</f>
        <v/>
      </c>
      <c r="D447" s="232" t="str">
        <f>IF(AND(J!A418="",J!B418=""),"",J!B418)</f>
        <v/>
      </c>
      <c r="E447" s="51"/>
      <c r="F447" s="52"/>
      <c r="G447" s="53"/>
      <c r="H447" s="43" t="str">
        <f t="shared" si="30"/>
        <v/>
      </c>
      <c r="I447" s="44"/>
      <c r="J447" s="51"/>
      <c r="K447" s="52"/>
      <c r="L447" s="53"/>
      <c r="M447" s="43" t="str">
        <f t="shared" si="31"/>
        <v/>
      </c>
      <c r="N447" s="472"/>
      <c r="O447" s="44" t="str">
        <f t="shared" si="40"/>
        <v/>
      </c>
      <c r="Q447" s="90" t="str">
        <f t="shared" si="41"/>
        <v/>
      </c>
      <c r="S447" s="90" t="str">
        <f t="shared" si="42"/>
        <v/>
      </c>
      <c r="U447" s="83">
        <f t="shared" si="43"/>
        <v>9000</v>
      </c>
    </row>
    <row r="448" spans="2:21" ht="18" customHeight="1" x14ac:dyDescent="0.2">
      <c r="B448" s="75">
        <f>J!E444</f>
        <v>444</v>
      </c>
      <c r="C448" s="231" t="str">
        <f>IF(AND(J!A419="",J!B419&lt;&gt;""),"NESTARTOVALO",IF(AND(J!A419="",J!B419=""),"",J!A419))</f>
        <v/>
      </c>
      <c r="D448" s="231" t="str">
        <f>IF(AND(J!A419="",J!B419=""),"",J!B419)</f>
        <v/>
      </c>
      <c r="E448" s="77"/>
      <c r="F448" s="78"/>
      <c r="G448" s="79"/>
      <c r="H448" s="80" t="str">
        <f t="shared" si="30"/>
        <v/>
      </c>
      <c r="I448" s="81"/>
      <c r="J448" s="77"/>
      <c r="K448" s="78"/>
      <c r="L448" s="79"/>
      <c r="M448" s="80" t="str">
        <f t="shared" si="31"/>
        <v/>
      </c>
      <c r="N448" s="471"/>
      <c r="O448" s="81" t="str">
        <f t="shared" si="40"/>
        <v/>
      </c>
      <c r="Q448" s="90" t="str">
        <f t="shared" si="41"/>
        <v/>
      </c>
      <c r="S448" s="90" t="str">
        <f t="shared" si="42"/>
        <v/>
      </c>
      <c r="U448" s="83">
        <f t="shared" si="43"/>
        <v>9000</v>
      </c>
    </row>
    <row r="449" spans="2:21" ht="18" customHeight="1" x14ac:dyDescent="0.2">
      <c r="B449" s="42">
        <f>J!E445</f>
        <v>445</v>
      </c>
      <c r="C449" s="232" t="str">
        <f>IF(AND(J!A420="",J!B420&lt;&gt;""),"NESTARTOVALO",IF(AND(J!A420="",J!B420=""),"",J!A420))</f>
        <v/>
      </c>
      <c r="D449" s="232" t="str">
        <f>IF(AND(J!A420="",J!B420=""),"",J!B420)</f>
        <v/>
      </c>
      <c r="E449" s="51"/>
      <c r="F449" s="52"/>
      <c r="G449" s="53"/>
      <c r="H449" s="43" t="str">
        <f t="shared" si="30"/>
        <v/>
      </c>
      <c r="I449" s="44"/>
      <c r="J449" s="51"/>
      <c r="K449" s="52"/>
      <c r="L449" s="53"/>
      <c r="M449" s="43" t="str">
        <f t="shared" si="31"/>
        <v/>
      </c>
      <c r="N449" s="472"/>
      <c r="O449" s="44" t="str">
        <f t="shared" si="40"/>
        <v/>
      </c>
      <c r="Q449" s="90" t="str">
        <f t="shared" si="41"/>
        <v/>
      </c>
      <c r="S449" s="90" t="str">
        <f t="shared" si="42"/>
        <v/>
      </c>
      <c r="U449" s="83">
        <f t="shared" si="43"/>
        <v>9000</v>
      </c>
    </row>
    <row r="450" spans="2:21" ht="18" customHeight="1" x14ac:dyDescent="0.2">
      <c r="B450" s="75">
        <f>J!E446</f>
        <v>446</v>
      </c>
      <c r="C450" s="231" t="str">
        <f>IF(AND(J!A421="",J!B421&lt;&gt;""),"NESTARTOVALO",IF(AND(J!A421="",J!B421=""),"",J!A421))</f>
        <v/>
      </c>
      <c r="D450" s="231" t="str">
        <f>IF(AND(J!A421="",J!B421=""),"",J!B421)</f>
        <v/>
      </c>
      <c r="E450" s="77"/>
      <c r="F450" s="78"/>
      <c r="G450" s="79"/>
      <c r="H450" s="80" t="str">
        <f t="shared" si="30"/>
        <v/>
      </c>
      <c r="I450" s="81"/>
      <c r="J450" s="77"/>
      <c r="K450" s="78"/>
      <c r="L450" s="79"/>
      <c r="M450" s="80" t="str">
        <f t="shared" si="31"/>
        <v/>
      </c>
      <c r="N450" s="471"/>
      <c r="O450" s="81" t="str">
        <f t="shared" si="40"/>
        <v/>
      </c>
      <c r="Q450" s="90" t="str">
        <f t="shared" si="41"/>
        <v/>
      </c>
      <c r="S450" s="90" t="str">
        <f t="shared" si="42"/>
        <v/>
      </c>
      <c r="U450" s="83">
        <f t="shared" si="43"/>
        <v>9000</v>
      </c>
    </row>
    <row r="451" spans="2:21" ht="18" customHeight="1" x14ac:dyDescent="0.2">
      <c r="B451" s="42">
        <f>J!E447</f>
        <v>447</v>
      </c>
      <c r="C451" s="232" t="str">
        <f>IF(AND(J!A422="",J!B422&lt;&gt;""),"NESTARTOVALO",IF(AND(J!A422="",J!B422=""),"",J!A422))</f>
        <v/>
      </c>
      <c r="D451" s="232" t="str">
        <f>IF(AND(J!A422="",J!B422=""),"",J!B422)</f>
        <v/>
      </c>
      <c r="E451" s="51"/>
      <c r="F451" s="52"/>
      <c r="G451" s="53"/>
      <c r="H451" s="43" t="str">
        <f t="shared" si="30"/>
        <v/>
      </c>
      <c r="I451" s="44"/>
      <c r="J451" s="51"/>
      <c r="K451" s="52"/>
      <c r="L451" s="53"/>
      <c r="M451" s="43" t="str">
        <f t="shared" si="31"/>
        <v/>
      </c>
      <c r="N451" s="472"/>
      <c r="O451" s="44" t="str">
        <f t="shared" si="40"/>
        <v/>
      </c>
      <c r="Q451" s="90" t="str">
        <f t="shared" si="41"/>
        <v/>
      </c>
      <c r="S451" s="90" t="str">
        <f t="shared" si="42"/>
        <v/>
      </c>
      <c r="U451" s="83">
        <f t="shared" si="43"/>
        <v>9000</v>
      </c>
    </row>
    <row r="452" spans="2:21" ht="18" customHeight="1" x14ac:dyDescent="0.2">
      <c r="B452" s="75">
        <f>J!E448</f>
        <v>448</v>
      </c>
      <c r="C452" s="231" t="str">
        <f>IF(AND(J!A423="",J!B423&lt;&gt;""),"NESTARTOVALO",IF(AND(J!A423="",J!B423=""),"",J!A423))</f>
        <v/>
      </c>
      <c r="D452" s="231" t="str">
        <f>IF(AND(J!A423="",J!B423=""),"",J!B423)</f>
        <v/>
      </c>
      <c r="E452" s="77"/>
      <c r="F452" s="78"/>
      <c r="G452" s="79"/>
      <c r="H452" s="80" t="str">
        <f t="shared" si="30"/>
        <v/>
      </c>
      <c r="I452" s="81"/>
      <c r="J452" s="77"/>
      <c r="K452" s="78"/>
      <c r="L452" s="79"/>
      <c r="M452" s="80" t="str">
        <f t="shared" si="31"/>
        <v/>
      </c>
      <c r="N452" s="471"/>
      <c r="O452" s="81" t="str">
        <f t="shared" si="40"/>
        <v/>
      </c>
      <c r="Q452" s="90" t="str">
        <f t="shared" si="41"/>
        <v/>
      </c>
      <c r="S452" s="90" t="str">
        <f t="shared" si="42"/>
        <v/>
      </c>
      <c r="U452" s="83">
        <f t="shared" si="43"/>
        <v>9000</v>
      </c>
    </row>
    <row r="453" spans="2:21" ht="18" customHeight="1" x14ac:dyDescent="0.2">
      <c r="B453" s="42">
        <f>J!E449</f>
        <v>449</v>
      </c>
      <c r="C453" s="232" t="str">
        <f>IF(AND(J!A424="",J!B424&lt;&gt;""),"NESTARTOVALO",IF(AND(J!A424="",J!B424=""),"",J!A424))</f>
        <v/>
      </c>
      <c r="D453" s="232" t="str">
        <f>IF(AND(J!A424="",J!B424=""),"",J!B424)</f>
        <v/>
      </c>
      <c r="E453" s="51"/>
      <c r="F453" s="52"/>
      <c r="G453" s="53"/>
      <c r="H453" s="43" t="str">
        <f t="shared" si="30"/>
        <v/>
      </c>
      <c r="I453" s="44"/>
      <c r="J453" s="51"/>
      <c r="K453" s="52"/>
      <c r="L453" s="53"/>
      <c r="M453" s="43" t="str">
        <f t="shared" si="31"/>
        <v/>
      </c>
      <c r="N453" s="472"/>
      <c r="O453" s="44" t="str">
        <f t="shared" si="40"/>
        <v/>
      </c>
      <c r="Q453" s="90" t="str">
        <f t="shared" si="41"/>
        <v/>
      </c>
      <c r="S453" s="90" t="str">
        <f t="shared" si="42"/>
        <v/>
      </c>
      <c r="U453" s="83">
        <f t="shared" si="43"/>
        <v>9000</v>
      </c>
    </row>
    <row r="454" spans="2:21" ht="18" customHeight="1" thickBot="1" x14ac:dyDescent="0.25">
      <c r="B454" s="165">
        <f>J!E450</f>
        <v>450</v>
      </c>
      <c r="C454" s="332" t="str">
        <f>IF(AND(J!A350="",J!B350&lt;&gt;""),"NESTARTOVALO",IF(AND(J!A350="",J!B350=""),"",J!A350))</f>
        <v/>
      </c>
      <c r="D454" s="332" t="str">
        <f>IF(AND(J!A350="",J!B350=""),"",J!B350)</f>
        <v/>
      </c>
      <c r="E454" s="333"/>
      <c r="F454" s="334"/>
      <c r="G454" s="335"/>
      <c r="H454" s="167" t="str">
        <f t="shared" si="30"/>
        <v/>
      </c>
      <c r="I454" s="336"/>
      <c r="J454" s="333"/>
      <c r="K454" s="334"/>
      <c r="L454" s="335"/>
      <c r="M454" s="167" t="str">
        <f t="shared" si="31"/>
        <v/>
      </c>
      <c r="N454" s="479"/>
      <c r="O454" s="336" t="str">
        <f t="shared" si="32"/>
        <v/>
      </c>
      <c r="Q454" s="107" t="str">
        <f t="shared" si="33"/>
        <v/>
      </c>
      <c r="S454" s="107" t="str">
        <f t="shared" si="34"/>
        <v/>
      </c>
      <c r="U454" s="95">
        <f t="shared" si="35"/>
        <v>9000</v>
      </c>
    </row>
  </sheetData>
  <sheetProtection sheet="1" objects="1" scenarios="1"/>
  <customSheetViews>
    <customSheetView guid="{B63A9C9F-CFE4-40C9-8381-5421B247D702}" showGridLines="0" showRowCol="0" outlineSymbols="0" hiddenColumns="1" showRuler="0">
      <rowBreaks count="3" manualBreakCount="3">
        <brk id="34" max="15" man="1"/>
        <brk id="64" max="15" man="1"/>
        <brk id="139" max="15" man="1"/>
      </rowBreaks>
      <pageMargins left="0" right="0" top="0.78740157480314965" bottom="0" header="0" footer="0"/>
      <printOptions horizontalCentered="1"/>
      <pageSetup paperSize="9" orientation="portrait" r:id="rId1"/>
      <headerFooter alignWithMargins="0"/>
    </customSheetView>
  </customSheetViews>
  <mergeCells count="3">
    <mergeCell ref="E3:H3"/>
    <mergeCell ref="J3:M3"/>
    <mergeCell ref="B1:O1"/>
  </mergeCells>
  <phoneticPr fontId="0" type="noConversion"/>
  <printOptions horizontalCentered="1"/>
  <pageMargins left="0" right="0" top="0.78740157480314965" bottom="0.78740157480314965" header="0.19685039370078741" footer="0.19685039370078741"/>
  <pageSetup paperSize="9" orientation="portrait" r:id="rId2"/>
  <headerFooter alignWithMargins="0">
    <oddHeader>&amp;CProgram pro zpracování výsledků: POŽÁRNÍ SPORT</oddHeader>
    <oddFooter>&amp;LAutor: Ing. Milan Hoffmann&amp;C&amp;P&amp;ROprávněný uživatel: SH ČMS</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4</vt:i4>
      </vt:variant>
    </vt:vector>
  </HeadingPairs>
  <TitlesOfParts>
    <vt:vector size="26" baseType="lpstr">
      <vt:lpstr>Úvod</vt:lpstr>
      <vt:lpstr>Start</vt:lpstr>
      <vt:lpstr>Kontakt</vt:lpstr>
      <vt:lpstr>4x100m</vt:lpstr>
      <vt:lpstr>4x100m - P</vt:lpstr>
      <vt:lpstr>PJ - S</vt:lpstr>
      <vt:lpstr>PJ - T</vt:lpstr>
      <vt:lpstr>PJ-T</vt:lpstr>
      <vt:lpstr>PJ-V</vt:lpstr>
      <vt:lpstr>PJ - P</vt:lpstr>
      <vt:lpstr>PJ-P</vt:lpstr>
      <vt:lpstr>PJ-C</vt:lpstr>
      <vt:lpstr>PÚ</vt:lpstr>
      <vt:lpstr>PÚ - P</vt:lpstr>
      <vt:lpstr>Výsledky</vt:lpstr>
      <vt:lpstr>Výsledky3</vt:lpstr>
      <vt:lpstr>Tisk-v1</vt:lpstr>
      <vt:lpstr>Tisk-v2</vt:lpstr>
      <vt:lpstr>Tisk-v3</vt:lpstr>
      <vt:lpstr>Pozn.</vt:lpstr>
      <vt:lpstr>J</vt:lpstr>
      <vt:lpstr>POM</vt:lpstr>
      <vt:lpstr>'PJ - P'!Oblast_tisku</vt:lpstr>
      <vt:lpstr>'PJ-T'!Oblast_tisku</vt:lpstr>
      <vt:lpstr>'PJ-V'!Oblast_tisku</vt:lpstr>
      <vt:lpstr>Výsledky3!Oblast_tisku</vt:lpstr>
    </vt:vector>
  </TitlesOfParts>
  <Manager>Vojanova 760/49, 318 00 PLZEŇ</Manager>
  <Company>SDH Chotěšov;  milan.hoffmann@seznam.cz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 - Požární sport - new</dc:title>
  <dc:subject>verze: 2011/2 (16.05.2011)</dc:subject>
  <dc:creator>Ing. Milan Hoffmann;606916333;373540062</dc:creator>
  <cp:keywords>Hasiči, SDH, PLAMEN, MH, PS</cp:keywords>
  <dc:description>Program pro zpracování výsledků - Požární sport (Muži, Ženy) - body za pořadí</dc:description>
  <cp:lastModifiedBy>Notebook</cp:lastModifiedBy>
  <cp:lastPrinted>2016-07-30T12:39:12Z</cp:lastPrinted>
  <dcterms:created xsi:type="dcterms:W3CDTF">1998-04-21T10:56:50Z</dcterms:created>
  <dcterms:modified xsi:type="dcterms:W3CDTF">2016-07-30T13:05:15Z</dcterms:modified>
  <cp:category>Hasiči</cp:category>
</cp:coreProperties>
</file>