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A6E8F6DF-126A-4294-9BA6-184B36C4A403}" xr6:coauthVersionLast="33" xr6:coauthVersionMax="33" xr10:uidLastSave="{00000000-0000-0000-0000-000000000000}"/>
  <workbookProtection workbookPassword="CDBE" lockStructure="1"/>
  <bookViews>
    <workbookView showHorizontalScroll="0" showSheetTabs="0" xWindow="0" yWindow="0" windowWidth="24000" windowHeight="9525" tabRatio="968" xr2:uid="{00000000-000D-0000-FFFF-FFFF00000000}"/>
  </bookViews>
  <sheets>
    <sheet name="Úvod" sheetId="1" r:id="rId1"/>
    <sheet name="Start" sheetId="2" r:id="rId2"/>
    <sheet name="Kontakt" sheetId="23" r:id="rId3"/>
    <sheet name="ZPV" sheetId="16" r:id="rId4"/>
    <sheet name="V.l.ZPV" sheetId="18" r:id="rId5"/>
    <sheet name="4x100m" sheetId="3" r:id="rId6"/>
    <sheet name="PJ - S" sheetId="4" r:id="rId7"/>
    <sheet name="PJ - T" sheetId="5" r:id="rId8"/>
    <sheet name="PJ-T" sheetId="21" r:id="rId9"/>
    <sheet name="PJ-V" sheetId="6" r:id="rId10"/>
    <sheet name="PJ-VJ" sheetId="27" r:id="rId11"/>
    <sheet name="PJ-VAll" sheetId="24" r:id="rId12"/>
    <sheet name="PJ - P" sheetId="7" r:id="rId13"/>
    <sheet name="PJ - PAll" sheetId="25" r:id="rId14"/>
    <sheet name="PJ-P" sheetId="22" r:id="rId15"/>
    <sheet name="PJ-PAll" sheetId="26" r:id="rId16"/>
    <sheet name="PJ-C" sheetId="8" r:id="rId17"/>
    <sheet name="TEST" sheetId="19" r:id="rId18"/>
    <sheet name="PÚ" sheetId="9" r:id="rId19"/>
    <sheet name="Výsledky" sheetId="10" r:id="rId20"/>
    <sheet name="Tisk-v1" sheetId="20" r:id="rId21"/>
    <sheet name="Tisk-v2" sheetId="13" r:id="rId22"/>
    <sheet name="Pozn." sheetId="14" r:id="rId23"/>
    <sheet name="J" sheetId="15" r:id="rId24"/>
  </sheets>
  <definedNames>
    <definedName name="_xlnm._FilterDatabase" localSheetId="23" hidden="1">J!$A$1:$A$175</definedName>
    <definedName name="_xlnm._FilterDatabase" localSheetId="7" hidden="1">'PJ - T'!$B$4:$I$179</definedName>
    <definedName name="_xlnm._FilterDatabase" localSheetId="1" hidden="1">Start!#REF!</definedName>
    <definedName name="_xlnm.Extract" localSheetId="1">Start!#REF!</definedName>
    <definedName name="_xlnm.Print_Area" localSheetId="12">'PJ - P'!$A$1:$G$174</definedName>
    <definedName name="_xlnm.Print_Area" localSheetId="9">'PJ-V'!$A$1:$O$179</definedName>
    <definedName name="_xlnm.Print_Area" localSheetId="21">'Tisk-v2'!$B$1:$Q$58</definedName>
    <definedName name="solver_adj" localSheetId="18" hidden="1">PÚ!$G$5:$K$29</definedName>
    <definedName name="solver_cvg" localSheetId="18" hidden="1">0.001</definedName>
    <definedName name="solver_drv" localSheetId="18" hidden="1">1</definedName>
    <definedName name="solver_est" localSheetId="18" hidden="1">1</definedName>
    <definedName name="solver_itr" localSheetId="18" hidden="1">100</definedName>
    <definedName name="solver_lin" localSheetId="18" hidden="1">2</definedName>
    <definedName name="solver_neg" localSheetId="18" hidden="1">2</definedName>
    <definedName name="solver_num" localSheetId="18" hidden="1">0</definedName>
    <definedName name="solver_nwt" localSheetId="18" hidden="1">1</definedName>
    <definedName name="solver_opt" localSheetId="18" hidden="1">PÚ!#REF!</definedName>
    <definedName name="solver_pre" localSheetId="18" hidden="1">0.000001</definedName>
    <definedName name="solver_scl" localSheetId="18" hidden="1">2</definedName>
    <definedName name="solver_sho" localSheetId="18" hidden="1">2</definedName>
    <definedName name="solver_tim" localSheetId="18" hidden="1">100</definedName>
    <definedName name="solver_tol" localSheetId="18" hidden="1">0.05</definedName>
    <definedName name="solver_typ" localSheetId="18" hidden="1">1</definedName>
    <definedName name="solver_val" localSheetId="18" hidden="1">0</definedName>
    <definedName name="wrn.Výsledky." localSheetId="18" hidden="1">{#N/A,#N/A,FALSE,"Tisk"}</definedName>
    <definedName name="wrn.Výsledky." hidden="1">{#N/A,#N/A,FALSE,"Tisk"}</definedName>
    <definedName name="Z_B63A9C9F_CFE4_40C9_8381_5421B247D702_.wvu.Cols" localSheetId="12" hidden="1">'PJ - P'!#REF!</definedName>
    <definedName name="Z_B63A9C9F_CFE4_40C9_8381_5421B247D702_.wvu.Cols" localSheetId="9" hidden="1">'PJ-V'!$S:$U</definedName>
    <definedName name="Z_B63A9C9F_CFE4_40C9_8381_5421B247D702_.wvu.Cols" localSheetId="19" hidden="1">Výsledky!$G:$G,Výsledky!$I:$I,Výsledky!$P:$P,Výsledky!$R:$R</definedName>
    <definedName name="Z_B63A9C9F_CFE4_40C9_8381_5421B247D702_.wvu.FilterData" localSheetId="23" hidden="1">J!$C$1:$C$105</definedName>
    <definedName name="Z_B63A9C9F_CFE4_40C9_8381_5421B247D702_.wvu.PrintArea" localSheetId="12" hidden="1">'PJ - P'!#REF!</definedName>
    <definedName name="Z_B63A9C9F_CFE4_40C9_8381_5421B247D702_.wvu.PrintArea" localSheetId="9" hidden="1">'PJ-V'!$A$2:$O$179</definedName>
    <definedName name="ZPVOblD">V.l.ZPV!$H$6:$H$6</definedName>
    <definedName name="ZPVOblN">V.l.ZPV!$I$6:$I$6</definedName>
    <definedName name="ZPVOblT">V.l.ZPV!$F$6:$F$6</definedName>
  </definedNames>
  <calcPr calcId="179017"/>
  <customWorkbookViews>
    <customWorkbookView name="1" guid="{C3481001-D93C-11D1-B18A-444553540000}" maximized="1" windowWidth="796" windowHeight="437" activeSheetId="3"/>
    <customWorkbookView name="Ing. Milan Hoffmann - vlastní pohled" guid="{C3481005-D93C-11D1-B18A-444553540000}" mergeInterval="0" personalView="1" maximized="1" windowWidth="796" windowHeight="437" activeSheetId="3" showComments="commIndAndComment"/>
    <customWorkbookView name="milan.hoffmann - vlastní pohled" guid="{B63A9C9F-CFE4-40C9-8381-5421B247D702}" mergeInterval="0" personalView="1" maximized="1" showHorizontalScroll="0" showSheetTabs="0" windowWidth="1148" windowHeight="718" tabRatio="968" activeSheetId="1" showStatusbar="0"/>
  </customWorkbookViews>
</workbook>
</file>

<file path=xl/calcChain.xml><?xml version="1.0" encoding="utf-8"?>
<calcChain xmlns="http://schemas.openxmlformats.org/spreadsheetml/2006/main">
  <c r="D179" i="24" l="1"/>
  <c r="C179" i="24"/>
  <c r="O179" i="24" s="1"/>
  <c r="B179" i="24"/>
  <c r="D178" i="24"/>
  <c r="C178" i="24"/>
  <c r="H178" i="24" s="1"/>
  <c r="B178" i="24"/>
  <c r="D177" i="24"/>
  <c r="C177" i="24"/>
  <c r="O177" i="24" s="1"/>
  <c r="B177" i="24"/>
  <c r="D176" i="24"/>
  <c r="C176" i="24"/>
  <c r="H176" i="24" s="1"/>
  <c r="B176" i="24"/>
  <c r="D175" i="24"/>
  <c r="C175" i="24"/>
  <c r="O175" i="24" s="1"/>
  <c r="B175" i="24"/>
  <c r="D174" i="24"/>
  <c r="C174" i="24"/>
  <c r="H174" i="24" s="1"/>
  <c r="B174" i="24"/>
  <c r="D173" i="24"/>
  <c r="C173" i="24"/>
  <c r="O173" i="24" s="1"/>
  <c r="B173" i="24"/>
  <c r="D172" i="24"/>
  <c r="C172" i="24"/>
  <c r="H172" i="24" s="1"/>
  <c r="B172" i="24"/>
  <c r="D171" i="24"/>
  <c r="C171" i="24"/>
  <c r="O171" i="24" s="1"/>
  <c r="B171" i="24"/>
  <c r="D170" i="24"/>
  <c r="C170" i="24"/>
  <c r="H170" i="24" s="1"/>
  <c r="B170" i="24"/>
  <c r="D169" i="24"/>
  <c r="C169" i="24"/>
  <c r="O169" i="24" s="1"/>
  <c r="B169" i="24"/>
  <c r="D168" i="24"/>
  <c r="C168" i="24"/>
  <c r="H168" i="24" s="1"/>
  <c r="B168" i="24"/>
  <c r="D167" i="24"/>
  <c r="C167" i="24"/>
  <c r="O167" i="24" s="1"/>
  <c r="B167" i="24"/>
  <c r="D166" i="24"/>
  <c r="C166" i="24"/>
  <c r="H166" i="24" s="1"/>
  <c r="B166" i="24"/>
  <c r="D165" i="24"/>
  <c r="C165" i="24"/>
  <c r="O165" i="24" s="1"/>
  <c r="B165" i="24"/>
  <c r="D164" i="24"/>
  <c r="C164" i="24"/>
  <c r="H164" i="24" s="1"/>
  <c r="B164" i="24"/>
  <c r="D163" i="24"/>
  <c r="C163" i="24"/>
  <c r="O163" i="24" s="1"/>
  <c r="B163" i="24"/>
  <c r="D162" i="24"/>
  <c r="C162" i="24"/>
  <c r="H162" i="24" s="1"/>
  <c r="B162" i="24"/>
  <c r="D161" i="24"/>
  <c r="C161" i="24"/>
  <c r="O161" i="24" s="1"/>
  <c r="B161" i="24"/>
  <c r="D160" i="24"/>
  <c r="C160" i="24"/>
  <c r="H160" i="24" s="1"/>
  <c r="B160" i="24"/>
  <c r="D159" i="24"/>
  <c r="C159" i="24"/>
  <c r="O159" i="24" s="1"/>
  <c r="B159" i="24"/>
  <c r="D158" i="24"/>
  <c r="C158" i="24"/>
  <c r="H158" i="24" s="1"/>
  <c r="B158" i="24"/>
  <c r="D157" i="24"/>
  <c r="C157" i="24"/>
  <c r="O157" i="24" s="1"/>
  <c r="B157" i="24"/>
  <c r="D156" i="24"/>
  <c r="C156" i="24"/>
  <c r="H156" i="24" s="1"/>
  <c r="B156" i="24"/>
  <c r="D155" i="24"/>
  <c r="C155" i="24"/>
  <c r="O155" i="24" s="1"/>
  <c r="B155" i="24"/>
  <c r="D154" i="24"/>
  <c r="C154" i="24"/>
  <c r="H154" i="24" s="1"/>
  <c r="B154" i="24"/>
  <c r="D153" i="24"/>
  <c r="C153" i="24"/>
  <c r="O153" i="24" s="1"/>
  <c r="B153" i="24"/>
  <c r="D152" i="24"/>
  <c r="C152" i="24"/>
  <c r="H152" i="24" s="1"/>
  <c r="B152" i="24"/>
  <c r="D151" i="24"/>
  <c r="C151" i="24"/>
  <c r="O151" i="24" s="1"/>
  <c r="B151" i="24"/>
  <c r="D150" i="24"/>
  <c r="C150" i="24"/>
  <c r="H150" i="24" s="1"/>
  <c r="B150" i="24"/>
  <c r="D149" i="24"/>
  <c r="C149" i="24"/>
  <c r="O149" i="24" s="1"/>
  <c r="B149" i="24"/>
  <c r="D148" i="24"/>
  <c r="C148" i="24"/>
  <c r="H148" i="24" s="1"/>
  <c r="B148" i="24"/>
  <c r="D147" i="24"/>
  <c r="C147" i="24"/>
  <c r="O147" i="24" s="1"/>
  <c r="B147" i="24"/>
  <c r="D146" i="24"/>
  <c r="C146" i="24"/>
  <c r="H146" i="24" s="1"/>
  <c r="B146" i="24"/>
  <c r="D145" i="24"/>
  <c r="C145" i="24"/>
  <c r="O145" i="24" s="1"/>
  <c r="B145" i="24"/>
  <c r="D144" i="24"/>
  <c r="C144" i="24"/>
  <c r="H144" i="24" s="1"/>
  <c r="B144" i="24"/>
  <c r="D143" i="24"/>
  <c r="C143" i="24"/>
  <c r="O143" i="24" s="1"/>
  <c r="B143" i="24"/>
  <c r="D142" i="24"/>
  <c r="C142" i="24"/>
  <c r="H142" i="24" s="1"/>
  <c r="B142" i="24"/>
  <c r="D141" i="24"/>
  <c r="C141" i="24"/>
  <c r="O141" i="24" s="1"/>
  <c r="B141" i="24"/>
  <c r="D140" i="24"/>
  <c r="C140" i="24"/>
  <c r="H140" i="24" s="1"/>
  <c r="B140" i="24"/>
  <c r="D139" i="24"/>
  <c r="C139" i="24"/>
  <c r="O139" i="24" s="1"/>
  <c r="B139" i="24"/>
  <c r="D138" i="24"/>
  <c r="C138" i="24"/>
  <c r="H138" i="24" s="1"/>
  <c r="B138" i="24"/>
  <c r="D137" i="24"/>
  <c r="C137" i="24"/>
  <c r="O137" i="24" s="1"/>
  <c r="B137" i="24"/>
  <c r="D136" i="24"/>
  <c r="C136" i="24"/>
  <c r="H136" i="24" s="1"/>
  <c r="B136" i="24"/>
  <c r="D135" i="24"/>
  <c r="C135" i="24"/>
  <c r="O135" i="24" s="1"/>
  <c r="B135" i="24"/>
  <c r="D134" i="24"/>
  <c r="C134" i="24"/>
  <c r="H134" i="24" s="1"/>
  <c r="B134" i="24"/>
  <c r="D133" i="24"/>
  <c r="C133" i="24"/>
  <c r="O133" i="24" s="1"/>
  <c r="B133" i="24"/>
  <c r="D132" i="24"/>
  <c r="C132" i="24"/>
  <c r="H132" i="24" s="1"/>
  <c r="B132" i="24"/>
  <c r="D131" i="24"/>
  <c r="C131" i="24"/>
  <c r="O131" i="24" s="1"/>
  <c r="B131" i="24"/>
  <c r="D130" i="24"/>
  <c r="C130" i="24"/>
  <c r="H130" i="24" s="1"/>
  <c r="B130" i="24"/>
  <c r="D129" i="24"/>
  <c r="C129" i="24"/>
  <c r="O129" i="24" s="1"/>
  <c r="B129" i="24"/>
  <c r="D128" i="24"/>
  <c r="C128" i="24"/>
  <c r="H128" i="24" s="1"/>
  <c r="B128" i="24"/>
  <c r="D127" i="24"/>
  <c r="C127" i="24"/>
  <c r="O127" i="24" s="1"/>
  <c r="B127" i="24"/>
  <c r="D126" i="24"/>
  <c r="C126" i="24"/>
  <c r="H126" i="24" s="1"/>
  <c r="B126" i="24"/>
  <c r="D125" i="24"/>
  <c r="C125" i="24"/>
  <c r="O125" i="24" s="1"/>
  <c r="B125" i="24"/>
  <c r="D124" i="24"/>
  <c r="C124" i="24"/>
  <c r="H124" i="24" s="1"/>
  <c r="B124" i="24"/>
  <c r="D123" i="24"/>
  <c r="C123" i="24"/>
  <c r="O123" i="24" s="1"/>
  <c r="B123" i="24"/>
  <c r="D122" i="24"/>
  <c r="C122" i="24"/>
  <c r="H122" i="24" s="1"/>
  <c r="B122" i="24"/>
  <c r="D121" i="24"/>
  <c r="C121" i="24"/>
  <c r="O121" i="24" s="1"/>
  <c r="B121" i="24"/>
  <c r="D120" i="24"/>
  <c r="C120" i="24"/>
  <c r="H120" i="24" s="1"/>
  <c r="B120" i="24"/>
  <c r="D119" i="24"/>
  <c r="C119" i="24"/>
  <c r="O119" i="24" s="1"/>
  <c r="B119" i="24"/>
  <c r="D118" i="24"/>
  <c r="C118" i="24"/>
  <c r="H118" i="24" s="1"/>
  <c r="B118" i="24"/>
  <c r="D117" i="24"/>
  <c r="C117" i="24"/>
  <c r="O117" i="24" s="1"/>
  <c r="B117" i="24"/>
  <c r="D116" i="24"/>
  <c r="C116" i="24"/>
  <c r="H116" i="24" s="1"/>
  <c r="B116" i="24"/>
  <c r="D115" i="24"/>
  <c r="C115" i="24"/>
  <c r="O115" i="24" s="1"/>
  <c r="B115" i="24"/>
  <c r="D114" i="24"/>
  <c r="C114" i="24"/>
  <c r="H114" i="24" s="1"/>
  <c r="B114" i="24"/>
  <c r="D113" i="24"/>
  <c r="C113" i="24"/>
  <c r="O113" i="24" s="1"/>
  <c r="B113" i="24"/>
  <c r="D112" i="24"/>
  <c r="C112" i="24"/>
  <c r="H112" i="24" s="1"/>
  <c r="B112" i="24"/>
  <c r="D111" i="24"/>
  <c r="C111" i="24"/>
  <c r="O111" i="24" s="1"/>
  <c r="B111" i="24"/>
  <c r="D110" i="24"/>
  <c r="C110" i="24"/>
  <c r="H110" i="24" s="1"/>
  <c r="B110" i="24"/>
  <c r="D109" i="24"/>
  <c r="C109" i="24"/>
  <c r="O109" i="24" s="1"/>
  <c r="B109" i="24"/>
  <c r="D108" i="24"/>
  <c r="C108" i="24"/>
  <c r="H108" i="24" s="1"/>
  <c r="B108" i="24"/>
  <c r="D107" i="24"/>
  <c r="C107" i="24"/>
  <c r="O107" i="24" s="1"/>
  <c r="B107" i="24"/>
  <c r="D106" i="24"/>
  <c r="C106" i="24"/>
  <c r="H106" i="24" s="1"/>
  <c r="B106" i="24"/>
  <c r="D105" i="24"/>
  <c r="C105" i="24"/>
  <c r="O105" i="24" s="1"/>
  <c r="B105" i="24"/>
  <c r="D104" i="24"/>
  <c r="C104" i="24"/>
  <c r="H104" i="24" s="1"/>
  <c r="B104" i="24"/>
  <c r="D103" i="24"/>
  <c r="C103" i="24"/>
  <c r="O103" i="24" s="1"/>
  <c r="B103" i="24"/>
  <c r="D102" i="24"/>
  <c r="C102" i="24"/>
  <c r="H102" i="24" s="1"/>
  <c r="B102" i="24"/>
  <c r="D101" i="24"/>
  <c r="C101" i="24"/>
  <c r="O101" i="24" s="1"/>
  <c r="B101" i="24"/>
  <c r="D100" i="24"/>
  <c r="C100" i="24"/>
  <c r="H100" i="24" s="1"/>
  <c r="B100" i="24"/>
  <c r="D99" i="24"/>
  <c r="C99" i="24"/>
  <c r="O99" i="24" s="1"/>
  <c r="B99" i="24"/>
  <c r="D98" i="24"/>
  <c r="C98" i="24"/>
  <c r="H98" i="24" s="1"/>
  <c r="B98" i="24"/>
  <c r="D97" i="24"/>
  <c r="C97" i="24"/>
  <c r="O97" i="24" s="1"/>
  <c r="B97" i="24"/>
  <c r="D96" i="24"/>
  <c r="C96" i="24"/>
  <c r="H96" i="24" s="1"/>
  <c r="B96" i="24"/>
  <c r="D95" i="24"/>
  <c r="C95" i="24"/>
  <c r="H95" i="24" s="1"/>
  <c r="B95" i="24"/>
  <c r="D94" i="24"/>
  <c r="C94" i="24"/>
  <c r="H94" i="24" s="1"/>
  <c r="B94" i="24"/>
  <c r="D93" i="24"/>
  <c r="C93" i="24"/>
  <c r="M93" i="24" s="1"/>
  <c r="B93" i="24"/>
  <c r="D92" i="24"/>
  <c r="C92" i="24"/>
  <c r="O92" i="24" s="1"/>
  <c r="B92" i="24"/>
  <c r="D91" i="24"/>
  <c r="C91" i="24"/>
  <c r="M91" i="24" s="1"/>
  <c r="B91" i="24"/>
  <c r="D90" i="24"/>
  <c r="C90" i="24"/>
  <c r="O90" i="24" s="1"/>
  <c r="B90" i="24"/>
  <c r="D89" i="24"/>
  <c r="C89" i="24"/>
  <c r="M89" i="24" s="1"/>
  <c r="B89" i="24"/>
  <c r="D88" i="24"/>
  <c r="C88" i="24"/>
  <c r="M88" i="24" s="1"/>
  <c r="B88" i="24"/>
  <c r="D87" i="24"/>
  <c r="C87" i="24"/>
  <c r="M87" i="24" s="1"/>
  <c r="B87" i="24"/>
  <c r="D86" i="24"/>
  <c r="C86" i="24"/>
  <c r="H86" i="24" s="1"/>
  <c r="B86" i="24"/>
  <c r="D85" i="24"/>
  <c r="C85" i="24"/>
  <c r="M85" i="24" s="1"/>
  <c r="B85" i="24"/>
  <c r="D84" i="24"/>
  <c r="C84" i="24"/>
  <c r="O84" i="24" s="1"/>
  <c r="B84" i="24"/>
  <c r="D83" i="24"/>
  <c r="C83" i="24"/>
  <c r="M83" i="24" s="1"/>
  <c r="B83" i="24"/>
  <c r="D82" i="24"/>
  <c r="C82" i="24"/>
  <c r="O82" i="24" s="1"/>
  <c r="B82" i="24"/>
  <c r="D81" i="24"/>
  <c r="C81" i="24"/>
  <c r="M81" i="24" s="1"/>
  <c r="B81" i="24"/>
  <c r="D80" i="24"/>
  <c r="C80" i="24"/>
  <c r="M80" i="24" s="1"/>
  <c r="B80" i="24"/>
  <c r="D79" i="24"/>
  <c r="C79" i="24"/>
  <c r="M79" i="24" s="1"/>
  <c r="B79" i="24"/>
  <c r="D78" i="24"/>
  <c r="C78" i="24"/>
  <c r="H78" i="24" s="1"/>
  <c r="B78" i="24"/>
  <c r="D77" i="24"/>
  <c r="C77" i="24"/>
  <c r="M77" i="24" s="1"/>
  <c r="B77" i="24"/>
  <c r="D76" i="24"/>
  <c r="C76" i="24"/>
  <c r="O76" i="24" s="1"/>
  <c r="B76" i="24"/>
  <c r="D75" i="24"/>
  <c r="C75" i="24"/>
  <c r="M75" i="24" s="1"/>
  <c r="B75" i="24"/>
  <c r="D74" i="24"/>
  <c r="C74" i="24"/>
  <c r="O74" i="24" s="1"/>
  <c r="B74" i="24"/>
  <c r="D73" i="24"/>
  <c r="C73" i="24"/>
  <c r="M73" i="24" s="1"/>
  <c r="B73" i="24"/>
  <c r="D72" i="24"/>
  <c r="C72" i="24"/>
  <c r="M72" i="24" s="1"/>
  <c r="B72" i="24"/>
  <c r="D71" i="24"/>
  <c r="C71" i="24"/>
  <c r="M71" i="24" s="1"/>
  <c r="B71" i="24"/>
  <c r="D70" i="24"/>
  <c r="C70" i="24"/>
  <c r="H70" i="24" s="1"/>
  <c r="B70" i="24"/>
  <c r="D69" i="24"/>
  <c r="C69" i="24"/>
  <c r="M69" i="24" s="1"/>
  <c r="B69" i="24"/>
  <c r="D68" i="24"/>
  <c r="C68" i="24"/>
  <c r="O68" i="24" s="1"/>
  <c r="B68" i="24"/>
  <c r="D67" i="24"/>
  <c r="C67" i="24"/>
  <c r="M67" i="24" s="1"/>
  <c r="B67" i="24"/>
  <c r="D66" i="24"/>
  <c r="C66" i="24"/>
  <c r="O66" i="24" s="1"/>
  <c r="B66" i="24"/>
  <c r="D65" i="24"/>
  <c r="C65" i="24"/>
  <c r="M65" i="24" s="1"/>
  <c r="B65" i="24"/>
  <c r="D64" i="24"/>
  <c r="C64" i="24"/>
  <c r="M64" i="24" s="1"/>
  <c r="B64" i="24"/>
  <c r="D63" i="24"/>
  <c r="C63" i="24"/>
  <c r="M63" i="24" s="1"/>
  <c r="B63" i="24"/>
  <c r="D62" i="24"/>
  <c r="C62" i="24"/>
  <c r="H62" i="24" s="1"/>
  <c r="B62" i="24"/>
  <c r="D61" i="24"/>
  <c r="C61" i="24"/>
  <c r="M61" i="24" s="1"/>
  <c r="B61" i="24"/>
  <c r="D60" i="24"/>
  <c r="C60" i="24"/>
  <c r="O60" i="24" s="1"/>
  <c r="B60" i="24"/>
  <c r="D59" i="24"/>
  <c r="C59" i="24"/>
  <c r="M59" i="24" s="1"/>
  <c r="B59" i="24"/>
  <c r="D58" i="24"/>
  <c r="C58" i="24"/>
  <c r="O58" i="24" s="1"/>
  <c r="B58" i="24"/>
  <c r="D57" i="24"/>
  <c r="C57" i="24"/>
  <c r="M57" i="24" s="1"/>
  <c r="B57" i="24"/>
  <c r="D56" i="24"/>
  <c r="C56" i="24"/>
  <c r="M56" i="24" s="1"/>
  <c r="B56" i="24"/>
  <c r="D55" i="24"/>
  <c r="C55" i="24"/>
  <c r="M55" i="24" s="1"/>
  <c r="B55" i="24"/>
  <c r="D54" i="24"/>
  <c r="C54" i="24"/>
  <c r="H54" i="24" s="1"/>
  <c r="B54" i="24"/>
  <c r="D53" i="24"/>
  <c r="C53" i="24"/>
  <c r="M53" i="24" s="1"/>
  <c r="B53" i="24"/>
  <c r="D52" i="24"/>
  <c r="C52" i="24"/>
  <c r="O52" i="24" s="1"/>
  <c r="B52" i="24"/>
  <c r="D51" i="24"/>
  <c r="C51" i="24"/>
  <c r="M51" i="24" s="1"/>
  <c r="B51" i="24"/>
  <c r="D50" i="24"/>
  <c r="C50" i="24"/>
  <c r="O50" i="24" s="1"/>
  <c r="B50" i="24"/>
  <c r="D49" i="24"/>
  <c r="C49" i="24"/>
  <c r="M49" i="24" s="1"/>
  <c r="B49" i="24"/>
  <c r="D48" i="24"/>
  <c r="C48" i="24"/>
  <c r="M48" i="24" s="1"/>
  <c r="B48" i="24"/>
  <c r="D47" i="24"/>
  <c r="C47" i="24"/>
  <c r="M47" i="24" s="1"/>
  <c r="B47" i="24"/>
  <c r="D46" i="24"/>
  <c r="C46" i="24"/>
  <c r="H46" i="24" s="1"/>
  <c r="B46" i="24"/>
  <c r="D45" i="24"/>
  <c r="C45" i="24"/>
  <c r="B45" i="24"/>
  <c r="D44" i="24"/>
  <c r="C44" i="24"/>
  <c r="H44" i="24" s="1"/>
  <c r="B44" i="24"/>
  <c r="D43" i="24"/>
  <c r="C43" i="24"/>
  <c r="B43" i="24"/>
  <c r="D42" i="24"/>
  <c r="C42" i="24"/>
  <c r="H42" i="24" s="1"/>
  <c r="B42" i="24"/>
  <c r="D41" i="24"/>
  <c r="C41" i="24"/>
  <c r="B41" i="24"/>
  <c r="D40" i="24"/>
  <c r="C40" i="24"/>
  <c r="H40" i="24" s="1"/>
  <c r="B40" i="24"/>
  <c r="D39" i="24"/>
  <c r="C39" i="24"/>
  <c r="H39" i="24" s="1"/>
  <c r="B39" i="24"/>
  <c r="D38" i="24"/>
  <c r="C38" i="24"/>
  <c r="H38" i="24" s="1"/>
  <c r="B38" i="24"/>
  <c r="D37" i="24"/>
  <c r="C37" i="24"/>
  <c r="H37" i="24" s="1"/>
  <c r="B37" i="24"/>
  <c r="D36" i="24"/>
  <c r="C36" i="24"/>
  <c r="H36" i="24" s="1"/>
  <c r="B36" i="24"/>
  <c r="D35" i="24"/>
  <c r="C35" i="24"/>
  <c r="H35" i="24" s="1"/>
  <c r="B35" i="24"/>
  <c r="D34" i="24"/>
  <c r="C34" i="24"/>
  <c r="H34" i="24" s="1"/>
  <c r="B34" i="24"/>
  <c r="D33" i="24"/>
  <c r="C33" i="24"/>
  <c r="H33" i="24" s="1"/>
  <c r="B33" i="24"/>
  <c r="D32" i="24"/>
  <c r="C32" i="24"/>
  <c r="H32" i="24" s="1"/>
  <c r="B32" i="24"/>
  <c r="D31" i="24"/>
  <c r="C31" i="24"/>
  <c r="H31" i="24" s="1"/>
  <c r="B31" i="24"/>
  <c r="D30" i="24"/>
  <c r="C30" i="24"/>
  <c r="H30" i="24" s="1"/>
  <c r="B30" i="24"/>
  <c r="D29" i="24"/>
  <c r="C29" i="24"/>
  <c r="H29" i="24" s="1"/>
  <c r="B29" i="24"/>
  <c r="D28" i="24"/>
  <c r="C28" i="24"/>
  <c r="H28" i="24" s="1"/>
  <c r="B28" i="24"/>
  <c r="D27" i="24"/>
  <c r="C27" i="24"/>
  <c r="H27" i="24" s="1"/>
  <c r="B27" i="24"/>
  <c r="D26" i="24"/>
  <c r="C26" i="24"/>
  <c r="H26" i="24" s="1"/>
  <c r="B26" i="24"/>
  <c r="D25" i="24"/>
  <c r="C25" i="24"/>
  <c r="H25" i="24" s="1"/>
  <c r="B25" i="24"/>
  <c r="D24" i="24"/>
  <c r="C24" i="24"/>
  <c r="H24" i="24" s="1"/>
  <c r="B24" i="24"/>
  <c r="D23" i="24"/>
  <c r="C23" i="24"/>
  <c r="H23" i="24" s="1"/>
  <c r="B23" i="24"/>
  <c r="D22" i="24"/>
  <c r="C22" i="24"/>
  <c r="H22" i="24" s="1"/>
  <c r="B22" i="24"/>
  <c r="D21" i="24"/>
  <c r="C21" i="24"/>
  <c r="H21" i="24" s="1"/>
  <c r="B21" i="24"/>
  <c r="D20" i="24"/>
  <c r="C20" i="24"/>
  <c r="H20" i="24" s="1"/>
  <c r="B20" i="24"/>
  <c r="D19" i="24"/>
  <c r="C19" i="24"/>
  <c r="H19" i="24" s="1"/>
  <c r="B19" i="24"/>
  <c r="D18" i="24"/>
  <c r="C18" i="24"/>
  <c r="H18" i="24" s="1"/>
  <c r="B18" i="24"/>
  <c r="D17" i="24"/>
  <c r="C17" i="24"/>
  <c r="H17" i="24" s="1"/>
  <c r="B17" i="24"/>
  <c r="D16" i="24"/>
  <c r="C16" i="24"/>
  <c r="H16" i="24" s="1"/>
  <c r="B16" i="24"/>
  <c r="D15" i="24"/>
  <c r="C15" i="24"/>
  <c r="H15" i="24" s="1"/>
  <c r="B15" i="24"/>
  <c r="D14" i="24"/>
  <c r="C14" i="24"/>
  <c r="H14" i="24" s="1"/>
  <c r="B14" i="24"/>
  <c r="D13" i="24"/>
  <c r="C13" i="24"/>
  <c r="H13" i="24" s="1"/>
  <c r="B13" i="24"/>
  <c r="D12" i="24"/>
  <c r="C12" i="24"/>
  <c r="H12" i="24" s="1"/>
  <c r="B12" i="24"/>
  <c r="D11" i="24"/>
  <c r="C11" i="24"/>
  <c r="H11" i="24" s="1"/>
  <c r="B11" i="24"/>
  <c r="D10" i="24"/>
  <c r="C10" i="24"/>
  <c r="H10" i="24" s="1"/>
  <c r="B10" i="24"/>
  <c r="D9" i="24"/>
  <c r="C9" i="24"/>
  <c r="H9" i="24" s="1"/>
  <c r="B9" i="24"/>
  <c r="D8" i="24"/>
  <c r="C8" i="24"/>
  <c r="H8" i="24" s="1"/>
  <c r="B8" i="24"/>
  <c r="D7" i="24"/>
  <c r="C7" i="24"/>
  <c r="H7" i="24" s="1"/>
  <c r="B7" i="24"/>
  <c r="D6" i="24"/>
  <c r="C6" i="24"/>
  <c r="H6" i="24" s="1"/>
  <c r="B6" i="24"/>
  <c r="D5" i="24"/>
  <c r="C5" i="24"/>
  <c r="H5" i="24" s="1"/>
  <c r="B5" i="24"/>
  <c r="M84" i="24" l="1"/>
  <c r="H133" i="24"/>
  <c r="M134" i="24"/>
  <c r="H139" i="24"/>
  <c r="H57" i="24"/>
  <c r="H60" i="24"/>
  <c r="H55" i="24"/>
  <c r="O57" i="24"/>
  <c r="H58" i="24"/>
  <c r="M60" i="24"/>
  <c r="H165" i="24"/>
  <c r="M166" i="24"/>
  <c r="H171" i="24"/>
  <c r="H45" i="24"/>
  <c r="H73" i="24"/>
  <c r="H76" i="24"/>
  <c r="H89" i="24"/>
  <c r="H92" i="24"/>
  <c r="H109" i="24"/>
  <c r="M110" i="24"/>
  <c r="H119" i="24"/>
  <c r="M120" i="24"/>
  <c r="H121" i="24"/>
  <c r="O126" i="24"/>
  <c r="M142" i="24"/>
  <c r="H151" i="24"/>
  <c r="M152" i="24"/>
  <c r="H153" i="24"/>
  <c r="O158" i="24"/>
  <c r="O174" i="24"/>
  <c r="H175" i="24"/>
  <c r="M176" i="24"/>
  <c r="H177" i="24"/>
  <c r="H43" i="24"/>
  <c r="H71" i="24"/>
  <c r="O73" i="24"/>
  <c r="H74" i="24"/>
  <c r="M76" i="24"/>
  <c r="O81" i="24"/>
  <c r="H87" i="24"/>
  <c r="O89" i="24"/>
  <c r="H90" i="24"/>
  <c r="M92" i="24"/>
  <c r="H101" i="24"/>
  <c r="M102" i="24"/>
  <c r="H107" i="24"/>
  <c r="O110" i="24"/>
  <c r="H111" i="24"/>
  <c r="M112" i="24"/>
  <c r="H113" i="24"/>
  <c r="O142" i="24"/>
  <c r="H143" i="24"/>
  <c r="M144" i="24"/>
  <c r="H145" i="24"/>
  <c r="H41" i="24"/>
  <c r="H49" i="24"/>
  <c r="H52" i="24"/>
  <c r="H65" i="24"/>
  <c r="H68" i="24"/>
  <c r="H81" i="24"/>
  <c r="H84" i="24"/>
  <c r="H99" i="24"/>
  <c r="O102" i="24"/>
  <c r="H103" i="24"/>
  <c r="M104" i="24"/>
  <c r="H105" i="24"/>
  <c r="H125" i="24"/>
  <c r="M126" i="24"/>
  <c r="H131" i="24"/>
  <c r="O134" i="24"/>
  <c r="H135" i="24"/>
  <c r="M136" i="24"/>
  <c r="H137" i="24"/>
  <c r="H157" i="24"/>
  <c r="M158" i="24"/>
  <c r="H163" i="24"/>
  <c r="O166" i="24"/>
  <c r="H167" i="24"/>
  <c r="M168" i="24"/>
  <c r="H169" i="24"/>
  <c r="H47" i="24"/>
  <c r="O49" i="24"/>
  <c r="H50" i="24"/>
  <c r="M52" i="24"/>
  <c r="H63" i="24"/>
  <c r="O65" i="24"/>
  <c r="H66" i="24"/>
  <c r="M68" i="24"/>
  <c r="H79" i="24"/>
  <c r="H82" i="24"/>
  <c r="M96" i="24"/>
  <c r="H97" i="24"/>
  <c r="H117" i="24"/>
  <c r="M118" i="24"/>
  <c r="H123" i="24"/>
  <c r="H127" i="24"/>
  <c r="M128" i="24"/>
  <c r="H129" i="24"/>
  <c r="H149" i="24"/>
  <c r="M150" i="24"/>
  <c r="H155" i="24"/>
  <c r="H159" i="24"/>
  <c r="M160" i="24"/>
  <c r="H161" i="24"/>
  <c r="H115" i="24"/>
  <c r="O118" i="24"/>
  <c r="H141" i="24"/>
  <c r="H147" i="24"/>
  <c r="O150" i="24"/>
  <c r="H173" i="24"/>
  <c r="M174" i="24"/>
  <c r="H179" i="24"/>
  <c r="O86" i="24"/>
  <c r="M6" i="24"/>
  <c r="O6" i="24" s="1"/>
  <c r="M8" i="24"/>
  <c r="M10" i="24"/>
  <c r="O10" i="24" s="1"/>
  <c r="M12" i="24"/>
  <c r="O12" i="24" s="1"/>
  <c r="M14" i="24"/>
  <c r="O14" i="24" s="1"/>
  <c r="M16" i="24"/>
  <c r="O16" i="24" s="1"/>
  <c r="M18" i="24"/>
  <c r="O18" i="24" s="1"/>
  <c r="M20" i="24"/>
  <c r="O20" i="24" s="1"/>
  <c r="M22" i="24"/>
  <c r="O22" i="24" s="1"/>
  <c r="M24" i="24"/>
  <c r="O24" i="24" s="1"/>
  <c r="M26" i="24"/>
  <c r="O26" i="24" s="1"/>
  <c r="M28" i="24"/>
  <c r="O28" i="24" s="1"/>
  <c r="M30" i="24"/>
  <c r="O30" i="24" s="1"/>
  <c r="M32" i="24"/>
  <c r="O32" i="24" s="1"/>
  <c r="M34" i="24"/>
  <c r="M36" i="24"/>
  <c r="O36" i="24" s="1"/>
  <c r="M38" i="24"/>
  <c r="O38" i="24" s="1"/>
  <c r="M40" i="24"/>
  <c r="O40" i="24" s="1"/>
  <c r="M42" i="24"/>
  <c r="O42" i="24" s="1"/>
  <c r="M44" i="24"/>
  <c r="O44" i="24" s="1"/>
  <c r="M46" i="24"/>
  <c r="O46" i="24" s="1"/>
  <c r="O48" i="24"/>
  <c r="O51" i="24"/>
  <c r="M54" i="24"/>
  <c r="O56" i="24"/>
  <c r="O59" i="24"/>
  <c r="M62" i="24"/>
  <c r="O64" i="24"/>
  <c r="O67" i="24"/>
  <c r="M70" i="24"/>
  <c r="O72" i="24"/>
  <c r="O75" i="24"/>
  <c r="M78" i="24"/>
  <c r="O80" i="24"/>
  <c r="O83" i="24"/>
  <c r="M86" i="24"/>
  <c r="O88" i="24"/>
  <c r="O91" i="24"/>
  <c r="M94" i="24"/>
  <c r="O100" i="24"/>
  <c r="O108" i="24"/>
  <c r="O116" i="24"/>
  <c r="O124" i="24"/>
  <c r="O132" i="24"/>
  <c r="O140" i="24"/>
  <c r="O148" i="24"/>
  <c r="O156" i="24"/>
  <c r="O164" i="24"/>
  <c r="O172" i="24"/>
  <c r="O8" i="24"/>
  <c r="O34" i="24"/>
  <c r="O70" i="24"/>
  <c r="M5" i="24"/>
  <c r="O5" i="24" s="1"/>
  <c r="M7" i="24"/>
  <c r="O7" i="24" s="1"/>
  <c r="M9" i="24"/>
  <c r="O9" i="24" s="1"/>
  <c r="M11" i="24"/>
  <c r="O11" i="24" s="1"/>
  <c r="M13" i="24"/>
  <c r="O13" i="24" s="1"/>
  <c r="M15" i="24"/>
  <c r="O15" i="24" s="1"/>
  <c r="M17" i="24"/>
  <c r="O17" i="24" s="1"/>
  <c r="M19" i="24"/>
  <c r="O19" i="24" s="1"/>
  <c r="M21" i="24"/>
  <c r="O21" i="24" s="1"/>
  <c r="M23" i="24"/>
  <c r="O23" i="24" s="1"/>
  <c r="M25" i="24"/>
  <c r="O25" i="24" s="1"/>
  <c r="M27" i="24"/>
  <c r="O27" i="24" s="1"/>
  <c r="M29" i="24"/>
  <c r="O29" i="24" s="1"/>
  <c r="M31" i="24"/>
  <c r="O31" i="24" s="1"/>
  <c r="M33" i="24"/>
  <c r="O33" i="24" s="1"/>
  <c r="M35" i="24"/>
  <c r="O35" i="24" s="1"/>
  <c r="M37" i="24"/>
  <c r="O37" i="24" s="1"/>
  <c r="M39" i="24"/>
  <c r="O39" i="24" s="1"/>
  <c r="M41" i="24"/>
  <c r="M43" i="24"/>
  <c r="M45" i="24"/>
  <c r="O47" i="24"/>
  <c r="H48" i="24"/>
  <c r="M50" i="24"/>
  <c r="H53" i="24"/>
  <c r="O55" i="24"/>
  <c r="H56" i="24"/>
  <c r="M58" i="24"/>
  <c r="H61" i="24"/>
  <c r="O63" i="24"/>
  <c r="H64" i="24"/>
  <c r="M66" i="24"/>
  <c r="H69" i="24"/>
  <c r="O71" i="24"/>
  <c r="H72" i="24"/>
  <c r="M74" i="24"/>
  <c r="H77" i="24"/>
  <c r="O79" i="24"/>
  <c r="H80" i="24"/>
  <c r="M82" i="24"/>
  <c r="H85" i="24"/>
  <c r="O87" i="24"/>
  <c r="H88" i="24"/>
  <c r="M90" i="24"/>
  <c r="H93" i="24"/>
  <c r="O96" i="24"/>
  <c r="M98" i="24"/>
  <c r="O104" i="24"/>
  <c r="M106" i="24"/>
  <c r="O112" i="24"/>
  <c r="M114" i="24"/>
  <c r="O120" i="24"/>
  <c r="M122" i="24"/>
  <c r="O128" i="24"/>
  <c r="M130" i="24"/>
  <c r="O136" i="24"/>
  <c r="M138" i="24"/>
  <c r="O144" i="24"/>
  <c r="M146" i="24"/>
  <c r="O152" i="24"/>
  <c r="M154" i="24"/>
  <c r="O160" i="24"/>
  <c r="M162" i="24"/>
  <c r="O168" i="24"/>
  <c r="M170" i="24"/>
  <c r="O176" i="24"/>
  <c r="M178" i="24"/>
  <c r="O54" i="24"/>
  <c r="O62" i="24"/>
  <c r="O78" i="24"/>
  <c r="O94" i="24"/>
  <c r="H51" i="24"/>
  <c r="O53" i="24"/>
  <c r="H59" i="24"/>
  <c r="O61" i="24"/>
  <c r="H67" i="24"/>
  <c r="O69" i="24"/>
  <c r="H75" i="24"/>
  <c r="O77" i="24"/>
  <c r="H83" i="24"/>
  <c r="O85" i="24"/>
  <c r="H91" i="24"/>
  <c r="O93" i="24"/>
  <c r="O95" i="24"/>
  <c r="M95" i="24"/>
  <c r="O98" i="24"/>
  <c r="M100" i="24"/>
  <c r="O106" i="24"/>
  <c r="M108" i="24"/>
  <c r="O114" i="24"/>
  <c r="M116" i="24"/>
  <c r="O122" i="24"/>
  <c r="M124" i="24"/>
  <c r="O130" i="24"/>
  <c r="M132" i="24"/>
  <c r="O138" i="24"/>
  <c r="M140" i="24"/>
  <c r="O146" i="24"/>
  <c r="M148" i="24"/>
  <c r="O154" i="24"/>
  <c r="M156" i="24"/>
  <c r="O162" i="24"/>
  <c r="M164" i="24"/>
  <c r="O170" i="24"/>
  <c r="M172" i="24"/>
  <c r="O178" i="24"/>
  <c r="M97" i="24"/>
  <c r="M99" i="24"/>
  <c r="M101" i="24"/>
  <c r="M103" i="24"/>
  <c r="M105" i="24"/>
  <c r="M107" i="24"/>
  <c r="M109" i="24"/>
  <c r="M111" i="24"/>
  <c r="M113" i="24"/>
  <c r="M115" i="24"/>
  <c r="M117" i="24"/>
  <c r="M119" i="24"/>
  <c r="M121" i="24"/>
  <c r="M123" i="24"/>
  <c r="M125" i="24"/>
  <c r="M127" i="24"/>
  <c r="M129" i="24"/>
  <c r="M131" i="24"/>
  <c r="M133" i="24"/>
  <c r="M135" i="24"/>
  <c r="M137" i="24"/>
  <c r="M139" i="24"/>
  <c r="M141" i="24"/>
  <c r="M143" i="24"/>
  <c r="M145" i="24"/>
  <c r="M147" i="24"/>
  <c r="M149" i="24"/>
  <c r="M151" i="24"/>
  <c r="M153" i="24"/>
  <c r="M155" i="24"/>
  <c r="M157" i="24"/>
  <c r="M159" i="24"/>
  <c r="M161" i="24"/>
  <c r="M163" i="24"/>
  <c r="M165" i="24"/>
  <c r="M167" i="24"/>
  <c r="M169" i="24"/>
  <c r="M171" i="24"/>
  <c r="M173" i="24"/>
  <c r="M175" i="24"/>
  <c r="M177" i="24"/>
  <c r="M179" i="24"/>
  <c r="O41" i="24" l="1"/>
  <c r="O43" i="24"/>
  <c r="O45" i="24"/>
  <c r="U24" i="24"/>
  <c r="Q16" i="24"/>
  <c r="U5" i="24"/>
  <c r="U178" i="24"/>
  <c r="U177" i="24"/>
  <c r="Q173" i="24"/>
  <c r="U172" i="24"/>
  <c r="U169" i="24"/>
  <c r="U162" i="24"/>
  <c r="U156" i="24"/>
  <c r="U153" i="24"/>
  <c r="U150" i="24"/>
  <c r="S146" i="24"/>
  <c r="U145" i="24"/>
  <c r="Q142" i="24"/>
  <c r="Q141" i="24"/>
  <c r="U140" i="24"/>
  <c r="Q138" i="24"/>
  <c r="U135" i="24"/>
  <c r="S131" i="24"/>
  <c r="U130" i="24"/>
  <c r="S128" i="24"/>
  <c r="Q127" i="24"/>
  <c r="Q121" i="24"/>
  <c r="U120" i="24"/>
  <c r="Q119" i="24"/>
  <c r="S113" i="24"/>
  <c r="Q112" i="24"/>
  <c r="Q111" i="24"/>
  <c r="Q106" i="24"/>
  <c r="U105" i="24"/>
  <c r="Q103" i="24"/>
  <c r="Q99" i="24"/>
  <c r="Q95" i="24"/>
  <c r="Q91" i="24"/>
  <c r="Q90" i="24"/>
  <c r="S85" i="24"/>
  <c r="U84" i="24"/>
  <c r="Q83" i="24"/>
  <c r="Q82" i="24"/>
  <c r="Q81" i="24"/>
  <c r="U80" i="24"/>
  <c r="Q79" i="24"/>
  <c r="Q78" i="24"/>
  <c r="U77" i="24"/>
  <c r="S76" i="24"/>
  <c r="Q75" i="24"/>
  <c r="Q74" i="24"/>
  <c r="U73" i="24"/>
  <c r="U72" i="24"/>
  <c r="Q70" i="24"/>
  <c r="Q69" i="24"/>
  <c r="U68" i="24"/>
  <c r="Q66" i="24"/>
  <c r="U65" i="24"/>
  <c r="S64" i="24"/>
  <c r="S63" i="24"/>
  <c r="Q62" i="24"/>
  <c r="U61" i="24"/>
  <c r="U60" i="24"/>
  <c r="Q58" i="24"/>
  <c r="U57" i="24"/>
  <c r="U56" i="24"/>
  <c r="Q54" i="24"/>
  <c r="U53" i="24"/>
  <c r="U52" i="24"/>
  <c r="Q50" i="24"/>
  <c r="Q49" i="24"/>
  <c r="Q48" i="24"/>
  <c r="Q47" i="24"/>
  <c r="U43" i="24"/>
  <c r="C30" i="16"/>
  <c r="H30" i="16" s="1"/>
  <c r="C29" i="16"/>
  <c r="M29" i="16" s="1"/>
  <c r="C28" i="16"/>
  <c r="L28" i="16" s="1"/>
  <c r="C27" i="16"/>
  <c r="D27" i="16" s="1"/>
  <c r="C26" i="16"/>
  <c r="H26" i="16" s="1"/>
  <c r="C25" i="16"/>
  <c r="I25" i="16" s="1"/>
  <c r="C24" i="16"/>
  <c r="L24" i="16" s="1"/>
  <c r="C23" i="16"/>
  <c r="I23" i="16" s="1"/>
  <c r="C22" i="16"/>
  <c r="L22" i="16" s="1"/>
  <c r="C21" i="16"/>
  <c r="D21" i="16" s="1"/>
  <c r="C20" i="16"/>
  <c r="L20" i="16" s="1"/>
  <c r="C19" i="16"/>
  <c r="M19" i="16" s="1"/>
  <c r="C18" i="16"/>
  <c r="H18" i="16" s="1"/>
  <c r="C17" i="16"/>
  <c r="H17" i="16" s="1"/>
  <c r="C16" i="16"/>
  <c r="L16" i="16" s="1"/>
  <c r="C15" i="16"/>
  <c r="I15" i="16" s="1"/>
  <c r="C14" i="16"/>
  <c r="C13" i="16"/>
  <c r="D13" i="16" s="1"/>
  <c r="C12" i="16"/>
  <c r="H12" i="16" s="1"/>
  <c r="C11" i="16"/>
  <c r="M11" i="16" s="1"/>
  <c r="C10" i="16"/>
  <c r="D10" i="16" s="1"/>
  <c r="C9" i="16"/>
  <c r="D9" i="16" s="1"/>
  <c r="C8" i="16"/>
  <c r="G8" i="16" s="1"/>
  <c r="C7" i="16"/>
  <c r="C6" i="16"/>
  <c r="G6" i="16" s="1"/>
  <c r="J28" i="16"/>
  <c r="J24" i="16"/>
  <c r="J16" i="16"/>
  <c r="I20" i="16"/>
  <c r="I13" i="16"/>
  <c r="I16" i="16"/>
  <c r="C32" i="10"/>
  <c r="G32" i="10" s="1"/>
  <c r="C31" i="10"/>
  <c r="G31" i="10" s="1"/>
  <c r="C30" i="10"/>
  <c r="G30" i="10" s="1"/>
  <c r="C29" i="10"/>
  <c r="G29" i="10" s="1"/>
  <c r="C28" i="10"/>
  <c r="G28" i="10" s="1"/>
  <c r="C21" i="19"/>
  <c r="D21" i="19" s="1"/>
  <c r="C20" i="19"/>
  <c r="D20" i="19" s="1"/>
  <c r="C19" i="19"/>
  <c r="D19" i="19" s="1"/>
  <c r="C18" i="19"/>
  <c r="D18" i="19" s="1"/>
  <c r="C17" i="19"/>
  <c r="D17" i="19" s="1"/>
  <c r="C16" i="19"/>
  <c r="D16" i="19" s="1"/>
  <c r="C15" i="19"/>
  <c r="D15" i="19" s="1"/>
  <c r="C14" i="19"/>
  <c r="D14" i="19" s="1"/>
  <c r="C13" i="19"/>
  <c r="D13" i="19" s="1"/>
  <c r="C12" i="19"/>
  <c r="D12" i="19" s="1"/>
  <c r="C11" i="19"/>
  <c r="D11" i="19" s="1"/>
  <c r="C10" i="19"/>
  <c r="C9" i="19"/>
  <c r="C8" i="19"/>
  <c r="C7" i="19"/>
  <c r="C6" i="19"/>
  <c r="C5" i="19"/>
  <c r="C2" i="27"/>
  <c r="I274" i="26"/>
  <c r="G274" i="26"/>
  <c r="F274" i="26"/>
  <c r="E274" i="26"/>
  <c r="D274" i="26"/>
  <c r="C274" i="26"/>
  <c r="B274" i="26"/>
  <c r="I273" i="26"/>
  <c r="G273" i="26"/>
  <c r="F273" i="26"/>
  <c r="E273" i="26"/>
  <c r="D273" i="26"/>
  <c r="C273" i="26"/>
  <c r="B273" i="26"/>
  <c r="I272" i="26"/>
  <c r="G272" i="26"/>
  <c r="F272" i="26"/>
  <c r="E272" i="26"/>
  <c r="D272" i="26"/>
  <c r="C272" i="26"/>
  <c r="B272" i="26"/>
  <c r="I271" i="26"/>
  <c r="G271" i="26"/>
  <c r="F271" i="26"/>
  <c r="E271" i="26"/>
  <c r="D271" i="26"/>
  <c r="C271" i="26"/>
  <c r="B271" i="26"/>
  <c r="I270" i="26"/>
  <c r="G270" i="26"/>
  <c r="F270" i="26"/>
  <c r="E270" i="26"/>
  <c r="D270" i="26"/>
  <c r="C270" i="26"/>
  <c r="B270" i="26"/>
  <c r="I269" i="26"/>
  <c r="G269" i="26"/>
  <c r="F269" i="26"/>
  <c r="E269" i="26"/>
  <c r="D269" i="26"/>
  <c r="C269" i="26"/>
  <c r="B269" i="26"/>
  <c r="I268" i="26"/>
  <c r="G268" i="26"/>
  <c r="F268" i="26"/>
  <c r="E268" i="26"/>
  <c r="D268" i="26"/>
  <c r="C268" i="26"/>
  <c r="B268" i="26"/>
  <c r="I267" i="26"/>
  <c r="G267" i="26"/>
  <c r="F267" i="26"/>
  <c r="E267" i="26"/>
  <c r="D267" i="26"/>
  <c r="C267" i="26"/>
  <c r="B267" i="26"/>
  <c r="I266" i="26"/>
  <c r="G266" i="26"/>
  <c r="F266" i="26"/>
  <c r="E266" i="26"/>
  <c r="D266" i="26"/>
  <c r="C266" i="26"/>
  <c r="B266" i="26"/>
  <c r="I258" i="26"/>
  <c r="G258" i="26"/>
  <c r="F258" i="26"/>
  <c r="E258" i="26"/>
  <c r="D258" i="26"/>
  <c r="C258" i="26"/>
  <c r="B258" i="26"/>
  <c r="I257" i="26"/>
  <c r="G257" i="26"/>
  <c r="F257" i="26"/>
  <c r="E257" i="26"/>
  <c r="D257" i="26"/>
  <c r="C257" i="26"/>
  <c r="B257" i="26"/>
  <c r="I256" i="26"/>
  <c r="G256" i="26"/>
  <c r="F256" i="26"/>
  <c r="E256" i="26"/>
  <c r="D256" i="26"/>
  <c r="C256" i="26"/>
  <c r="B256" i="26"/>
  <c r="I255" i="26"/>
  <c r="G255" i="26"/>
  <c r="F255" i="26"/>
  <c r="E255" i="26"/>
  <c r="D255" i="26"/>
  <c r="C255" i="26"/>
  <c r="B255" i="26"/>
  <c r="I254" i="26"/>
  <c r="G254" i="26"/>
  <c r="F254" i="26"/>
  <c r="E254" i="26"/>
  <c r="D254" i="26"/>
  <c r="C254" i="26"/>
  <c r="B254" i="26"/>
  <c r="I253" i="26"/>
  <c r="G253" i="26"/>
  <c r="F253" i="26"/>
  <c r="E253" i="26"/>
  <c r="D253" i="26"/>
  <c r="C253" i="26"/>
  <c r="B253" i="26"/>
  <c r="I252" i="26"/>
  <c r="G252" i="26"/>
  <c r="F252" i="26"/>
  <c r="E252" i="26"/>
  <c r="D252" i="26"/>
  <c r="C252" i="26"/>
  <c r="B252" i="26"/>
  <c r="I251" i="26"/>
  <c r="G251" i="26"/>
  <c r="F251" i="26"/>
  <c r="E251" i="26"/>
  <c r="D251" i="26"/>
  <c r="C251" i="26"/>
  <c r="B251" i="26"/>
  <c r="I250" i="26"/>
  <c r="G250" i="26"/>
  <c r="F250" i="26"/>
  <c r="E250" i="26"/>
  <c r="D250" i="26"/>
  <c r="C250" i="26"/>
  <c r="B250" i="26"/>
  <c r="I249" i="26"/>
  <c r="G249" i="26"/>
  <c r="F249" i="26"/>
  <c r="E249" i="26"/>
  <c r="D249" i="26"/>
  <c r="C249" i="26"/>
  <c r="B249" i="26"/>
  <c r="I248" i="26"/>
  <c r="G248" i="26"/>
  <c r="F248" i="26"/>
  <c r="E248" i="26"/>
  <c r="D248" i="26"/>
  <c r="C248" i="26"/>
  <c r="B248" i="26"/>
  <c r="I247" i="26"/>
  <c r="G247" i="26"/>
  <c r="F247" i="26"/>
  <c r="E247" i="26"/>
  <c r="D247" i="26"/>
  <c r="C247" i="26"/>
  <c r="B247" i="26"/>
  <c r="I246" i="26"/>
  <c r="G246" i="26"/>
  <c r="F246" i="26"/>
  <c r="E246" i="26"/>
  <c r="D246" i="26"/>
  <c r="C246" i="26"/>
  <c r="B246" i="26"/>
  <c r="I245" i="26"/>
  <c r="G245" i="26"/>
  <c r="F245" i="26"/>
  <c r="E245" i="26"/>
  <c r="D245" i="26"/>
  <c r="C245" i="26"/>
  <c r="B245" i="26"/>
  <c r="I244" i="26"/>
  <c r="G244" i="26"/>
  <c r="F244" i="26"/>
  <c r="E244" i="26"/>
  <c r="D244" i="26"/>
  <c r="C244" i="26"/>
  <c r="B244" i="26"/>
  <c r="I243" i="26"/>
  <c r="G243" i="26"/>
  <c r="F243" i="26"/>
  <c r="E243" i="26"/>
  <c r="D243" i="26"/>
  <c r="C243" i="26"/>
  <c r="B243" i="26"/>
  <c r="I242" i="26"/>
  <c r="G242" i="26"/>
  <c r="F242" i="26"/>
  <c r="E242" i="26"/>
  <c r="D242" i="26"/>
  <c r="C242" i="26"/>
  <c r="B242" i="26"/>
  <c r="I241" i="26"/>
  <c r="G241" i="26"/>
  <c r="F241" i="26"/>
  <c r="E241" i="26"/>
  <c r="D241" i="26"/>
  <c r="C241" i="26"/>
  <c r="B241" i="26"/>
  <c r="I240" i="26"/>
  <c r="G240" i="26"/>
  <c r="F240" i="26"/>
  <c r="E240" i="26"/>
  <c r="D240" i="26"/>
  <c r="C240" i="26"/>
  <c r="B240" i="26"/>
  <c r="I239" i="26"/>
  <c r="G239" i="26"/>
  <c r="F239" i="26"/>
  <c r="E239" i="26"/>
  <c r="D239" i="26"/>
  <c r="C239" i="26"/>
  <c r="B239" i="26"/>
  <c r="I238" i="26"/>
  <c r="G238" i="26"/>
  <c r="F238" i="26"/>
  <c r="E238" i="26"/>
  <c r="D238" i="26"/>
  <c r="C238" i="26"/>
  <c r="B238" i="26"/>
  <c r="I237" i="26"/>
  <c r="G237" i="26"/>
  <c r="F237" i="26"/>
  <c r="E237" i="26"/>
  <c r="D237" i="26"/>
  <c r="C237" i="26"/>
  <c r="B237" i="26"/>
  <c r="I236" i="26"/>
  <c r="G236" i="26"/>
  <c r="F236" i="26"/>
  <c r="E236" i="26"/>
  <c r="D236" i="26"/>
  <c r="C236" i="26"/>
  <c r="B236" i="26"/>
  <c r="I235" i="26"/>
  <c r="G235" i="26"/>
  <c r="F235" i="26"/>
  <c r="E235" i="26"/>
  <c r="D235" i="26"/>
  <c r="C235" i="26"/>
  <c r="B235" i="26"/>
  <c r="I234" i="26"/>
  <c r="G234" i="26"/>
  <c r="F234" i="26"/>
  <c r="E234" i="26"/>
  <c r="D234" i="26"/>
  <c r="C234" i="26"/>
  <c r="B234" i="26"/>
  <c r="I233" i="26"/>
  <c r="G233" i="26"/>
  <c r="F233" i="26"/>
  <c r="E233" i="26"/>
  <c r="D233" i="26"/>
  <c r="C233" i="26"/>
  <c r="B233" i="26"/>
  <c r="I232" i="26"/>
  <c r="G232" i="26"/>
  <c r="F232" i="26"/>
  <c r="E232" i="26"/>
  <c r="D232" i="26"/>
  <c r="C232" i="26"/>
  <c r="B232" i="26"/>
  <c r="I231" i="26"/>
  <c r="G231" i="26"/>
  <c r="F231" i="26"/>
  <c r="E231" i="26"/>
  <c r="D231" i="26"/>
  <c r="C231" i="26"/>
  <c r="B231" i="26"/>
  <c r="I230" i="26"/>
  <c r="G230" i="26"/>
  <c r="F230" i="26"/>
  <c r="E230" i="26"/>
  <c r="D230" i="26"/>
  <c r="C230" i="26"/>
  <c r="B230" i="26"/>
  <c r="I229" i="26"/>
  <c r="G229" i="26"/>
  <c r="F229" i="26"/>
  <c r="E229" i="26"/>
  <c r="D229" i="26"/>
  <c r="C229" i="26"/>
  <c r="B229" i="26"/>
  <c r="I228" i="26"/>
  <c r="G228" i="26"/>
  <c r="F228" i="26"/>
  <c r="E228" i="26"/>
  <c r="D228" i="26"/>
  <c r="C228" i="26"/>
  <c r="B228" i="26"/>
  <c r="I227" i="26"/>
  <c r="G227" i="26"/>
  <c r="F227" i="26"/>
  <c r="E227" i="26"/>
  <c r="D227" i="26"/>
  <c r="C227" i="26"/>
  <c r="B227" i="26"/>
  <c r="I226" i="26"/>
  <c r="G226" i="26"/>
  <c r="F226" i="26"/>
  <c r="E226" i="26"/>
  <c r="D226" i="26"/>
  <c r="C226" i="26"/>
  <c r="B226" i="26"/>
  <c r="I225" i="26"/>
  <c r="G225" i="26"/>
  <c r="F225" i="26"/>
  <c r="E225" i="26"/>
  <c r="D225" i="26"/>
  <c r="C225" i="26"/>
  <c r="B225" i="26"/>
  <c r="I224" i="26"/>
  <c r="G224" i="26"/>
  <c r="F224" i="26"/>
  <c r="E224" i="26"/>
  <c r="D224" i="26"/>
  <c r="C224" i="26"/>
  <c r="B224" i="26"/>
  <c r="I223" i="26"/>
  <c r="G223" i="26"/>
  <c r="F223" i="26"/>
  <c r="E223" i="26"/>
  <c r="D223" i="26"/>
  <c r="C223" i="26"/>
  <c r="B223" i="26"/>
  <c r="I215" i="26"/>
  <c r="G215" i="26"/>
  <c r="F215" i="26"/>
  <c r="E215" i="26"/>
  <c r="D215" i="26"/>
  <c r="C215" i="26"/>
  <c r="B215" i="26"/>
  <c r="I214" i="26"/>
  <c r="G214" i="26"/>
  <c r="F214" i="26"/>
  <c r="E214" i="26"/>
  <c r="D214" i="26"/>
  <c r="C214" i="26"/>
  <c r="B214" i="26"/>
  <c r="I213" i="26"/>
  <c r="G213" i="26"/>
  <c r="F213" i="26"/>
  <c r="E213" i="26"/>
  <c r="D213" i="26"/>
  <c r="C213" i="26"/>
  <c r="B213" i="26"/>
  <c r="I212" i="26"/>
  <c r="G212" i="26"/>
  <c r="F212" i="26"/>
  <c r="E212" i="26"/>
  <c r="D212" i="26"/>
  <c r="C212" i="26"/>
  <c r="B212" i="26"/>
  <c r="I211" i="26"/>
  <c r="G211" i="26"/>
  <c r="F211" i="26"/>
  <c r="E211" i="26"/>
  <c r="D211" i="26"/>
  <c r="C211" i="26"/>
  <c r="B211" i="26"/>
  <c r="I210" i="26"/>
  <c r="G210" i="26"/>
  <c r="F210" i="26"/>
  <c r="E210" i="26"/>
  <c r="D210" i="26"/>
  <c r="C210" i="26"/>
  <c r="B210" i="26"/>
  <c r="I209" i="26"/>
  <c r="G209" i="26"/>
  <c r="F209" i="26"/>
  <c r="E209" i="26"/>
  <c r="D209" i="26"/>
  <c r="C209" i="26"/>
  <c r="B209" i="26"/>
  <c r="I208" i="26"/>
  <c r="G208" i="26"/>
  <c r="F208" i="26"/>
  <c r="E208" i="26"/>
  <c r="D208" i="26"/>
  <c r="C208" i="26"/>
  <c r="B208" i="26"/>
  <c r="I207" i="26"/>
  <c r="G207" i="26"/>
  <c r="F207" i="26"/>
  <c r="E207" i="26"/>
  <c r="D207" i="26"/>
  <c r="C207" i="26"/>
  <c r="B207" i="26"/>
  <c r="I206" i="26"/>
  <c r="G206" i="26"/>
  <c r="F206" i="26"/>
  <c r="E206" i="26"/>
  <c r="D206" i="26"/>
  <c r="C206" i="26"/>
  <c r="B206" i="26"/>
  <c r="I205" i="26"/>
  <c r="G205" i="26"/>
  <c r="F205" i="26"/>
  <c r="E205" i="26"/>
  <c r="D205" i="26"/>
  <c r="C205" i="26"/>
  <c r="B205" i="26"/>
  <c r="I204" i="26"/>
  <c r="G204" i="26"/>
  <c r="F204" i="26"/>
  <c r="E204" i="26"/>
  <c r="D204" i="26"/>
  <c r="C204" i="26"/>
  <c r="B204" i="26"/>
  <c r="I203" i="26"/>
  <c r="G203" i="26"/>
  <c r="F203" i="26"/>
  <c r="E203" i="26"/>
  <c r="D203" i="26"/>
  <c r="C203" i="26"/>
  <c r="B203" i="26"/>
  <c r="I202" i="26"/>
  <c r="G202" i="26"/>
  <c r="F202" i="26"/>
  <c r="E202" i="26"/>
  <c r="D202" i="26"/>
  <c r="C202" i="26"/>
  <c r="B202" i="26"/>
  <c r="I201" i="26"/>
  <c r="G201" i="26"/>
  <c r="F201" i="26"/>
  <c r="E201" i="26"/>
  <c r="D201" i="26"/>
  <c r="C201" i="26"/>
  <c r="B201" i="26"/>
  <c r="I200" i="26"/>
  <c r="G200" i="26"/>
  <c r="F200" i="26"/>
  <c r="E200" i="26"/>
  <c r="D200" i="26"/>
  <c r="C200" i="26"/>
  <c r="B200" i="26"/>
  <c r="I199" i="26"/>
  <c r="G199" i="26"/>
  <c r="F199" i="26"/>
  <c r="E199" i="26"/>
  <c r="D199" i="26"/>
  <c r="C199" i="26"/>
  <c r="B199" i="26"/>
  <c r="I198" i="26"/>
  <c r="G198" i="26"/>
  <c r="F198" i="26"/>
  <c r="E198" i="26"/>
  <c r="D198" i="26"/>
  <c r="C198" i="26"/>
  <c r="B198" i="26"/>
  <c r="I197" i="26"/>
  <c r="G197" i="26"/>
  <c r="F197" i="26"/>
  <c r="E197" i="26"/>
  <c r="D197" i="26"/>
  <c r="C197" i="26"/>
  <c r="B197" i="26"/>
  <c r="I196" i="26"/>
  <c r="G196" i="26"/>
  <c r="F196" i="26"/>
  <c r="E196" i="26"/>
  <c r="D196" i="26"/>
  <c r="C196" i="26"/>
  <c r="B196" i="26"/>
  <c r="I195" i="26"/>
  <c r="G195" i="26"/>
  <c r="F195" i="26"/>
  <c r="E195" i="26"/>
  <c r="D195" i="26"/>
  <c r="C195" i="26"/>
  <c r="B195" i="26"/>
  <c r="I194" i="26"/>
  <c r="G194" i="26"/>
  <c r="F194" i="26"/>
  <c r="E194" i="26"/>
  <c r="D194" i="26"/>
  <c r="C194" i="26"/>
  <c r="B194" i="26"/>
  <c r="I193" i="26"/>
  <c r="G193" i="26"/>
  <c r="F193" i="26"/>
  <c r="E193" i="26"/>
  <c r="D193" i="26"/>
  <c r="C193" i="26"/>
  <c r="B193" i="26"/>
  <c r="I192" i="26"/>
  <c r="G192" i="26"/>
  <c r="F192" i="26"/>
  <c r="E192" i="26"/>
  <c r="D192" i="26"/>
  <c r="C192" i="26"/>
  <c r="B192" i="26"/>
  <c r="I191" i="26"/>
  <c r="G191" i="26"/>
  <c r="F191" i="26"/>
  <c r="E191" i="26"/>
  <c r="D191" i="26"/>
  <c r="C191" i="26"/>
  <c r="B191" i="26"/>
  <c r="I190" i="26"/>
  <c r="G190" i="26"/>
  <c r="F190" i="26"/>
  <c r="E190" i="26"/>
  <c r="D190" i="26"/>
  <c r="C190" i="26"/>
  <c r="B190" i="26"/>
  <c r="I189" i="26"/>
  <c r="G189" i="26"/>
  <c r="F189" i="26"/>
  <c r="E189" i="26"/>
  <c r="D189" i="26"/>
  <c r="C189" i="26"/>
  <c r="B189" i="26"/>
  <c r="I188" i="26"/>
  <c r="G188" i="26"/>
  <c r="F188" i="26"/>
  <c r="E188" i="26"/>
  <c r="D188" i="26"/>
  <c r="C188" i="26"/>
  <c r="B188" i="26"/>
  <c r="I187" i="26"/>
  <c r="G187" i="26"/>
  <c r="F187" i="26"/>
  <c r="E187" i="26"/>
  <c r="D187" i="26"/>
  <c r="C187" i="26"/>
  <c r="B187" i="26"/>
  <c r="I186" i="26"/>
  <c r="G186" i="26"/>
  <c r="F186" i="26"/>
  <c r="E186" i="26"/>
  <c r="D186" i="26"/>
  <c r="C186" i="26"/>
  <c r="B186" i="26"/>
  <c r="I185" i="26"/>
  <c r="G185" i="26"/>
  <c r="F185" i="26"/>
  <c r="E185" i="26"/>
  <c r="D185" i="26"/>
  <c r="C185" i="26"/>
  <c r="B185" i="26"/>
  <c r="I184" i="26"/>
  <c r="G184" i="26"/>
  <c r="F184" i="26"/>
  <c r="E184" i="26"/>
  <c r="D184" i="26"/>
  <c r="C184" i="26"/>
  <c r="B184" i="26"/>
  <c r="I183" i="26"/>
  <c r="G183" i="26"/>
  <c r="F183" i="26"/>
  <c r="E183" i="26"/>
  <c r="D183" i="26"/>
  <c r="C183" i="26"/>
  <c r="B183" i="26"/>
  <c r="I182" i="26"/>
  <c r="G182" i="26"/>
  <c r="F182" i="26"/>
  <c r="E182" i="26"/>
  <c r="D182" i="26"/>
  <c r="C182" i="26"/>
  <c r="B182" i="26"/>
  <c r="I181" i="26"/>
  <c r="G181" i="26"/>
  <c r="F181" i="26"/>
  <c r="E181" i="26"/>
  <c r="D181" i="26"/>
  <c r="C181" i="26"/>
  <c r="B181" i="26"/>
  <c r="I180" i="26"/>
  <c r="G180" i="26"/>
  <c r="F180" i="26"/>
  <c r="E180" i="26"/>
  <c r="D180" i="26"/>
  <c r="C180" i="26"/>
  <c r="B180" i="26"/>
  <c r="B263" i="26"/>
  <c r="E3" i="26"/>
  <c r="E175" i="26" s="1"/>
  <c r="B3" i="26"/>
  <c r="B220" i="26"/>
  <c r="B177" i="26"/>
  <c r="U229" i="24"/>
  <c r="S229" i="24"/>
  <c r="Q229" i="24"/>
  <c r="U228" i="24"/>
  <c r="S228" i="24"/>
  <c r="Q228" i="24"/>
  <c r="U227" i="24"/>
  <c r="S227" i="24"/>
  <c r="Q227" i="24"/>
  <c r="U226" i="24"/>
  <c r="S226" i="24"/>
  <c r="Q226" i="24"/>
  <c r="U225" i="24"/>
  <c r="S225" i="24"/>
  <c r="Q225" i="24"/>
  <c r="U224" i="24"/>
  <c r="S224" i="24"/>
  <c r="Q224" i="24"/>
  <c r="U223" i="24"/>
  <c r="S223" i="24"/>
  <c r="Q223" i="24"/>
  <c r="U222" i="24"/>
  <c r="S222" i="24"/>
  <c r="Q222" i="24"/>
  <c r="U221" i="24"/>
  <c r="S221" i="24"/>
  <c r="Q221" i="24"/>
  <c r="U220" i="24"/>
  <c r="S220" i="24"/>
  <c r="Q220" i="24"/>
  <c r="U219" i="24"/>
  <c r="S219" i="24"/>
  <c r="Q219" i="24"/>
  <c r="U218" i="24"/>
  <c r="S218" i="24"/>
  <c r="Q218" i="24"/>
  <c r="U217" i="24"/>
  <c r="S217" i="24"/>
  <c r="Q217" i="24"/>
  <c r="U216" i="24"/>
  <c r="S216" i="24"/>
  <c r="Q216" i="24"/>
  <c r="U215" i="24"/>
  <c r="S215" i="24"/>
  <c r="Q215" i="24"/>
  <c r="U214" i="24"/>
  <c r="S214" i="24"/>
  <c r="Q214" i="24"/>
  <c r="U213" i="24"/>
  <c r="S213" i="24"/>
  <c r="Q213" i="24"/>
  <c r="U212" i="24"/>
  <c r="S212" i="24"/>
  <c r="Q212" i="24"/>
  <c r="U211" i="24"/>
  <c r="S211" i="24"/>
  <c r="Q211" i="24"/>
  <c r="U210" i="24"/>
  <c r="S210" i="24"/>
  <c r="Q210" i="24"/>
  <c r="U209" i="24"/>
  <c r="S209" i="24"/>
  <c r="Q209" i="24"/>
  <c r="U208" i="24"/>
  <c r="S208" i="24"/>
  <c r="Q208" i="24"/>
  <c r="U207" i="24"/>
  <c r="S207" i="24"/>
  <c r="Q207" i="24"/>
  <c r="U206" i="24"/>
  <c r="S206" i="24"/>
  <c r="Q206" i="24"/>
  <c r="U205" i="24"/>
  <c r="S205" i="24"/>
  <c r="Q205" i="24"/>
  <c r="U204" i="24"/>
  <c r="S204" i="24"/>
  <c r="Q204" i="24"/>
  <c r="U203" i="24"/>
  <c r="S203" i="24"/>
  <c r="Q203" i="24"/>
  <c r="U202" i="24"/>
  <c r="S202" i="24"/>
  <c r="Q202" i="24"/>
  <c r="U201" i="24"/>
  <c r="S201" i="24"/>
  <c r="Q201" i="24"/>
  <c r="U200" i="24"/>
  <c r="S200" i="24"/>
  <c r="Q200" i="24"/>
  <c r="U199" i="24"/>
  <c r="S199" i="24"/>
  <c r="Q199" i="24"/>
  <c r="U198" i="24"/>
  <c r="S198" i="24"/>
  <c r="Q198" i="24"/>
  <c r="U197" i="24"/>
  <c r="S197" i="24"/>
  <c r="Q197" i="24"/>
  <c r="U196" i="24"/>
  <c r="S196" i="24"/>
  <c r="Q196" i="24"/>
  <c r="U195" i="24"/>
  <c r="S195" i="24"/>
  <c r="Q195" i="24"/>
  <c r="U194" i="24"/>
  <c r="S194" i="24"/>
  <c r="Q194" i="24"/>
  <c r="U193" i="24"/>
  <c r="S193" i="24"/>
  <c r="Q193" i="24"/>
  <c r="U192" i="24"/>
  <c r="S192" i="24"/>
  <c r="Q192" i="24"/>
  <c r="U191" i="24"/>
  <c r="S191" i="24"/>
  <c r="Q191" i="24"/>
  <c r="U190" i="24"/>
  <c r="S190" i="24"/>
  <c r="Q190" i="24"/>
  <c r="U189" i="24"/>
  <c r="S189" i="24"/>
  <c r="Q189" i="24"/>
  <c r="U188" i="24"/>
  <c r="S188" i="24"/>
  <c r="Q188" i="24"/>
  <c r="U187" i="24"/>
  <c r="S187" i="24"/>
  <c r="Q187" i="24"/>
  <c r="U186" i="24"/>
  <c r="S186" i="24"/>
  <c r="Q186" i="24"/>
  <c r="U185" i="24"/>
  <c r="S185" i="24"/>
  <c r="Q185" i="24"/>
  <c r="U184" i="24"/>
  <c r="S184" i="24"/>
  <c r="Q184" i="24"/>
  <c r="U183" i="24"/>
  <c r="S183" i="24"/>
  <c r="Q183" i="24"/>
  <c r="U182" i="24"/>
  <c r="S182" i="24"/>
  <c r="Q182" i="24"/>
  <c r="U181" i="24"/>
  <c r="S181" i="24"/>
  <c r="Q181" i="24"/>
  <c r="U180" i="24"/>
  <c r="S180" i="24"/>
  <c r="Q180" i="24"/>
  <c r="H54" i="27"/>
  <c r="M54" i="27"/>
  <c r="U54" i="27"/>
  <c r="O54" i="27"/>
  <c r="H5" i="27"/>
  <c r="M5" i="27"/>
  <c r="O5" i="27"/>
  <c r="H6" i="27"/>
  <c r="O6" i="27"/>
  <c r="H7" i="27"/>
  <c r="O7" i="27"/>
  <c r="H8" i="27"/>
  <c r="O8" i="27"/>
  <c r="H9" i="27"/>
  <c r="O9" i="27"/>
  <c r="H10" i="27"/>
  <c r="O10" i="27"/>
  <c r="H11" i="27"/>
  <c r="O11" i="27"/>
  <c r="H12" i="27"/>
  <c r="O12" i="27"/>
  <c r="H13" i="27"/>
  <c r="O13" i="27"/>
  <c r="H14" i="27"/>
  <c r="O14" i="27"/>
  <c r="H15" i="27"/>
  <c r="O15" i="27"/>
  <c r="H16" i="27"/>
  <c r="O16" i="27"/>
  <c r="H17" i="27"/>
  <c r="O17" i="27"/>
  <c r="H18" i="27"/>
  <c r="O18" i="27"/>
  <c r="H19" i="27"/>
  <c r="O19" i="27"/>
  <c r="H20" i="27"/>
  <c r="O20" i="27"/>
  <c r="H21" i="27"/>
  <c r="O21" i="27"/>
  <c r="H22" i="27"/>
  <c r="O22" i="27"/>
  <c r="H23" i="27"/>
  <c r="O23" i="27"/>
  <c r="H24" i="27"/>
  <c r="O24" i="27"/>
  <c r="H25" i="27"/>
  <c r="O25" i="27"/>
  <c r="H26" i="27"/>
  <c r="O26" i="27"/>
  <c r="H27" i="27"/>
  <c r="O27" i="27"/>
  <c r="H28" i="27"/>
  <c r="O28" i="27"/>
  <c r="Q5" i="27"/>
  <c r="M6" i="27"/>
  <c r="Q6" i="27"/>
  <c r="M7" i="27"/>
  <c r="Q7" i="27"/>
  <c r="M8" i="27"/>
  <c r="Q8" i="27"/>
  <c r="M9" i="27"/>
  <c r="Q9" i="27"/>
  <c r="M10" i="27"/>
  <c r="Q10" i="27"/>
  <c r="M11" i="27"/>
  <c r="Q11" i="27"/>
  <c r="M12" i="27"/>
  <c r="Q12" i="27"/>
  <c r="M13" i="27"/>
  <c r="Q13" i="27"/>
  <c r="M14" i="27"/>
  <c r="Q14" i="27"/>
  <c r="M15" i="27"/>
  <c r="Q15" i="27"/>
  <c r="M16" i="27"/>
  <c r="Q16" i="27"/>
  <c r="M17" i="27"/>
  <c r="Q17" i="27"/>
  <c r="M18" i="27"/>
  <c r="Q18" i="27"/>
  <c r="M19" i="27"/>
  <c r="Q19" i="27"/>
  <c r="M20" i="27"/>
  <c r="Q20" i="27"/>
  <c r="M21" i="27"/>
  <c r="Q21" i="27"/>
  <c r="M22" i="27"/>
  <c r="Q22" i="27"/>
  <c r="M23" i="27"/>
  <c r="Q23" i="27"/>
  <c r="M24" i="27"/>
  <c r="Q24" i="27"/>
  <c r="M25" i="27"/>
  <c r="Q25" i="27"/>
  <c r="M26" i="27"/>
  <c r="Q26" i="27"/>
  <c r="M27" i="27"/>
  <c r="Q27" i="27"/>
  <c r="M28" i="27"/>
  <c r="Q28" i="27"/>
  <c r="S54" i="27"/>
  <c r="Q54" i="27"/>
  <c r="H53" i="27"/>
  <c r="M53" i="27"/>
  <c r="U53" i="27"/>
  <c r="O53" i="27"/>
  <c r="S53" i="27"/>
  <c r="Q53" i="27"/>
  <c r="H52" i="27"/>
  <c r="M52" i="27"/>
  <c r="U52" i="27"/>
  <c r="O52" i="27"/>
  <c r="S52" i="27"/>
  <c r="Q52" i="27"/>
  <c r="H51" i="27"/>
  <c r="M51" i="27"/>
  <c r="U51" i="27"/>
  <c r="O51" i="27"/>
  <c r="S51" i="27"/>
  <c r="Q51" i="27"/>
  <c r="H50" i="27"/>
  <c r="M50" i="27"/>
  <c r="U50" i="27"/>
  <c r="O50" i="27"/>
  <c r="S50" i="27"/>
  <c r="Q50" i="27"/>
  <c r="H49" i="27"/>
  <c r="M49" i="27"/>
  <c r="U49" i="27"/>
  <c r="O49" i="27"/>
  <c r="S49" i="27"/>
  <c r="Q49" i="27"/>
  <c r="H48" i="27"/>
  <c r="M48" i="27"/>
  <c r="U48" i="27"/>
  <c r="O48" i="27"/>
  <c r="S48" i="27"/>
  <c r="Q48" i="27"/>
  <c r="H47" i="27"/>
  <c r="M47" i="27"/>
  <c r="U47" i="27"/>
  <c r="O47" i="27"/>
  <c r="S47" i="27"/>
  <c r="Q47" i="27"/>
  <c r="H46" i="27"/>
  <c r="M46" i="27"/>
  <c r="U46" i="27"/>
  <c r="O46" i="27"/>
  <c r="S46" i="27"/>
  <c r="Q46" i="27"/>
  <c r="H45" i="27"/>
  <c r="M45" i="27"/>
  <c r="U45" i="27"/>
  <c r="O45" i="27"/>
  <c r="S45" i="27"/>
  <c r="Q45" i="27"/>
  <c r="H44" i="27"/>
  <c r="M44" i="27"/>
  <c r="U44" i="27"/>
  <c r="O44" i="27"/>
  <c r="S44" i="27"/>
  <c r="Q44" i="27"/>
  <c r="H43" i="27"/>
  <c r="M43" i="27"/>
  <c r="U43" i="27"/>
  <c r="O43" i="27"/>
  <c r="S43" i="27"/>
  <c r="Q43" i="27"/>
  <c r="H42" i="27"/>
  <c r="M42" i="27"/>
  <c r="U42" i="27"/>
  <c r="O42" i="27"/>
  <c r="S42" i="27"/>
  <c r="Q42" i="27"/>
  <c r="H41" i="27"/>
  <c r="M41" i="27"/>
  <c r="U41" i="27"/>
  <c r="O41" i="27"/>
  <c r="S41" i="27"/>
  <c r="Q41" i="27"/>
  <c r="H40" i="27"/>
  <c r="M40" i="27"/>
  <c r="U40" i="27"/>
  <c r="O40" i="27"/>
  <c r="S40" i="27"/>
  <c r="Q40" i="27"/>
  <c r="H39" i="27"/>
  <c r="M39" i="27"/>
  <c r="U39" i="27"/>
  <c r="O39" i="27"/>
  <c r="S39" i="27"/>
  <c r="Q39" i="27"/>
  <c r="H38" i="27"/>
  <c r="M38" i="27"/>
  <c r="U38" i="27"/>
  <c r="O38" i="27"/>
  <c r="S38" i="27"/>
  <c r="Q38" i="27"/>
  <c r="H37" i="27"/>
  <c r="M37" i="27"/>
  <c r="U37" i="27"/>
  <c r="O37" i="27"/>
  <c r="S37" i="27"/>
  <c r="Q37" i="27"/>
  <c r="H36" i="27"/>
  <c r="M36" i="27"/>
  <c r="U36" i="27"/>
  <c r="O36" i="27"/>
  <c r="S36" i="27"/>
  <c r="Q36" i="27"/>
  <c r="H35" i="27"/>
  <c r="M35" i="27"/>
  <c r="U35" i="27"/>
  <c r="O35" i="27"/>
  <c r="S35" i="27"/>
  <c r="Q35" i="27"/>
  <c r="H34" i="27"/>
  <c r="M34" i="27"/>
  <c r="U34" i="27"/>
  <c r="O34" i="27"/>
  <c r="S34" i="27"/>
  <c r="Q34" i="27"/>
  <c r="H33" i="27"/>
  <c r="M33" i="27"/>
  <c r="U33" i="27"/>
  <c r="O33" i="27"/>
  <c r="S33" i="27"/>
  <c r="Q33" i="27"/>
  <c r="H32" i="27"/>
  <c r="M32" i="27"/>
  <c r="U32" i="27"/>
  <c r="O32" i="27"/>
  <c r="S32" i="27"/>
  <c r="Q32" i="27"/>
  <c r="H31" i="27"/>
  <c r="M31" i="27"/>
  <c r="U31" i="27"/>
  <c r="O31" i="27"/>
  <c r="S31" i="27"/>
  <c r="Q31" i="27"/>
  <c r="H30" i="27"/>
  <c r="M30" i="27"/>
  <c r="U30" i="27"/>
  <c r="O30" i="27"/>
  <c r="S30" i="27"/>
  <c r="Q30" i="27"/>
  <c r="H29" i="27"/>
  <c r="M29" i="27"/>
  <c r="U29" i="27"/>
  <c r="O29" i="27"/>
  <c r="S29" i="27"/>
  <c r="Q29" i="27"/>
  <c r="C85" i="8"/>
  <c r="M85" i="8" s="1"/>
  <c r="V85" i="8"/>
  <c r="C82" i="8"/>
  <c r="E84" i="8" s="1"/>
  <c r="H84" i="8"/>
  <c r="J84" i="8"/>
  <c r="L82" i="8"/>
  <c r="V82" i="8"/>
  <c r="W82" i="8"/>
  <c r="X82" i="8"/>
  <c r="M82" i="8"/>
  <c r="C79" i="8"/>
  <c r="V79" i="8" s="1"/>
  <c r="M79" i="8"/>
  <c r="C76" i="8"/>
  <c r="J78" i="8" s="1"/>
  <c r="M76" i="8"/>
  <c r="C73" i="8"/>
  <c r="H75" i="8" s="1"/>
  <c r="V73" i="8"/>
  <c r="C66" i="8"/>
  <c r="C63" i="8"/>
  <c r="C60" i="8"/>
  <c r="H62" i="8"/>
  <c r="X60" i="8"/>
  <c r="M60" i="8"/>
  <c r="C57" i="8"/>
  <c r="H59" i="8"/>
  <c r="L57" i="8"/>
  <c r="V57" i="8"/>
  <c r="M57" i="8"/>
  <c r="C54" i="8"/>
  <c r="T54" i="8"/>
  <c r="C51" i="8"/>
  <c r="H53" i="8" s="1"/>
  <c r="C48" i="8"/>
  <c r="C45" i="8"/>
  <c r="M45" i="8"/>
  <c r="C42" i="8"/>
  <c r="C39" i="8"/>
  <c r="C32" i="8"/>
  <c r="M32" i="8" s="1"/>
  <c r="H34" i="8"/>
  <c r="C29" i="8"/>
  <c r="H31" i="8"/>
  <c r="L29" i="8"/>
  <c r="V29" i="8"/>
  <c r="M29" i="8"/>
  <c r="C26" i="8"/>
  <c r="V26" i="8"/>
  <c r="C23" i="8"/>
  <c r="C20" i="8"/>
  <c r="C17" i="8"/>
  <c r="H19" i="8" s="1"/>
  <c r="C14" i="8"/>
  <c r="C11" i="8"/>
  <c r="H13" i="8" s="1"/>
  <c r="C8" i="8"/>
  <c r="C5" i="8"/>
  <c r="H7" i="8" s="1"/>
  <c r="C149" i="6"/>
  <c r="S149" i="6" s="1"/>
  <c r="D149" i="6"/>
  <c r="C148" i="6"/>
  <c r="U148" i="6" s="1"/>
  <c r="D148" i="6"/>
  <c r="C147" i="6"/>
  <c r="D147" i="6"/>
  <c r="C146" i="6"/>
  <c r="U146" i="6" s="1"/>
  <c r="D146" i="6"/>
  <c r="C145" i="6"/>
  <c r="H145" i="6" s="1"/>
  <c r="D145" i="6"/>
  <c r="C144" i="6"/>
  <c r="U144" i="6" s="1"/>
  <c r="D144" i="6"/>
  <c r="C143" i="6"/>
  <c r="D143" i="6"/>
  <c r="C142" i="6"/>
  <c r="U142" i="6" s="1"/>
  <c r="D142" i="6"/>
  <c r="C141" i="6"/>
  <c r="S141" i="6" s="1"/>
  <c r="D141" i="6"/>
  <c r="C140" i="6"/>
  <c r="U140" i="6" s="1"/>
  <c r="D140" i="6"/>
  <c r="C139" i="6"/>
  <c r="D139" i="6"/>
  <c r="C138" i="6"/>
  <c r="D138" i="6"/>
  <c r="C137" i="6"/>
  <c r="M137" i="6" s="1"/>
  <c r="D137" i="6"/>
  <c r="C136" i="6"/>
  <c r="U136" i="6" s="1"/>
  <c r="D136" i="6"/>
  <c r="C135" i="6"/>
  <c r="Q135" i="6" s="1"/>
  <c r="D135" i="6"/>
  <c r="C134" i="6"/>
  <c r="U134" i="6" s="1"/>
  <c r="D134" i="6"/>
  <c r="C133" i="6"/>
  <c r="D133" i="6"/>
  <c r="C132" i="6"/>
  <c r="U132" i="6" s="1"/>
  <c r="D132" i="6"/>
  <c r="C131" i="6"/>
  <c r="U131" i="6" s="1"/>
  <c r="D131" i="6"/>
  <c r="C130" i="6"/>
  <c r="U130" i="6" s="1"/>
  <c r="D130" i="6"/>
  <c r="C129" i="6"/>
  <c r="D129" i="6"/>
  <c r="C128" i="6"/>
  <c r="U128" i="6" s="1"/>
  <c r="D128" i="6"/>
  <c r="C127" i="6"/>
  <c r="M127" i="6" s="1"/>
  <c r="D127" i="6"/>
  <c r="C126" i="6"/>
  <c r="U126" i="6" s="1"/>
  <c r="D126" i="6"/>
  <c r="C125" i="6"/>
  <c r="Q125" i="6" s="1"/>
  <c r="D125" i="6"/>
  <c r="C124" i="6"/>
  <c r="U124" i="6" s="1"/>
  <c r="D124" i="6"/>
  <c r="C123" i="6"/>
  <c r="S123" i="6" s="1"/>
  <c r="D123" i="6"/>
  <c r="C122" i="6"/>
  <c r="H122" i="6" s="1"/>
  <c r="D122" i="6"/>
  <c r="C121" i="6"/>
  <c r="U121" i="6" s="1"/>
  <c r="D121" i="6"/>
  <c r="C120" i="6"/>
  <c r="U120" i="6" s="1"/>
  <c r="D120" i="6"/>
  <c r="C119" i="6"/>
  <c r="U119" i="6" s="1"/>
  <c r="D119" i="6"/>
  <c r="C118" i="6"/>
  <c r="U118" i="6" s="1"/>
  <c r="D118" i="6"/>
  <c r="C117" i="6"/>
  <c r="S117" i="6" s="1"/>
  <c r="D117" i="6"/>
  <c r="C116" i="6"/>
  <c r="U116" i="6" s="1"/>
  <c r="D116" i="6"/>
  <c r="C115" i="6"/>
  <c r="S115" i="6" s="1"/>
  <c r="D115" i="6"/>
  <c r="C114" i="6"/>
  <c r="U114" i="6" s="1"/>
  <c r="D114" i="6"/>
  <c r="C113" i="6"/>
  <c r="S113" i="6" s="1"/>
  <c r="D113" i="6"/>
  <c r="C112" i="6"/>
  <c r="U112" i="6" s="1"/>
  <c r="D112" i="6"/>
  <c r="C111" i="6"/>
  <c r="U111" i="6" s="1"/>
  <c r="D111" i="6"/>
  <c r="C110" i="6"/>
  <c r="H110" i="6" s="1"/>
  <c r="D110" i="6"/>
  <c r="C109" i="6"/>
  <c r="D109" i="6"/>
  <c r="C108" i="6"/>
  <c r="U108" i="6" s="1"/>
  <c r="D108" i="6"/>
  <c r="C107" i="6"/>
  <c r="D107" i="6"/>
  <c r="C106" i="6"/>
  <c r="U106" i="6" s="1"/>
  <c r="D106" i="6"/>
  <c r="C105" i="6"/>
  <c r="Q105" i="6" s="1"/>
  <c r="D105" i="6"/>
  <c r="C104" i="6"/>
  <c r="U104" i="6" s="1"/>
  <c r="D104" i="6"/>
  <c r="C103" i="6"/>
  <c r="Q103" i="6" s="1"/>
  <c r="D103" i="6"/>
  <c r="U28" i="27"/>
  <c r="S28" i="27"/>
  <c r="U27" i="27"/>
  <c r="S27" i="27"/>
  <c r="U26" i="27"/>
  <c r="S26" i="27"/>
  <c r="U25" i="27"/>
  <c r="S25" i="27"/>
  <c r="U24" i="27"/>
  <c r="S24" i="27"/>
  <c r="U23" i="27"/>
  <c r="S23" i="27"/>
  <c r="U22" i="27"/>
  <c r="S22" i="27"/>
  <c r="U21" i="27"/>
  <c r="S21" i="27"/>
  <c r="U20" i="27"/>
  <c r="S20" i="27"/>
  <c r="U19" i="27"/>
  <c r="S19" i="27"/>
  <c r="U18" i="27"/>
  <c r="S18" i="27"/>
  <c r="U17" i="27"/>
  <c r="S17" i="27"/>
  <c r="U16" i="27"/>
  <c r="S16" i="27"/>
  <c r="U15" i="27"/>
  <c r="S15" i="27"/>
  <c r="U14" i="27"/>
  <c r="S14" i="27"/>
  <c r="U13" i="27"/>
  <c r="S13" i="27"/>
  <c r="U12" i="27"/>
  <c r="S12" i="27"/>
  <c r="U11" i="27"/>
  <c r="S11" i="27"/>
  <c r="U10" i="27"/>
  <c r="S10" i="27"/>
  <c r="U9" i="27"/>
  <c r="S9" i="27"/>
  <c r="U8" i="27"/>
  <c r="S8" i="27"/>
  <c r="U7" i="27"/>
  <c r="S7" i="27"/>
  <c r="U6" i="27"/>
  <c r="S6" i="27"/>
  <c r="U5" i="27"/>
  <c r="S5" i="27"/>
  <c r="C3" i="27"/>
  <c r="I1" i="15"/>
  <c r="C3" i="3"/>
  <c r="C29" i="3"/>
  <c r="C5" i="3"/>
  <c r="G5" i="3" s="1"/>
  <c r="C6" i="3"/>
  <c r="C7" i="3"/>
  <c r="C8" i="3"/>
  <c r="C9" i="3"/>
  <c r="G9" i="3" s="1"/>
  <c r="C10" i="3"/>
  <c r="G10" i="3"/>
  <c r="C11" i="3"/>
  <c r="C12" i="3"/>
  <c r="C13" i="3"/>
  <c r="G13" i="3" s="1"/>
  <c r="C14" i="3"/>
  <c r="G14" i="3" s="1"/>
  <c r="C15" i="3"/>
  <c r="K15" i="3" s="1"/>
  <c r="G15" i="3"/>
  <c r="L15" i="3"/>
  <c r="C16" i="3"/>
  <c r="C17" i="3"/>
  <c r="C18" i="3"/>
  <c r="L18" i="3"/>
  <c r="C19" i="3"/>
  <c r="K19" i="3" s="1"/>
  <c r="C20" i="3"/>
  <c r="C21" i="3"/>
  <c r="G21" i="3" s="1"/>
  <c r="C22" i="3"/>
  <c r="N22" i="3" s="1"/>
  <c r="G22" i="3"/>
  <c r="C23" i="3"/>
  <c r="G23" i="3" s="1"/>
  <c r="C24" i="3"/>
  <c r="N24" i="3" s="1"/>
  <c r="C25" i="3"/>
  <c r="G25" i="3" s="1"/>
  <c r="C26" i="3"/>
  <c r="P26" i="3" s="1"/>
  <c r="L26" i="3"/>
  <c r="C27" i="3"/>
  <c r="G27" i="3" s="1"/>
  <c r="C28" i="3"/>
  <c r="N28" i="3" s="1"/>
  <c r="N15" i="3"/>
  <c r="N26" i="3"/>
  <c r="N27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P15" i="3"/>
  <c r="B15" i="3"/>
  <c r="B14" i="3"/>
  <c r="B13" i="3"/>
  <c r="B12" i="3"/>
  <c r="B11" i="3"/>
  <c r="B10" i="3"/>
  <c r="B9" i="3"/>
  <c r="B8" i="3"/>
  <c r="B7" i="3"/>
  <c r="B6" i="3"/>
  <c r="B5" i="3"/>
  <c r="C3" i="4"/>
  <c r="C29" i="4"/>
  <c r="B29" i="4"/>
  <c r="C28" i="4"/>
  <c r="B28" i="4"/>
  <c r="C27" i="4"/>
  <c r="B27" i="4"/>
  <c r="C26" i="4"/>
  <c r="B26" i="4"/>
  <c r="C25" i="4"/>
  <c r="B25" i="4"/>
  <c r="C24" i="4"/>
  <c r="B24" i="4"/>
  <c r="C23" i="4"/>
  <c r="B23" i="4"/>
  <c r="C22" i="4"/>
  <c r="B22" i="4"/>
  <c r="C21" i="4"/>
  <c r="B21" i="4"/>
  <c r="C20" i="4"/>
  <c r="B20" i="4"/>
  <c r="C19" i="4"/>
  <c r="B19" i="4"/>
  <c r="C18" i="4"/>
  <c r="B18" i="4"/>
  <c r="C17" i="4"/>
  <c r="B17" i="4"/>
  <c r="C16" i="4"/>
  <c r="B16" i="4"/>
  <c r="C15" i="4"/>
  <c r="B15" i="4"/>
  <c r="C14" i="4"/>
  <c r="B14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B5" i="4"/>
  <c r="C5" i="4"/>
  <c r="C3" i="5"/>
  <c r="C71" i="8"/>
  <c r="C37" i="8"/>
  <c r="C3" i="8"/>
  <c r="B35" i="8"/>
  <c r="B69" i="8" s="1"/>
  <c r="O60" i="8"/>
  <c r="Q60" i="8" s="1"/>
  <c r="O82" i="8"/>
  <c r="Q82" i="8" s="1"/>
  <c r="B85" i="8"/>
  <c r="B82" i="8"/>
  <c r="B79" i="8"/>
  <c r="B76" i="8"/>
  <c r="B73" i="8"/>
  <c r="B66" i="8"/>
  <c r="B63" i="8"/>
  <c r="B60" i="8"/>
  <c r="B57" i="8"/>
  <c r="B54" i="8"/>
  <c r="B5" i="8"/>
  <c r="B8" i="8"/>
  <c r="B11" i="8"/>
  <c r="B14" i="8"/>
  <c r="B17" i="8"/>
  <c r="B20" i="8"/>
  <c r="B23" i="8"/>
  <c r="B26" i="8"/>
  <c r="B29" i="8"/>
  <c r="B32" i="8"/>
  <c r="B39" i="8"/>
  <c r="B42" i="8"/>
  <c r="B45" i="8"/>
  <c r="B48" i="8"/>
  <c r="B51" i="8"/>
  <c r="E3" i="22"/>
  <c r="B3" i="22"/>
  <c r="B46" i="22" s="1"/>
  <c r="I210" i="22"/>
  <c r="G210" i="22"/>
  <c r="F210" i="22"/>
  <c r="E210" i="22"/>
  <c r="D210" i="22"/>
  <c r="C210" i="22"/>
  <c r="B210" i="22"/>
  <c r="I209" i="22"/>
  <c r="G209" i="22"/>
  <c r="F209" i="22"/>
  <c r="E209" i="22"/>
  <c r="D209" i="22"/>
  <c r="C209" i="22"/>
  <c r="B209" i="22"/>
  <c r="I208" i="22"/>
  <c r="G208" i="22"/>
  <c r="F208" i="22"/>
  <c r="E208" i="22"/>
  <c r="D208" i="22"/>
  <c r="C208" i="22"/>
  <c r="B208" i="22"/>
  <c r="I207" i="22"/>
  <c r="G207" i="22"/>
  <c r="F207" i="22"/>
  <c r="E207" i="22"/>
  <c r="D207" i="22"/>
  <c r="C207" i="22"/>
  <c r="B207" i="22"/>
  <c r="I206" i="22"/>
  <c r="G206" i="22"/>
  <c r="F206" i="22"/>
  <c r="E206" i="22"/>
  <c r="D206" i="22"/>
  <c r="C206" i="22"/>
  <c r="B206" i="22"/>
  <c r="I205" i="22"/>
  <c r="G205" i="22"/>
  <c r="F205" i="22"/>
  <c r="E205" i="22"/>
  <c r="D205" i="22"/>
  <c r="C205" i="22"/>
  <c r="B205" i="22"/>
  <c r="I204" i="22"/>
  <c r="G204" i="22"/>
  <c r="F204" i="22"/>
  <c r="E204" i="22"/>
  <c r="D204" i="22"/>
  <c r="C204" i="22"/>
  <c r="B204" i="22"/>
  <c r="I203" i="22"/>
  <c r="G203" i="22"/>
  <c r="F203" i="22"/>
  <c r="E203" i="22"/>
  <c r="D203" i="22"/>
  <c r="C203" i="22"/>
  <c r="B203" i="22"/>
  <c r="I202" i="22"/>
  <c r="G202" i="22"/>
  <c r="F202" i="22"/>
  <c r="E202" i="22"/>
  <c r="D202" i="22"/>
  <c r="C202" i="22"/>
  <c r="B202" i="22"/>
  <c r="I201" i="22"/>
  <c r="G201" i="22"/>
  <c r="F201" i="22"/>
  <c r="E201" i="22"/>
  <c r="D201" i="22"/>
  <c r="C201" i="22"/>
  <c r="B201" i="22"/>
  <c r="I200" i="22"/>
  <c r="G200" i="22"/>
  <c r="F200" i="22"/>
  <c r="E200" i="22"/>
  <c r="D200" i="22"/>
  <c r="C200" i="22"/>
  <c r="B200" i="22"/>
  <c r="I199" i="22"/>
  <c r="G199" i="22"/>
  <c r="F199" i="22"/>
  <c r="E199" i="22"/>
  <c r="D199" i="22"/>
  <c r="C199" i="22"/>
  <c r="B199" i="22"/>
  <c r="I198" i="22"/>
  <c r="G198" i="22"/>
  <c r="F198" i="22"/>
  <c r="E198" i="22"/>
  <c r="D198" i="22"/>
  <c r="C198" i="22"/>
  <c r="B198" i="22"/>
  <c r="I197" i="22"/>
  <c r="G197" i="22"/>
  <c r="F197" i="22"/>
  <c r="E197" i="22"/>
  <c r="D197" i="22"/>
  <c r="C197" i="22"/>
  <c r="B197" i="22"/>
  <c r="I196" i="22"/>
  <c r="G196" i="22"/>
  <c r="F196" i="22"/>
  <c r="E196" i="22"/>
  <c r="D196" i="22"/>
  <c r="C196" i="22"/>
  <c r="B196" i="22"/>
  <c r="I195" i="22"/>
  <c r="G195" i="22"/>
  <c r="F195" i="22"/>
  <c r="E195" i="22"/>
  <c r="D195" i="22"/>
  <c r="C195" i="22"/>
  <c r="B195" i="22"/>
  <c r="I194" i="22"/>
  <c r="G194" i="22"/>
  <c r="F194" i="22"/>
  <c r="E194" i="22"/>
  <c r="D194" i="22"/>
  <c r="C194" i="22"/>
  <c r="B194" i="22"/>
  <c r="I193" i="22"/>
  <c r="G193" i="22"/>
  <c r="F193" i="22"/>
  <c r="E193" i="22"/>
  <c r="D193" i="22"/>
  <c r="C193" i="22"/>
  <c r="B193" i="22"/>
  <c r="I192" i="22"/>
  <c r="G192" i="22"/>
  <c r="F192" i="22"/>
  <c r="E192" i="22"/>
  <c r="D192" i="22"/>
  <c r="C192" i="22"/>
  <c r="B192" i="22"/>
  <c r="I191" i="22"/>
  <c r="G191" i="22"/>
  <c r="F191" i="22"/>
  <c r="E191" i="22"/>
  <c r="D191" i="22"/>
  <c r="C191" i="22"/>
  <c r="B191" i="22"/>
  <c r="I190" i="22"/>
  <c r="G190" i="22"/>
  <c r="F190" i="22"/>
  <c r="E190" i="22"/>
  <c r="D190" i="22"/>
  <c r="C190" i="22"/>
  <c r="B190" i="22"/>
  <c r="I189" i="22"/>
  <c r="G189" i="22"/>
  <c r="F189" i="22"/>
  <c r="E189" i="22"/>
  <c r="D189" i="22"/>
  <c r="C189" i="22"/>
  <c r="B189" i="22"/>
  <c r="I188" i="22"/>
  <c r="G188" i="22"/>
  <c r="F188" i="22"/>
  <c r="E188" i="22"/>
  <c r="D188" i="22"/>
  <c r="C188" i="22"/>
  <c r="B188" i="22"/>
  <c r="I187" i="22"/>
  <c r="G187" i="22"/>
  <c r="F187" i="22"/>
  <c r="E187" i="22"/>
  <c r="D187" i="22"/>
  <c r="C187" i="22"/>
  <c r="B187" i="22"/>
  <c r="I186" i="22"/>
  <c r="G186" i="22"/>
  <c r="F186" i="22"/>
  <c r="E186" i="22"/>
  <c r="D186" i="22"/>
  <c r="C186" i="22"/>
  <c r="B186" i="22"/>
  <c r="I185" i="22"/>
  <c r="G185" i="22"/>
  <c r="F185" i="22"/>
  <c r="E185" i="22"/>
  <c r="D185" i="22"/>
  <c r="C185" i="22"/>
  <c r="B185" i="22"/>
  <c r="I184" i="22"/>
  <c r="G184" i="22"/>
  <c r="F184" i="22"/>
  <c r="E184" i="22"/>
  <c r="D184" i="22"/>
  <c r="C184" i="22"/>
  <c r="B184" i="22"/>
  <c r="I183" i="22"/>
  <c r="G183" i="22"/>
  <c r="F183" i="22"/>
  <c r="E183" i="22"/>
  <c r="D183" i="22"/>
  <c r="C183" i="22"/>
  <c r="B183" i="22"/>
  <c r="I182" i="22"/>
  <c r="G182" i="22"/>
  <c r="F182" i="22"/>
  <c r="E182" i="22"/>
  <c r="D182" i="22"/>
  <c r="C182" i="22"/>
  <c r="B182" i="22"/>
  <c r="I181" i="22"/>
  <c r="G181" i="22"/>
  <c r="F181" i="22"/>
  <c r="E181" i="22"/>
  <c r="D181" i="22"/>
  <c r="C181" i="22"/>
  <c r="B181" i="22"/>
  <c r="I180" i="22"/>
  <c r="G180" i="22"/>
  <c r="F180" i="22"/>
  <c r="E180" i="22"/>
  <c r="D180" i="22"/>
  <c r="C180" i="22"/>
  <c r="B180" i="22"/>
  <c r="I172" i="22"/>
  <c r="G172" i="22"/>
  <c r="F172" i="22"/>
  <c r="E172" i="22"/>
  <c r="D172" i="22"/>
  <c r="C172" i="22"/>
  <c r="B172" i="22"/>
  <c r="I171" i="22"/>
  <c r="G171" i="22"/>
  <c r="F171" i="22"/>
  <c r="E171" i="22"/>
  <c r="D171" i="22"/>
  <c r="C171" i="22"/>
  <c r="B171" i="22"/>
  <c r="I170" i="22"/>
  <c r="G170" i="22"/>
  <c r="F170" i="22"/>
  <c r="E170" i="22"/>
  <c r="D170" i="22"/>
  <c r="C170" i="22"/>
  <c r="B170" i="22"/>
  <c r="I169" i="22"/>
  <c r="G169" i="22"/>
  <c r="F169" i="22"/>
  <c r="E169" i="22"/>
  <c r="D169" i="22"/>
  <c r="C169" i="22"/>
  <c r="B169" i="22"/>
  <c r="I168" i="22"/>
  <c r="G168" i="22"/>
  <c r="F168" i="22"/>
  <c r="E168" i="22"/>
  <c r="D168" i="22"/>
  <c r="C168" i="22"/>
  <c r="B168" i="22"/>
  <c r="I167" i="22"/>
  <c r="G167" i="22"/>
  <c r="F167" i="22"/>
  <c r="E167" i="22"/>
  <c r="D167" i="22"/>
  <c r="C167" i="22"/>
  <c r="B167" i="22"/>
  <c r="I166" i="22"/>
  <c r="G166" i="22"/>
  <c r="F166" i="22"/>
  <c r="E166" i="22"/>
  <c r="D166" i="22"/>
  <c r="C166" i="22"/>
  <c r="B166" i="22"/>
  <c r="I165" i="22"/>
  <c r="G165" i="22"/>
  <c r="F165" i="22"/>
  <c r="E165" i="22"/>
  <c r="D165" i="22"/>
  <c r="C165" i="22"/>
  <c r="B165" i="22"/>
  <c r="I164" i="22"/>
  <c r="G164" i="22"/>
  <c r="F164" i="22"/>
  <c r="E164" i="22"/>
  <c r="D164" i="22"/>
  <c r="C164" i="22"/>
  <c r="B164" i="22"/>
  <c r="I163" i="22"/>
  <c r="G163" i="22"/>
  <c r="F163" i="22"/>
  <c r="E163" i="22"/>
  <c r="D163" i="22"/>
  <c r="C163" i="22"/>
  <c r="B163" i="22"/>
  <c r="I162" i="22"/>
  <c r="G162" i="22"/>
  <c r="F162" i="22"/>
  <c r="E162" i="22"/>
  <c r="D162" i="22"/>
  <c r="C162" i="22"/>
  <c r="B162" i="22"/>
  <c r="I161" i="22"/>
  <c r="G161" i="22"/>
  <c r="F161" i="22"/>
  <c r="E161" i="22"/>
  <c r="D161" i="22"/>
  <c r="C161" i="22"/>
  <c r="B161" i="22"/>
  <c r="I160" i="22"/>
  <c r="G160" i="22"/>
  <c r="F160" i="22"/>
  <c r="E160" i="22"/>
  <c r="D160" i="22"/>
  <c r="C160" i="22"/>
  <c r="B160" i="22"/>
  <c r="I159" i="22"/>
  <c r="G159" i="22"/>
  <c r="F159" i="22"/>
  <c r="E159" i="22"/>
  <c r="D159" i="22"/>
  <c r="C159" i="22"/>
  <c r="B159" i="22"/>
  <c r="I158" i="22"/>
  <c r="G158" i="22"/>
  <c r="F158" i="22"/>
  <c r="E158" i="22"/>
  <c r="D158" i="22"/>
  <c r="C158" i="22"/>
  <c r="B158" i="22"/>
  <c r="I157" i="22"/>
  <c r="G157" i="22"/>
  <c r="F157" i="22"/>
  <c r="E157" i="22"/>
  <c r="D157" i="22"/>
  <c r="C157" i="22"/>
  <c r="B157" i="22"/>
  <c r="I156" i="22"/>
  <c r="G156" i="22"/>
  <c r="F156" i="22"/>
  <c r="E156" i="22"/>
  <c r="D156" i="22"/>
  <c r="C156" i="22"/>
  <c r="B156" i="22"/>
  <c r="I155" i="22"/>
  <c r="G155" i="22"/>
  <c r="F155" i="22"/>
  <c r="E155" i="22"/>
  <c r="D155" i="22"/>
  <c r="C155" i="22"/>
  <c r="B155" i="22"/>
  <c r="I154" i="22"/>
  <c r="G154" i="22"/>
  <c r="F154" i="22"/>
  <c r="E154" i="22"/>
  <c r="D154" i="22"/>
  <c r="C154" i="22"/>
  <c r="B154" i="22"/>
  <c r="I153" i="22"/>
  <c r="G153" i="22"/>
  <c r="F153" i="22"/>
  <c r="E153" i="22"/>
  <c r="D153" i="22"/>
  <c r="C153" i="22"/>
  <c r="B153" i="22"/>
  <c r="I152" i="22"/>
  <c r="G152" i="22"/>
  <c r="F152" i="22"/>
  <c r="E152" i="22"/>
  <c r="D152" i="22"/>
  <c r="C152" i="22"/>
  <c r="B152" i="22"/>
  <c r="I151" i="22"/>
  <c r="G151" i="22"/>
  <c r="F151" i="22"/>
  <c r="E151" i="22"/>
  <c r="D151" i="22"/>
  <c r="C151" i="22"/>
  <c r="B151" i="22"/>
  <c r="I150" i="22"/>
  <c r="G150" i="22"/>
  <c r="F150" i="22"/>
  <c r="E150" i="22"/>
  <c r="D150" i="22"/>
  <c r="C150" i="22"/>
  <c r="B150" i="22"/>
  <c r="I149" i="22"/>
  <c r="G149" i="22"/>
  <c r="F149" i="22"/>
  <c r="E149" i="22"/>
  <c r="D149" i="22"/>
  <c r="C149" i="22"/>
  <c r="B149" i="22"/>
  <c r="I148" i="22"/>
  <c r="G148" i="22"/>
  <c r="F148" i="22"/>
  <c r="E148" i="22"/>
  <c r="D148" i="22"/>
  <c r="C148" i="22"/>
  <c r="B148" i="22"/>
  <c r="I147" i="22"/>
  <c r="G147" i="22"/>
  <c r="F147" i="22"/>
  <c r="E147" i="22"/>
  <c r="D147" i="22"/>
  <c r="C147" i="22"/>
  <c r="B147" i="22"/>
  <c r="I146" i="22"/>
  <c r="G146" i="22"/>
  <c r="F146" i="22"/>
  <c r="E146" i="22"/>
  <c r="D146" i="22"/>
  <c r="C146" i="22"/>
  <c r="B146" i="22"/>
  <c r="I145" i="22"/>
  <c r="G145" i="22"/>
  <c r="F145" i="22"/>
  <c r="E145" i="22"/>
  <c r="D145" i="22"/>
  <c r="C145" i="22"/>
  <c r="B145" i="22"/>
  <c r="I144" i="22"/>
  <c r="G144" i="22"/>
  <c r="F144" i="22"/>
  <c r="E144" i="22"/>
  <c r="D144" i="22"/>
  <c r="C144" i="22"/>
  <c r="B144" i="22"/>
  <c r="I143" i="22"/>
  <c r="G143" i="22"/>
  <c r="F143" i="22"/>
  <c r="E143" i="22"/>
  <c r="D143" i="22"/>
  <c r="C143" i="22"/>
  <c r="B143" i="22"/>
  <c r="I142" i="22"/>
  <c r="G142" i="22"/>
  <c r="F142" i="22"/>
  <c r="E142" i="22"/>
  <c r="D142" i="22"/>
  <c r="C142" i="22"/>
  <c r="B142" i="22"/>
  <c r="I141" i="22"/>
  <c r="G141" i="22"/>
  <c r="F141" i="22"/>
  <c r="E141" i="22"/>
  <c r="D141" i="22"/>
  <c r="C141" i="22"/>
  <c r="B141" i="22"/>
  <c r="I140" i="22"/>
  <c r="G140" i="22"/>
  <c r="F140" i="22"/>
  <c r="E140" i="22"/>
  <c r="D140" i="22"/>
  <c r="C140" i="22"/>
  <c r="B140" i="22"/>
  <c r="I139" i="22"/>
  <c r="G139" i="22"/>
  <c r="F139" i="22"/>
  <c r="E139" i="22"/>
  <c r="D139" i="22"/>
  <c r="C139" i="22"/>
  <c r="B139" i="22"/>
  <c r="I138" i="22"/>
  <c r="G138" i="22"/>
  <c r="F138" i="22"/>
  <c r="E138" i="22"/>
  <c r="D138" i="22"/>
  <c r="C138" i="22"/>
  <c r="B138" i="22"/>
  <c r="I137" i="22"/>
  <c r="G137" i="22"/>
  <c r="F137" i="22"/>
  <c r="E137" i="22"/>
  <c r="D137" i="22"/>
  <c r="C137" i="22"/>
  <c r="B137" i="22"/>
  <c r="I129" i="22"/>
  <c r="G129" i="22"/>
  <c r="F129" i="22"/>
  <c r="E129" i="22"/>
  <c r="D129" i="22"/>
  <c r="C129" i="22"/>
  <c r="B129" i="22"/>
  <c r="I128" i="22"/>
  <c r="G128" i="22"/>
  <c r="F128" i="22"/>
  <c r="E128" i="22"/>
  <c r="D128" i="22"/>
  <c r="C128" i="22"/>
  <c r="B128" i="22"/>
  <c r="I127" i="22"/>
  <c r="G127" i="22"/>
  <c r="F127" i="22"/>
  <c r="E127" i="22"/>
  <c r="D127" i="22"/>
  <c r="C127" i="22"/>
  <c r="B127" i="22"/>
  <c r="I126" i="22"/>
  <c r="G126" i="22"/>
  <c r="F126" i="22"/>
  <c r="E126" i="22"/>
  <c r="D126" i="22"/>
  <c r="C126" i="22"/>
  <c r="B126" i="22"/>
  <c r="I125" i="22"/>
  <c r="G125" i="22"/>
  <c r="F125" i="22"/>
  <c r="E125" i="22"/>
  <c r="D125" i="22"/>
  <c r="C125" i="22"/>
  <c r="B125" i="22"/>
  <c r="I124" i="22"/>
  <c r="G124" i="22"/>
  <c r="F124" i="22"/>
  <c r="E124" i="22"/>
  <c r="D124" i="22"/>
  <c r="C124" i="22"/>
  <c r="B124" i="22"/>
  <c r="I123" i="22"/>
  <c r="G123" i="22"/>
  <c r="F123" i="22"/>
  <c r="E123" i="22"/>
  <c r="D123" i="22"/>
  <c r="C123" i="22"/>
  <c r="B123" i="22"/>
  <c r="I122" i="22"/>
  <c r="G122" i="22"/>
  <c r="F122" i="22"/>
  <c r="E122" i="22"/>
  <c r="D122" i="22"/>
  <c r="C122" i="22"/>
  <c r="B122" i="22"/>
  <c r="I121" i="22"/>
  <c r="G121" i="22"/>
  <c r="F121" i="22"/>
  <c r="E121" i="22"/>
  <c r="D121" i="22"/>
  <c r="C121" i="22"/>
  <c r="B121" i="22"/>
  <c r="I120" i="22"/>
  <c r="G120" i="22"/>
  <c r="F120" i="22"/>
  <c r="E120" i="22"/>
  <c r="D120" i="22"/>
  <c r="C120" i="22"/>
  <c r="B120" i="22"/>
  <c r="I119" i="22"/>
  <c r="G119" i="22"/>
  <c r="F119" i="22"/>
  <c r="E119" i="22"/>
  <c r="D119" i="22"/>
  <c r="C119" i="22"/>
  <c r="B119" i="22"/>
  <c r="I118" i="22"/>
  <c r="G118" i="22"/>
  <c r="F118" i="22"/>
  <c r="E118" i="22"/>
  <c r="D118" i="22"/>
  <c r="C118" i="22"/>
  <c r="B118" i="22"/>
  <c r="I117" i="22"/>
  <c r="G117" i="22"/>
  <c r="F117" i="22"/>
  <c r="E117" i="22"/>
  <c r="D117" i="22"/>
  <c r="C117" i="22"/>
  <c r="B117" i="22"/>
  <c r="I116" i="22"/>
  <c r="G116" i="22"/>
  <c r="F116" i="22"/>
  <c r="E116" i="22"/>
  <c r="D116" i="22"/>
  <c r="C116" i="22"/>
  <c r="B116" i="22"/>
  <c r="I115" i="22"/>
  <c r="G115" i="22"/>
  <c r="F115" i="22"/>
  <c r="E115" i="22"/>
  <c r="D115" i="22"/>
  <c r="C115" i="22"/>
  <c r="B115" i="22"/>
  <c r="I114" i="22"/>
  <c r="G114" i="22"/>
  <c r="F114" i="22"/>
  <c r="E114" i="22"/>
  <c r="D114" i="22"/>
  <c r="C114" i="22"/>
  <c r="B114" i="22"/>
  <c r="I113" i="22"/>
  <c r="G113" i="22"/>
  <c r="F113" i="22"/>
  <c r="E113" i="22"/>
  <c r="D113" i="22"/>
  <c r="C113" i="22"/>
  <c r="B113" i="22"/>
  <c r="I112" i="22"/>
  <c r="G112" i="22"/>
  <c r="F112" i="22"/>
  <c r="E112" i="22"/>
  <c r="D112" i="22"/>
  <c r="C112" i="22"/>
  <c r="B112" i="22"/>
  <c r="I111" i="22"/>
  <c r="G111" i="22"/>
  <c r="F111" i="22"/>
  <c r="E111" i="22"/>
  <c r="D111" i="22"/>
  <c r="C111" i="22"/>
  <c r="B111" i="22"/>
  <c r="I110" i="22"/>
  <c r="G110" i="22"/>
  <c r="F110" i="22"/>
  <c r="E110" i="22"/>
  <c r="D110" i="22"/>
  <c r="C110" i="22"/>
  <c r="B110" i="22"/>
  <c r="I109" i="22"/>
  <c r="G109" i="22"/>
  <c r="F109" i="22"/>
  <c r="E109" i="22"/>
  <c r="D109" i="22"/>
  <c r="C109" i="22"/>
  <c r="B109" i="22"/>
  <c r="I108" i="22"/>
  <c r="G108" i="22"/>
  <c r="F108" i="22"/>
  <c r="E108" i="22"/>
  <c r="D108" i="22"/>
  <c r="C108" i="22"/>
  <c r="B108" i="22"/>
  <c r="I107" i="22"/>
  <c r="G107" i="22"/>
  <c r="F107" i="22"/>
  <c r="E107" i="22"/>
  <c r="D107" i="22"/>
  <c r="C107" i="22"/>
  <c r="B107" i="22"/>
  <c r="I106" i="22"/>
  <c r="G106" i="22"/>
  <c r="F106" i="22"/>
  <c r="E106" i="22"/>
  <c r="D106" i="22"/>
  <c r="C106" i="22"/>
  <c r="B106" i="22"/>
  <c r="I105" i="22"/>
  <c r="G105" i="22"/>
  <c r="F105" i="22"/>
  <c r="E105" i="22"/>
  <c r="D105" i="22"/>
  <c r="C105" i="22"/>
  <c r="B105" i="22"/>
  <c r="I104" i="22"/>
  <c r="G104" i="22"/>
  <c r="F104" i="22"/>
  <c r="E104" i="22"/>
  <c r="D104" i="22"/>
  <c r="C104" i="22"/>
  <c r="B104" i="22"/>
  <c r="I103" i="22"/>
  <c r="G103" i="22"/>
  <c r="F103" i="22"/>
  <c r="E103" i="22"/>
  <c r="D103" i="22"/>
  <c r="C103" i="22"/>
  <c r="B103" i="22"/>
  <c r="I102" i="22"/>
  <c r="G102" i="22"/>
  <c r="F102" i="22"/>
  <c r="E102" i="22"/>
  <c r="D102" i="22"/>
  <c r="C102" i="22"/>
  <c r="B102" i="22"/>
  <c r="I101" i="22"/>
  <c r="G101" i="22"/>
  <c r="F101" i="22"/>
  <c r="E101" i="22"/>
  <c r="D101" i="22"/>
  <c r="C101" i="22"/>
  <c r="B101" i="22"/>
  <c r="I100" i="22"/>
  <c r="G100" i="22"/>
  <c r="F100" i="22"/>
  <c r="E100" i="22"/>
  <c r="D100" i="22"/>
  <c r="C100" i="22"/>
  <c r="B100" i="22"/>
  <c r="I99" i="22"/>
  <c r="G99" i="22"/>
  <c r="F99" i="22"/>
  <c r="E99" i="22"/>
  <c r="D99" i="22"/>
  <c r="C99" i="22"/>
  <c r="B99" i="22"/>
  <c r="I98" i="22"/>
  <c r="G98" i="22"/>
  <c r="F98" i="22"/>
  <c r="E98" i="22"/>
  <c r="D98" i="22"/>
  <c r="C98" i="22"/>
  <c r="B98" i="22"/>
  <c r="I97" i="22"/>
  <c r="G97" i="22"/>
  <c r="F97" i="22"/>
  <c r="E97" i="22"/>
  <c r="D97" i="22"/>
  <c r="C97" i="22"/>
  <c r="B97" i="22"/>
  <c r="I96" i="22"/>
  <c r="G96" i="22"/>
  <c r="F96" i="22"/>
  <c r="E96" i="22"/>
  <c r="D96" i="22"/>
  <c r="C96" i="22"/>
  <c r="B96" i="22"/>
  <c r="I95" i="22"/>
  <c r="G95" i="22"/>
  <c r="F95" i="22"/>
  <c r="E95" i="22"/>
  <c r="D95" i="22"/>
  <c r="C95" i="22"/>
  <c r="B95" i="22"/>
  <c r="I94" i="22"/>
  <c r="G94" i="22"/>
  <c r="F94" i="22"/>
  <c r="E94" i="22"/>
  <c r="D94" i="22"/>
  <c r="C94" i="22"/>
  <c r="B94" i="22"/>
  <c r="I86" i="22"/>
  <c r="G86" i="22"/>
  <c r="F86" i="22"/>
  <c r="E86" i="22"/>
  <c r="D86" i="22"/>
  <c r="C86" i="22"/>
  <c r="B86" i="22"/>
  <c r="I85" i="22"/>
  <c r="G85" i="22"/>
  <c r="F85" i="22"/>
  <c r="E85" i="22"/>
  <c r="D85" i="22"/>
  <c r="C85" i="22"/>
  <c r="B85" i="22"/>
  <c r="I84" i="22"/>
  <c r="G84" i="22"/>
  <c r="F84" i="22"/>
  <c r="E84" i="22"/>
  <c r="D84" i="22"/>
  <c r="C84" i="22"/>
  <c r="B84" i="22"/>
  <c r="I83" i="22"/>
  <c r="G83" i="22"/>
  <c r="F83" i="22"/>
  <c r="E83" i="22"/>
  <c r="D83" i="22"/>
  <c r="C83" i="22"/>
  <c r="B83" i="22"/>
  <c r="I82" i="22"/>
  <c r="G82" i="22"/>
  <c r="F82" i="22"/>
  <c r="E82" i="22"/>
  <c r="D82" i="22"/>
  <c r="C82" i="22"/>
  <c r="B82" i="22"/>
  <c r="I81" i="22"/>
  <c r="G81" i="22"/>
  <c r="F81" i="22"/>
  <c r="E81" i="22"/>
  <c r="D81" i="22"/>
  <c r="C81" i="22"/>
  <c r="B81" i="22"/>
  <c r="I80" i="22"/>
  <c r="G80" i="22"/>
  <c r="F80" i="22"/>
  <c r="E80" i="22"/>
  <c r="D80" i="22"/>
  <c r="C80" i="22"/>
  <c r="B80" i="22"/>
  <c r="I79" i="22"/>
  <c r="G79" i="22"/>
  <c r="F79" i="22"/>
  <c r="E79" i="22"/>
  <c r="D79" i="22"/>
  <c r="C79" i="22"/>
  <c r="B79" i="22"/>
  <c r="I78" i="22"/>
  <c r="G78" i="22"/>
  <c r="F78" i="22"/>
  <c r="E78" i="22"/>
  <c r="D78" i="22"/>
  <c r="C78" i="22"/>
  <c r="B78" i="22"/>
  <c r="I77" i="22"/>
  <c r="G77" i="22"/>
  <c r="F77" i="22"/>
  <c r="E77" i="22"/>
  <c r="D77" i="22"/>
  <c r="C77" i="22"/>
  <c r="B77" i="22"/>
  <c r="I76" i="22"/>
  <c r="G76" i="22"/>
  <c r="F76" i="22"/>
  <c r="E76" i="22"/>
  <c r="D76" i="22"/>
  <c r="C76" i="22"/>
  <c r="B76" i="22"/>
  <c r="I75" i="22"/>
  <c r="G75" i="22"/>
  <c r="F75" i="22"/>
  <c r="E75" i="22"/>
  <c r="D75" i="22"/>
  <c r="C75" i="22"/>
  <c r="B75" i="22"/>
  <c r="I74" i="22"/>
  <c r="G74" i="22"/>
  <c r="F74" i="22"/>
  <c r="E74" i="22"/>
  <c r="D74" i="22"/>
  <c r="C74" i="22"/>
  <c r="B74" i="22"/>
  <c r="I73" i="22"/>
  <c r="G73" i="22"/>
  <c r="F73" i="22"/>
  <c r="E73" i="22"/>
  <c r="D73" i="22"/>
  <c r="C73" i="22"/>
  <c r="B73" i="22"/>
  <c r="I72" i="22"/>
  <c r="G72" i="22"/>
  <c r="F72" i="22"/>
  <c r="E72" i="22"/>
  <c r="D72" i="22"/>
  <c r="C72" i="22"/>
  <c r="B72" i="22"/>
  <c r="I71" i="22"/>
  <c r="G71" i="22"/>
  <c r="F71" i="22"/>
  <c r="E71" i="22"/>
  <c r="D71" i="22"/>
  <c r="C71" i="22"/>
  <c r="B71" i="22"/>
  <c r="I70" i="22"/>
  <c r="G70" i="22"/>
  <c r="F70" i="22"/>
  <c r="E70" i="22"/>
  <c r="D70" i="22"/>
  <c r="C70" i="22"/>
  <c r="B70" i="22"/>
  <c r="I69" i="22"/>
  <c r="G69" i="22"/>
  <c r="F69" i="22"/>
  <c r="E69" i="22"/>
  <c r="D69" i="22"/>
  <c r="C69" i="22"/>
  <c r="B69" i="22"/>
  <c r="I68" i="22"/>
  <c r="G68" i="22"/>
  <c r="F68" i="22"/>
  <c r="E68" i="22"/>
  <c r="D68" i="22"/>
  <c r="C68" i="22"/>
  <c r="B68" i="22"/>
  <c r="I67" i="22"/>
  <c r="G67" i="22"/>
  <c r="F67" i="22"/>
  <c r="E67" i="22"/>
  <c r="D67" i="22"/>
  <c r="C67" i="22"/>
  <c r="B67" i="22"/>
  <c r="I66" i="22"/>
  <c r="G66" i="22"/>
  <c r="F66" i="22"/>
  <c r="E66" i="22"/>
  <c r="D66" i="22"/>
  <c r="C66" i="22"/>
  <c r="B66" i="22"/>
  <c r="I65" i="22"/>
  <c r="G65" i="22"/>
  <c r="F65" i="22"/>
  <c r="E65" i="22"/>
  <c r="D65" i="22"/>
  <c r="C65" i="22"/>
  <c r="B65" i="22"/>
  <c r="I64" i="22"/>
  <c r="G64" i="22"/>
  <c r="F64" i="22"/>
  <c r="E64" i="22"/>
  <c r="D64" i="22"/>
  <c r="C64" i="22"/>
  <c r="B64" i="22"/>
  <c r="I63" i="22"/>
  <c r="G63" i="22"/>
  <c r="F63" i="22"/>
  <c r="E63" i="22"/>
  <c r="D63" i="22"/>
  <c r="C63" i="22"/>
  <c r="B63" i="22"/>
  <c r="I62" i="22"/>
  <c r="G62" i="22"/>
  <c r="F62" i="22"/>
  <c r="E62" i="22"/>
  <c r="D62" i="22"/>
  <c r="C62" i="22"/>
  <c r="B62" i="22"/>
  <c r="I61" i="22"/>
  <c r="G61" i="22"/>
  <c r="F61" i="22"/>
  <c r="E61" i="22"/>
  <c r="D61" i="22"/>
  <c r="C61" i="22"/>
  <c r="B61" i="22"/>
  <c r="I60" i="22"/>
  <c r="G60" i="22"/>
  <c r="F60" i="22"/>
  <c r="E60" i="22"/>
  <c r="D60" i="22"/>
  <c r="C60" i="22"/>
  <c r="B60" i="22"/>
  <c r="I59" i="22"/>
  <c r="G59" i="22"/>
  <c r="F59" i="22"/>
  <c r="E59" i="22"/>
  <c r="D59" i="22"/>
  <c r="C59" i="22"/>
  <c r="B59" i="22"/>
  <c r="I58" i="22"/>
  <c r="G58" i="22"/>
  <c r="F58" i="22"/>
  <c r="E58" i="22"/>
  <c r="D58" i="22"/>
  <c r="C58" i="22"/>
  <c r="B58" i="22"/>
  <c r="I57" i="22"/>
  <c r="G57" i="22"/>
  <c r="F57" i="22"/>
  <c r="E57" i="22"/>
  <c r="D57" i="22"/>
  <c r="C57" i="22"/>
  <c r="B57" i="22"/>
  <c r="I56" i="22"/>
  <c r="G56" i="22"/>
  <c r="F56" i="22"/>
  <c r="E56" i="22"/>
  <c r="D56" i="22"/>
  <c r="C56" i="22"/>
  <c r="B56" i="22"/>
  <c r="I55" i="22"/>
  <c r="G55" i="22"/>
  <c r="F55" i="22"/>
  <c r="E55" i="22"/>
  <c r="D55" i="22"/>
  <c r="C55" i="22"/>
  <c r="B55" i="22"/>
  <c r="I54" i="22"/>
  <c r="G54" i="22"/>
  <c r="F54" i="22"/>
  <c r="E54" i="22"/>
  <c r="D54" i="22"/>
  <c r="C54" i="22"/>
  <c r="B54" i="22"/>
  <c r="I53" i="22"/>
  <c r="G53" i="22"/>
  <c r="F53" i="22"/>
  <c r="E53" i="22"/>
  <c r="D53" i="22"/>
  <c r="C53" i="22"/>
  <c r="B53" i="22"/>
  <c r="I52" i="22"/>
  <c r="G52" i="22"/>
  <c r="F52" i="22"/>
  <c r="E52" i="22"/>
  <c r="D52" i="22"/>
  <c r="C52" i="22"/>
  <c r="B52" i="22"/>
  <c r="I51" i="22"/>
  <c r="G51" i="22"/>
  <c r="F51" i="22"/>
  <c r="E51" i="22"/>
  <c r="D51" i="22"/>
  <c r="C51" i="22"/>
  <c r="B51" i="22"/>
  <c r="I43" i="22"/>
  <c r="G43" i="22"/>
  <c r="F43" i="22"/>
  <c r="E43" i="22"/>
  <c r="D43" i="22"/>
  <c r="C43" i="22"/>
  <c r="B43" i="22"/>
  <c r="I42" i="22"/>
  <c r="G42" i="22"/>
  <c r="F42" i="22"/>
  <c r="E42" i="22"/>
  <c r="D42" i="22"/>
  <c r="C42" i="22"/>
  <c r="B42" i="22"/>
  <c r="I41" i="22"/>
  <c r="G41" i="22"/>
  <c r="F41" i="22"/>
  <c r="E41" i="22"/>
  <c r="D41" i="22"/>
  <c r="C41" i="22"/>
  <c r="B41" i="22"/>
  <c r="I40" i="22"/>
  <c r="G40" i="22"/>
  <c r="F40" i="22"/>
  <c r="E40" i="22"/>
  <c r="D40" i="22"/>
  <c r="C40" i="22"/>
  <c r="B40" i="22"/>
  <c r="I39" i="22"/>
  <c r="G39" i="22"/>
  <c r="F39" i="22"/>
  <c r="E39" i="22"/>
  <c r="D39" i="22"/>
  <c r="C39" i="22"/>
  <c r="B39" i="22"/>
  <c r="I38" i="22"/>
  <c r="G38" i="22"/>
  <c r="F38" i="22"/>
  <c r="E38" i="22"/>
  <c r="D38" i="22"/>
  <c r="C38" i="22"/>
  <c r="B38" i="22"/>
  <c r="I37" i="22"/>
  <c r="G37" i="22"/>
  <c r="F37" i="22"/>
  <c r="E37" i="22"/>
  <c r="D37" i="22"/>
  <c r="C37" i="22"/>
  <c r="B37" i="22"/>
  <c r="I36" i="22"/>
  <c r="G36" i="22"/>
  <c r="F36" i="22"/>
  <c r="E36" i="22"/>
  <c r="D36" i="22"/>
  <c r="C36" i="22"/>
  <c r="B36" i="22"/>
  <c r="I35" i="22"/>
  <c r="G35" i="22"/>
  <c r="F35" i="22"/>
  <c r="E35" i="22"/>
  <c r="D35" i="22"/>
  <c r="C35" i="22"/>
  <c r="B35" i="22"/>
  <c r="I34" i="22"/>
  <c r="G34" i="22"/>
  <c r="F34" i="22"/>
  <c r="E34" i="22"/>
  <c r="D34" i="22"/>
  <c r="C34" i="22"/>
  <c r="B34" i="22"/>
  <c r="I33" i="22"/>
  <c r="G33" i="22"/>
  <c r="F33" i="22"/>
  <c r="E33" i="22"/>
  <c r="D33" i="22"/>
  <c r="C33" i="22"/>
  <c r="B33" i="22"/>
  <c r="I32" i="22"/>
  <c r="G32" i="22"/>
  <c r="F32" i="22"/>
  <c r="E32" i="22"/>
  <c r="D32" i="22"/>
  <c r="C32" i="22"/>
  <c r="B32" i="22"/>
  <c r="I31" i="22"/>
  <c r="G31" i="22"/>
  <c r="F31" i="22"/>
  <c r="E31" i="22"/>
  <c r="D31" i="22"/>
  <c r="C31" i="22"/>
  <c r="B31" i="22"/>
  <c r="I30" i="22"/>
  <c r="G30" i="22"/>
  <c r="F30" i="22"/>
  <c r="E30" i="22"/>
  <c r="D30" i="22"/>
  <c r="C30" i="22"/>
  <c r="B30" i="22"/>
  <c r="I29" i="22"/>
  <c r="G29" i="22"/>
  <c r="F29" i="22"/>
  <c r="E29" i="22"/>
  <c r="D29" i="22"/>
  <c r="C29" i="22"/>
  <c r="B29" i="22"/>
  <c r="I28" i="22"/>
  <c r="G28" i="22"/>
  <c r="F28" i="22"/>
  <c r="E28" i="22"/>
  <c r="D28" i="22"/>
  <c r="C28" i="22"/>
  <c r="B28" i="22"/>
  <c r="I27" i="22"/>
  <c r="G27" i="22"/>
  <c r="F27" i="22"/>
  <c r="E27" i="22"/>
  <c r="D27" i="22"/>
  <c r="C27" i="22"/>
  <c r="B27" i="22"/>
  <c r="I26" i="22"/>
  <c r="G26" i="22"/>
  <c r="F26" i="22"/>
  <c r="E26" i="22"/>
  <c r="D26" i="22"/>
  <c r="C26" i="22"/>
  <c r="B26" i="22"/>
  <c r="I25" i="22"/>
  <c r="G25" i="22"/>
  <c r="F25" i="22"/>
  <c r="E25" i="22"/>
  <c r="D25" i="22"/>
  <c r="C25" i="22"/>
  <c r="B25" i="22"/>
  <c r="I24" i="22"/>
  <c r="G24" i="22"/>
  <c r="F24" i="22"/>
  <c r="E24" i="22"/>
  <c r="D24" i="22"/>
  <c r="C24" i="22"/>
  <c r="B24" i="22"/>
  <c r="I23" i="22"/>
  <c r="G23" i="22"/>
  <c r="F23" i="22"/>
  <c r="E23" i="22"/>
  <c r="D23" i="22"/>
  <c r="C23" i="22"/>
  <c r="B23" i="22"/>
  <c r="I22" i="22"/>
  <c r="G22" i="22"/>
  <c r="F22" i="22"/>
  <c r="E22" i="22"/>
  <c r="D22" i="22"/>
  <c r="C22" i="22"/>
  <c r="B22" i="22"/>
  <c r="I21" i="22"/>
  <c r="G21" i="22"/>
  <c r="F21" i="22"/>
  <c r="E21" i="22"/>
  <c r="D21" i="22"/>
  <c r="C21" i="22"/>
  <c r="B21" i="22"/>
  <c r="I20" i="22"/>
  <c r="G20" i="22"/>
  <c r="F20" i="22"/>
  <c r="E20" i="22"/>
  <c r="D20" i="22"/>
  <c r="C20" i="22"/>
  <c r="B20" i="22"/>
  <c r="I19" i="22"/>
  <c r="G19" i="22"/>
  <c r="F19" i="22"/>
  <c r="E19" i="22"/>
  <c r="D19" i="22"/>
  <c r="C19" i="22"/>
  <c r="B19" i="22"/>
  <c r="I18" i="22"/>
  <c r="G18" i="22"/>
  <c r="F18" i="22"/>
  <c r="E18" i="22"/>
  <c r="D18" i="22"/>
  <c r="C18" i="22"/>
  <c r="B18" i="22"/>
  <c r="I17" i="22"/>
  <c r="G17" i="22"/>
  <c r="F17" i="22"/>
  <c r="E17" i="22"/>
  <c r="D17" i="22"/>
  <c r="C17" i="22"/>
  <c r="B17" i="22"/>
  <c r="I16" i="22"/>
  <c r="G16" i="22"/>
  <c r="F16" i="22"/>
  <c r="E16" i="22"/>
  <c r="D16" i="22"/>
  <c r="C16" i="22"/>
  <c r="B16" i="22"/>
  <c r="I15" i="22"/>
  <c r="G15" i="22"/>
  <c r="F15" i="22"/>
  <c r="E15" i="22"/>
  <c r="D15" i="22"/>
  <c r="C15" i="22"/>
  <c r="B15" i="22"/>
  <c r="I14" i="22"/>
  <c r="G14" i="22"/>
  <c r="F14" i="22"/>
  <c r="E14" i="22"/>
  <c r="D14" i="22"/>
  <c r="C14" i="22"/>
  <c r="B14" i="22"/>
  <c r="I13" i="22"/>
  <c r="G13" i="22"/>
  <c r="F13" i="22"/>
  <c r="E13" i="22"/>
  <c r="D13" i="22"/>
  <c r="C13" i="22"/>
  <c r="B13" i="22"/>
  <c r="I12" i="22"/>
  <c r="G12" i="22"/>
  <c r="F12" i="22"/>
  <c r="E12" i="22"/>
  <c r="D12" i="22"/>
  <c r="C12" i="22"/>
  <c r="B12" i="22"/>
  <c r="I11" i="22"/>
  <c r="G11" i="22"/>
  <c r="F11" i="22"/>
  <c r="E11" i="22"/>
  <c r="D11" i="22"/>
  <c r="C11" i="22"/>
  <c r="B11" i="22"/>
  <c r="I10" i="22"/>
  <c r="G10" i="22"/>
  <c r="F10" i="22"/>
  <c r="E10" i="22"/>
  <c r="D10" i="22"/>
  <c r="C10" i="22"/>
  <c r="B10" i="22"/>
  <c r="I9" i="22"/>
  <c r="G9" i="22"/>
  <c r="F9" i="22"/>
  <c r="E9" i="22"/>
  <c r="D9" i="22"/>
  <c r="C9" i="22"/>
  <c r="B9" i="22"/>
  <c r="C8" i="22"/>
  <c r="B8" i="22"/>
  <c r="B177" i="22"/>
  <c r="B134" i="22"/>
  <c r="B91" i="22"/>
  <c r="B48" i="22"/>
  <c r="B5" i="22"/>
  <c r="I8" i="22"/>
  <c r="G8" i="22"/>
  <c r="F8" i="22"/>
  <c r="E8" i="22"/>
  <c r="D8" i="22"/>
  <c r="B44" i="22"/>
  <c r="B87" i="22"/>
  <c r="B130" i="22" s="1"/>
  <c r="B173" i="22" s="1"/>
  <c r="I172" i="26"/>
  <c r="G172" i="26"/>
  <c r="F172" i="26"/>
  <c r="E172" i="26"/>
  <c r="D172" i="26"/>
  <c r="C172" i="26"/>
  <c r="B172" i="26"/>
  <c r="I171" i="26"/>
  <c r="G171" i="26"/>
  <c r="F171" i="26"/>
  <c r="E171" i="26"/>
  <c r="D171" i="26"/>
  <c r="C171" i="26"/>
  <c r="B171" i="26"/>
  <c r="I170" i="26"/>
  <c r="G170" i="26"/>
  <c r="F170" i="26"/>
  <c r="E170" i="26"/>
  <c r="D170" i="26"/>
  <c r="C170" i="26"/>
  <c r="B170" i="26"/>
  <c r="I169" i="26"/>
  <c r="G169" i="26"/>
  <c r="F169" i="26"/>
  <c r="E169" i="26"/>
  <c r="D169" i="26"/>
  <c r="C169" i="26"/>
  <c r="B169" i="26"/>
  <c r="I168" i="26"/>
  <c r="G168" i="26"/>
  <c r="F168" i="26"/>
  <c r="E168" i="26"/>
  <c r="D168" i="26"/>
  <c r="C168" i="26"/>
  <c r="B168" i="26"/>
  <c r="I167" i="26"/>
  <c r="G167" i="26"/>
  <c r="F167" i="26"/>
  <c r="E167" i="26"/>
  <c r="D167" i="26"/>
  <c r="C167" i="26"/>
  <c r="B167" i="26"/>
  <c r="I166" i="26"/>
  <c r="G166" i="26"/>
  <c r="F166" i="26"/>
  <c r="E166" i="26"/>
  <c r="D166" i="26"/>
  <c r="C166" i="26"/>
  <c r="B166" i="26"/>
  <c r="I165" i="26"/>
  <c r="G165" i="26"/>
  <c r="F165" i="26"/>
  <c r="E165" i="26"/>
  <c r="D165" i="26"/>
  <c r="C165" i="26"/>
  <c r="B165" i="26"/>
  <c r="I164" i="26"/>
  <c r="G164" i="26"/>
  <c r="F164" i="26"/>
  <c r="E164" i="26"/>
  <c r="D164" i="26"/>
  <c r="C164" i="26"/>
  <c r="B164" i="26"/>
  <c r="I163" i="26"/>
  <c r="G163" i="26"/>
  <c r="F163" i="26"/>
  <c r="E163" i="26"/>
  <c r="D163" i="26"/>
  <c r="C163" i="26"/>
  <c r="B163" i="26"/>
  <c r="I162" i="26"/>
  <c r="G162" i="26"/>
  <c r="F162" i="26"/>
  <c r="E162" i="26"/>
  <c r="D162" i="26"/>
  <c r="C162" i="26"/>
  <c r="B162" i="26"/>
  <c r="I161" i="26"/>
  <c r="G161" i="26"/>
  <c r="F161" i="26"/>
  <c r="E161" i="26"/>
  <c r="D161" i="26"/>
  <c r="C161" i="26"/>
  <c r="B161" i="26"/>
  <c r="I160" i="26"/>
  <c r="G160" i="26"/>
  <c r="F160" i="26"/>
  <c r="E160" i="26"/>
  <c r="D160" i="26"/>
  <c r="C160" i="26"/>
  <c r="B160" i="26"/>
  <c r="I159" i="26"/>
  <c r="G159" i="26"/>
  <c r="F159" i="26"/>
  <c r="E159" i="26"/>
  <c r="D159" i="26"/>
  <c r="C159" i="26"/>
  <c r="B159" i="26"/>
  <c r="I158" i="26"/>
  <c r="G158" i="26"/>
  <c r="F158" i="26"/>
  <c r="E158" i="26"/>
  <c r="D158" i="26"/>
  <c r="C158" i="26"/>
  <c r="B158" i="26"/>
  <c r="I157" i="26"/>
  <c r="G157" i="26"/>
  <c r="F157" i="26"/>
  <c r="E157" i="26"/>
  <c r="D157" i="26"/>
  <c r="C157" i="26"/>
  <c r="B157" i="26"/>
  <c r="I156" i="26"/>
  <c r="G156" i="26"/>
  <c r="F156" i="26"/>
  <c r="E156" i="26"/>
  <c r="D156" i="26"/>
  <c r="C156" i="26"/>
  <c r="B156" i="26"/>
  <c r="I155" i="26"/>
  <c r="G155" i="26"/>
  <c r="F155" i="26"/>
  <c r="E155" i="26"/>
  <c r="D155" i="26"/>
  <c r="C155" i="26"/>
  <c r="B155" i="26"/>
  <c r="I154" i="26"/>
  <c r="G154" i="26"/>
  <c r="F154" i="26"/>
  <c r="E154" i="26"/>
  <c r="D154" i="26"/>
  <c r="C154" i="26"/>
  <c r="B154" i="26"/>
  <c r="I153" i="26"/>
  <c r="G153" i="26"/>
  <c r="F153" i="26"/>
  <c r="E153" i="26"/>
  <c r="D153" i="26"/>
  <c r="C153" i="26"/>
  <c r="B153" i="26"/>
  <c r="I152" i="26"/>
  <c r="G152" i="26"/>
  <c r="F152" i="26"/>
  <c r="E152" i="26"/>
  <c r="D152" i="26"/>
  <c r="C152" i="26"/>
  <c r="B152" i="26"/>
  <c r="I151" i="26"/>
  <c r="G151" i="26"/>
  <c r="F151" i="26"/>
  <c r="E151" i="26"/>
  <c r="D151" i="26"/>
  <c r="C151" i="26"/>
  <c r="B151" i="26"/>
  <c r="I150" i="26"/>
  <c r="G150" i="26"/>
  <c r="F150" i="26"/>
  <c r="E150" i="26"/>
  <c r="D150" i="26"/>
  <c r="C150" i="26"/>
  <c r="B150" i="26"/>
  <c r="I149" i="26"/>
  <c r="G149" i="26"/>
  <c r="F149" i="26"/>
  <c r="E149" i="26"/>
  <c r="D149" i="26"/>
  <c r="C149" i="26"/>
  <c r="B149" i="26"/>
  <c r="I148" i="26"/>
  <c r="G148" i="26"/>
  <c r="F148" i="26"/>
  <c r="E148" i="26"/>
  <c r="D148" i="26"/>
  <c r="C148" i="26"/>
  <c r="B148" i="26"/>
  <c r="I147" i="26"/>
  <c r="G147" i="26"/>
  <c r="F147" i="26"/>
  <c r="E147" i="26"/>
  <c r="D147" i="26"/>
  <c r="C147" i="26"/>
  <c r="B147" i="26"/>
  <c r="I146" i="26"/>
  <c r="G146" i="26"/>
  <c r="F146" i="26"/>
  <c r="E146" i="26"/>
  <c r="D146" i="26"/>
  <c r="C146" i="26"/>
  <c r="B146" i="26"/>
  <c r="I145" i="26"/>
  <c r="G145" i="26"/>
  <c r="F145" i="26"/>
  <c r="E145" i="26"/>
  <c r="D145" i="26"/>
  <c r="C145" i="26"/>
  <c r="B145" i="26"/>
  <c r="I144" i="26"/>
  <c r="G144" i="26"/>
  <c r="F144" i="26"/>
  <c r="E144" i="26"/>
  <c r="D144" i="26"/>
  <c r="C144" i="26"/>
  <c r="B144" i="26"/>
  <c r="I143" i="26"/>
  <c r="G143" i="26"/>
  <c r="F143" i="26"/>
  <c r="E143" i="26"/>
  <c r="D143" i="26"/>
  <c r="C143" i="26"/>
  <c r="B143" i="26"/>
  <c r="I142" i="26"/>
  <c r="G142" i="26"/>
  <c r="F142" i="26"/>
  <c r="E142" i="26"/>
  <c r="D142" i="26"/>
  <c r="C142" i="26"/>
  <c r="B142" i="26"/>
  <c r="I141" i="26"/>
  <c r="G141" i="26"/>
  <c r="F141" i="26"/>
  <c r="E141" i="26"/>
  <c r="D141" i="26"/>
  <c r="C141" i="26"/>
  <c r="B141" i="26"/>
  <c r="I140" i="26"/>
  <c r="G140" i="26"/>
  <c r="F140" i="26"/>
  <c r="E140" i="26"/>
  <c r="D140" i="26"/>
  <c r="C140" i="26"/>
  <c r="B140" i="26"/>
  <c r="I139" i="26"/>
  <c r="G139" i="26"/>
  <c r="F139" i="26"/>
  <c r="E139" i="26"/>
  <c r="D139" i="26"/>
  <c r="C139" i="26"/>
  <c r="B139" i="26"/>
  <c r="I138" i="26"/>
  <c r="G138" i="26"/>
  <c r="F138" i="26"/>
  <c r="E138" i="26"/>
  <c r="D138" i="26"/>
  <c r="C138" i="26"/>
  <c r="B138" i="26"/>
  <c r="I137" i="26"/>
  <c r="G137" i="26"/>
  <c r="F137" i="26"/>
  <c r="E137" i="26"/>
  <c r="D137" i="26"/>
  <c r="C137" i="26"/>
  <c r="B137" i="26"/>
  <c r="I129" i="26"/>
  <c r="G129" i="26"/>
  <c r="F129" i="26"/>
  <c r="E129" i="26"/>
  <c r="D129" i="26"/>
  <c r="C129" i="26"/>
  <c r="B129" i="26"/>
  <c r="I128" i="26"/>
  <c r="G128" i="26"/>
  <c r="F128" i="26"/>
  <c r="E128" i="26"/>
  <c r="D128" i="26"/>
  <c r="C128" i="26"/>
  <c r="B128" i="26"/>
  <c r="I127" i="26"/>
  <c r="G127" i="26"/>
  <c r="F127" i="26"/>
  <c r="E127" i="26"/>
  <c r="D127" i="26"/>
  <c r="C127" i="26"/>
  <c r="B127" i="26"/>
  <c r="I126" i="26"/>
  <c r="G126" i="26"/>
  <c r="F126" i="26"/>
  <c r="E126" i="26"/>
  <c r="D126" i="26"/>
  <c r="C126" i="26"/>
  <c r="B126" i="26"/>
  <c r="I125" i="26"/>
  <c r="G125" i="26"/>
  <c r="F125" i="26"/>
  <c r="E125" i="26"/>
  <c r="D125" i="26"/>
  <c r="C125" i="26"/>
  <c r="B125" i="26"/>
  <c r="I124" i="26"/>
  <c r="G124" i="26"/>
  <c r="F124" i="26"/>
  <c r="E124" i="26"/>
  <c r="D124" i="26"/>
  <c r="C124" i="26"/>
  <c r="B124" i="26"/>
  <c r="I123" i="26"/>
  <c r="G123" i="26"/>
  <c r="F123" i="26"/>
  <c r="E123" i="26"/>
  <c r="D123" i="26"/>
  <c r="C123" i="26"/>
  <c r="B123" i="26"/>
  <c r="I122" i="26"/>
  <c r="G122" i="26"/>
  <c r="F122" i="26"/>
  <c r="E122" i="26"/>
  <c r="D122" i="26"/>
  <c r="C122" i="26"/>
  <c r="B122" i="26"/>
  <c r="I121" i="26"/>
  <c r="G121" i="26"/>
  <c r="F121" i="26"/>
  <c r="E121" i="26"/>
  <c r="D121" i="26"/>
  <c r="C121" i="26"/>
  <c r="B121" i="26"/>
  <c r="I120" i="26"/>
  <c r="G120" i="26"/>
  <c r="F120" i="26"/>
  <c r="E120" i="26"/>
  <c r="D120" i="26"/>
  <c r="C120" i="26"/>
  <c r="B120" i="26"/>
  <c r="I119" i="26"/>
  <c r="G119" i="26"/>
  <c r="F119" i="26"/>
  <c r="E119" i="26"/>
  <c r="D119" i="26"/>
  <c r="C119" i="26"/>
  <c r="B119" i="26"/>
  <c r="I118" i="26"/>
  <c r="G118" i="26"/>
  <c r="F118" i="26"/>
  <c r="E118" i="26"/>
  <c r="D118" i="26"/>
  <c r="C118" i="26"/>
  <c r="B118" i="26"/>
  <c r="I117" i="26"/>
  <c r="G117" i="26"/>
  <c r="F117" i="26"/>
  <c r="E117" i="26"/>
  <c r="D117" i="26"/>
  <c r="C117" i="26"/>
  <c r="B117" i="26"/>
  <c r="I116" i="26"/>
  <c r="G116" i="26"/>
  <c r="F116" i="26"/>
  <c r="E116" i="26"/>
  <c r="D116" i="26"/>
  <c r="C116" i="26"/>
  <c r="B116" i="26"/>
  <c r="I115" i="26"/>
  <c r="G115" i="26"/>
  <c r="F115" i="26"/>
  <c r="E115" i="26"/>
  <c r="D115" i="26"/>
  <c r="C115" i="26"/>
  <c r="B115" i="26"/>
  <c r="I114" i="26"/>
  <c r="G114" i="26"/>
  <c r="F114" i="26"/>
  <c r="E114" i="26"/>
  <c r="D114" i="26"/>
  <c r="C114" i="26"/>
  <c r="B114" i="26"/>
  <c r="I113" i="26"/>
  <c r="G113" i="26"/>
  <c r="F113" i="26"/>
  <c r="E113" i="26"/>
  <c r="D113" i="26"/>
  <c r="C113" i="26"/>
  <c r="B113" i="26"/>
  <c r="I112" i="26"/>
  <c r="G112" i="26"/>
  <c r="F112" i="26"/>
  <c r="E112" i="26"/>
  <c r="D112" i="26"/>
  <c r="C112" i="26"/>
  <c r="B112" i="26"/>
  <c r="I111" i="26"/>
  <c r="G111" i="26"/>
  <c r="F111" i="26"/>
  <c r="E111" i="26"/>
  <c r="D111" i="26"/>
  <c r="C111" i="26"/>
  <c r="B111" i="26"/>
  <c r="I110" i="26"/>
  <c r="G110" i="26"/>
  <c r="F110" i="26"/>
  <c r="E110" i="26"/>
  <c r="D110" i="26"/>
  <c r="C110" i="26"/>
  <c r="B110" i="26"/>
  <c r="I109" i="26"/>
  <c r="G109" i="26"/>
  <c r="F109" i="26"/>
  <c r="E109" i="26"/>
  <c r="D109" i="26"/>
  <c r="C109" i="26"/>
  <c r="B109" i="26"/>
  <c r="I108" i="26"/>
  <c r="G108" i="26"/>
  <c r="F108" i="26"/>
  <c r="E108" i="26"/>
  <c r="D108" i="26"/>
  <c r="C108" i="26"/>
  <c r="B108" i="26"/>
  <c r="I107" i="26"/>
  <c r="G107" i="26"/>
  <c r="F107" i="26"/>
  <c r="E107" i="26"/>
  <c r="D107" i="26"/>
  <c r="C107" i="26"/>
  <c r="B107" i="26"/>
  <c r="I106" i="26"/>
  <c r="G106" i="26"/>
  <c r="F106" i="26"/>
  <c r="E106" i="26"/>
  <c r="D106" i="26"/>
  <c r="C106" i="26"/>
  <c r="B106" i="26"/>
  <c r="I105" i="26"/>
  <c r="G105" i="26"/>
  <c r="F105" i="26"/>
  <c r="E105" i="26"/>
  <c r="D105" i="26"/>
  <c r="C105" i="26"/>
  <c r="B105" i="26"/>
  <c r="I104" i="26"/>
  <c r="G104" i="26"/>
  <c r="F104" i="26"/>
  <c r="E104" i="26"/>
  <c r="D104" i="26"/>
  <c r="C104" i="26"/>
  <c r="B104" i="26"/>
  <c r="I103" i="26"/>
  <c r="G103" i="26"/>
  <c r="F103" i="26"/>
  <c r="E103" i="26"/>
  <c r="D103" i="26"/>
  <c r="C103" i="26"/>
  <c r="B103" i="26"/>
  <c r="I102" i="26"/>
  <c r="G102" i="26"/>
  <c r="F102" i="26"/>
  <c r="E102" i="26"/>
  <c r="D102" i="26"/>
  <c r="C102" i="26"/>
  <c r="B102" i="26"/>
  <c r="I101" i="26"/>
  <c r="G101" i="26"/>
  <c r="F101" i="26"/>
  <c r="E101" i="26"/>
  <c r="D101" i="26"/>
  <c r="C101" i="26"/>
  <c r="B101" i="26"/>
  <c r="I100" i="26"/>
  <c r="G100" i="26"/>
  <c r="F100" i="26"/>
  <c r="E100" i="26"/>
  <c r="D100" i="26"/>
  <c r="C100" i="26"/>
  <c r="B100" i="26"/>
  <c r="I99" i="26"/>
  <c r="G99" i="26"/>
  <c r="F99" i="26"/>
  <c r="E99" i="26"/>
  <c r="D99" i="26"/>
  <c r="C99" i="26"/>
  <c r="B99" i="26"/>
  <c r="I98" i="26"/>
  <c r="G98" i="26"/>
  <c r="F98" i="26"/>
  <c r="E98" i="26"/>
  <c r="D98" i="26"/>
  <c r="C98" i="26"/>
  <c r="B98" i="26"/>
  <c r="I97" i="26"/>
  <c r="G97" i="26"/>
  <c r="F97" i="26"/>
  <c r="E97" i="26"/>
  <c r="D97" i="26"/>
  <c r="C97" i="26"/>
  <c r="B97" i="26"/>
  <c r="I96" i="26"/>
  <c r="G96" i="26"/>
  <c r="F96" i="26"/>
  <c r="E96" i="26"/>
  <c r="D96" i="26"/>
  <c r="C96" i="26"/>
  <c r="B96" i="26"/>
  <c r="I95" i="26"/>
  <c r="G95" i="26"/>
  <c r="F95" i="26"/>
  <c r="E95" i="26"/>
  <c r="D95" i="26"/>
  <c r="C95" i="26"/>
  <c r="B95" i="26"/>
  <c r="I94" i="26"/>
  <c r="G94" i="26"/>
  <c r="F94" i="26"/>
  <c r="E94" i="26"/>
  <c r="D94" i="26"/>
  <c r="C94" i="26"/>
  <c r="B94" i="26"/>
  <c r="I86" i="26"/>
  <c r="G86" i="26"/>
  <c r="F86" i="26"/>
  <c r="E86" i="26"/>
  <c r="D86" i="26"/>
  <c r="C86" i="26"/>
  <c r="B86" i="26"/>
  <c r="I85" i="26"/>
  <c r="G85" i="26"/>
  <c r="F85" i="26"/>
  <c r="E85" i="26"/>
  <c r="D85" i="26"/>
  <c r="C85" i="26"/>
  <c r="B85" i="26"/>
  <c r="I84" i="26"/>
  <c r="G84" i="26"/>
  <c r="F84" i="26"/>
  <c r="E84" i="26"/>
  <c r="D84" i="26"/>
  <c r="C84" i="26"/>
  <c r="B84" i="26"/>
  <c r="I83" i="26"/>
  <c r="G83" i="26"/>
  <c r="F83" i="26"/>
  <c r="E83" i="26"/>
  <c r="D83" i="26"/>
  <c r="C83" i="26"/>
  <c r="B83" i="26"/>
  <c r="I82" i="26"/>
  <c r="G82" i="26"/>
  <c r="F82" i="26"/>
  <c r="E82" i="26"/>
  <c r="D82" i="26"/>
  <c r="C82" i="26"/>
  <c r="B82" i="26"/>
  <c r="I81" i="26"/>
  <c r="G81" i="26"/>
  <c r="F81" i="26"/>
  <c r="E81" i="26"/>
  <c r="D81" i="26"/>
  <c r="C81" i="26"/>
  <c r="B81" i="26"/>
  <c r="I80" i="26"/>
  <c r="G80" i="26"/>
  <c r="F80" i="26"/>
  <c r="E80" i="26"/>
  <c r="D80" i="26"/>
  <c r="C80" i="26"/>
  <c r="B80" i="26"/>
  <c r="I79" i="26"/>
  <c r="G79" i="26"/>
  <c r="F79" i="26"/>
  <c r="E79" i="26"/>
  <c r="D79" i="26"/>
  <c r="C79" i="26"/>
  <c r="B79" i="26"/>
  <c r="I78" i="26"/>
  <c r="G78" i="26"/>
  <c r="F78" i="26"/>
  <c r="E78" i="26"/>
  <c r="D78" i="26"/>
  <c r="C78" i="26"/>
  <c r="B78" i="26"/>
  <c r="I77" i="26"/>
  <c r="G77" i="26"/>
  <c r="F77" i="26"/>
  <c r="E77" i="26"/>
  <c r="D77" i="26"/>
  <c r="C77" i="26"/>
  <c r="B77" i="26"/>
  <c r="I76" i="26"/>
  <c r="G76" i="26"/>
  <c r="F76" i="26"/>
  <c r="E76" i="26"/>
  <c r="D76" i="26"/>
  <c r="C76" i="26"/>
  <c r="B76" i="26"/>
  <c r="I75" i="26"/>
  <c r="G75" i="26"/>
  <c r="F75" i="26"/>
  <c r="E75" i="26"/>
  <c r="D75" i="26"/>
  <c r="C75" i="26"/>
  <c r="B75" i="26"/>
  <c r="I74" i="26"/>
  <c r="G74" i="26"/>
  <c r="F74" i="26"/>
  <c r="E74" i="26"/>
  <c r="D74" i="26"/>
  <c r="C74" i="26"/>
  <c r="B74" i="26"/>
  <c r="I73" i="26"/>
  <c r="G73" i="26"/>
  <c r="F73" i="26"/>
  <c r="E73" i="26"/>
  <c r="D73" i="26"/>
  <c r="C73" i="26"/>
  <c r="B73" i="26"/>
  <c r="I72" i="26"/>
  <c r="G72" i="26"/>
  <c r="F72" i="26"/>
  <c r="E72" i="26"/>
  <c r="D72" i="26"/>
  <c r="C72" i="26"/>
  <c r="B72" i="26"/>
  <c r="I71" i="26"/>
  <c r="G71" i="26"/>
  <c r="F71" i="26"/>
  <c r="E71" i="26"/>
  <c r="D71" i="26"/>
  <c r="C71" i="26"/>
  <c r="B71" i="26"/>
  <c r="I70" i="26"/>
  <c r="G70" i="26"/>
  <c r="F70" i="26"/>
  <c r="E70" i="26"/>
  <c r="D70" i="26"/>
  <c r="C70" i="26"/>
  <c r="B70" i="26"/>
  <c r="I69" i="26"/>
  <c r="G69" i="26"/>
  <c r="F69" i="26"/>
  <c r="E69" i="26"/>
  <c r="D69" i="26"/>
  <c r="C69" i="26"/>
  <c r="B69" i="26"/>
  <c r="I68" i="26"/>
  <c r="G68" i="26"/>
  <c r="F68" i="26"/>
  <c r="E68" i="26"/>
  <c r="D68" i="26"/>
  <c r="C68" i="26"/>
  <c r="B68" i="26"/>
  <c r="I67" i="26"/>
  <c r="G67" i="26"/>
  <c r="F67" i="26"/>
  <c r="E67" i="26"/>
  <c r="D67" i="26"/>
  <c r="C67" i="26"/>
  <c r="B67" i="26"/>
  <c r="I66" i="26"/>
  <c r="G66" i="26"/>
  <c r="F66" i="26"/>
  <c r="E66" i="26"/>
  <c r="D66" i="26"/>
  <c r="C66" i="26"/>
  <c r="B66" i="26"/>
  <c r="I65" i="26"/>
  <c r="G65" i="26"/>
  <c r="F65" i="26"/>
  <c r="E65" i="26"/>
  <c r="D65" i="26"/>
  <c r="C65" i="26"/>
  <c r="B65" i="26"/>
  <c r="I64" i="26"/>
  <c r="G64" i="26"/>
  <c r="F64" i="26"/>
  <c r="E64" i="26"/>
  <c r="D64" i="26"/>
  <c r="C64" i="26"/>
  <c r="B64" i="26"/>
  <c r="I63" i="26"/>
  <c r="G63" i="26"/>
  <c r="F63" i="26"/>
  <c r="E63" i="26"/>
  <c r="D63" i="26"/>
  <c r="C63" i="26"/>
  <c r="B63" i="26"/>
  <c r="I62" i="26"/>
  <c r="G62" i="26"/>
  <c r="F62" i="26"/>
  <c r="E62" i="26"/>
  <c r="D62" i="26"/>
  <c r="C62" i="26"/>
  <c r="B62" i="26"/>
  <c r="I61" i="26"/>
  <c r="G61" i="26"/>
  <c r="F61" i="26"/>
  <c r="E61" i="26"/>
  <c r="D61" i="26"/>
  <c r="C61" i="26"/>
  <c r="B61" i="26"/>
  <c r="I60" i="26"/>
  <c r="G60" i="26"/>
  <c r="F60" i="26"/>
  <c r="E60" i="26"/>
  <c r="D60" i="26"/>
  <c r="C60" i="26"/>
  <c r="B60" i="26"/>
  <c r="I59" i="26"/>
  <c r="G59" i="26"/>
  <c r="F59" i="26"/>
  <c r="E59" i="26"/>
  <c r="D59" i="26"/>
  <c r="C59" i="26"/>
  <c r="B59" i="26"/>
  <c r="I58" i="26"/>
  <c r="G58" i="26"/>
  <c r="F58" i="26"/>
  <c r="E58" i="26"/>
  <c r="D58" i="26"/>
  <c r="C58" i="26"/>
  <c r="B58" i="26"/>
  <c r="I57" i="26"/>
  <c r="G57" i="26"/>
  <c r="F57" i="26"/>
  <c r="E57" i="26"/>
  <c r="D57" i="26"/>
  <c r="C57" i="26"/>
  <c r="B57" i="26"/>
  <c r="I56" i="26"/>
  <c r="G56" i="26"/>
  <c r="F56" i="26"/>
  <c r="E56" i="26"/>
  <c r="D56" i="26"/>
  <c r="C56" i="26"/>
  <c r="B56" i="26"/>
  <c r="I55" i="26"/>
  <c r="G55" i="26"/>
  <c r="F55" i="26"/>
  <c r="E55" i="26"/>
  <c r="D55" i="26"/>
  <c r="C55" i="26"/>
  <c r="B55" i="26"/>
  <c r="I54" i="26"/>
  <c r="G54" i="26"/>
  <c r="F54" i="26"/>
  <c r="E54" i="26"/>
  <c r="D54" i="26"/>
  <c r="C54" i="26"/>
  <c r="B54" i="26"/>
  <c r="I53" i="26"/>
  <c r="G53" i="26"/>
  <c r="F53" i="26"/>
  <c r="E53" i="26"/>
  <c r="D53" i="26"/>
  <c r="C53" i="26"/>
  <c r="B53" i="26"/>
  <c r="I52" i="26"/>
  <c r="G52" i="26"/>
  <c r="F52" i="26"/>
  <c r="E52" i="26"/>
  <c r="D52" i="26"/>
  <c r="C52" i="26"/>
  <c r="B52" i="26"/>
  <c r="I51" i="26"/>
  <c r="G51" i="26"/>
  <c r="F51" i="26"/>
  <c r="E51" i="26"/>
  <c r="D51" i="26"/>
  <c r="C51" i="26"/>
  <c r="B51" i="26"/>
  <c r="I43" i="26"/>
  <c r="G43" i="26"/>
  <c r="F43" i="26"/>
  <c r="E43" i="26"/>
  <c r="D43" i="26"/>
  <c r="C43" i="26"/>
  <c r="B43" i="26"/>
  <c r="I42" i="26"/>
  <c r="G42" i="26"/>
  <c r="F42" i="26"/>
  <c r="E42" i="26"/>
  <c r="D42" i="26"/>
  <c r="C42" i="26"/>
  <c r="B42" i="26"/>
  <c r="I41" i="26"/>
  <c r="G41" i="26"/>
  <c r="F41" i="26"/>
  <c r="E41" i="26"/>
  <c r="D41" i="26"/>
  <c r="C41" i="26"/>
  <c r="B41" i="26"/>
  <c r="I40" i="26"/>
  <c r="G40" i="26"/>
  <c r="F40" i="26"/>
  <c r="E40" i="26"/>
  <c r="D40" i="26"/>
  <c r="C40" i="26"/>
  <c r="B40" i="26"/>
  <c r="I39" i="26"/>
  <c r="G39" i="26"/>
  <c r="F39" i="26"/>
  <c r="E39" i="26"/>
  <c r="D39" i="26"/>
  <c r="C39" i="26"/>
  <c r="B39" i="26"/>
  <c r="I38" i="26"/>
  <c r="G38" i="26"/>
  <c r="F38" i="26"/>
  <c r="E38" i="26"/>
  <c r="D38" i="26"/>
  <c r="C38" i="26"/>
  <c r="B38" i="26"/>
  <c r="I37" i="26"/>
  <c r="G37" i="26"/>
  <c r="F37" i="26"/>
  <c r="E37" i="26"/>
  <c r="D37" i="26"/>
  <c r="C37" i="26"/>
  <c r="B37" i="26"/>
  <c r="I36" i="26"/>
  <c r="G36" i="26"/>
  <c r="F36" i="26"/>
  <c r="E36" i="26"/>
  <c r="D36" i="26"/>
  <c r="C36" i="26"/>
  <c r="B36" i="26"/>
  <c r="I35" i="26"/>
  <c r="G35" i="26"/>
  <c r="F35" i="26"/>
  <c r="E35" i="26"/>
  <c r="D35" i="26"/>
  <c r="C35" i="26"/>
  <c r="B35" i="26"/>
  <c r="I34" i="26"/>
  <c r="G34" i="26"/>
  <c r="F34" i="26"/>
  <c r="E34" i="26"/>
  <c r="D34" i="26"/>
  <c r="C34" i="26"/>
  <c r="B34" i="26"/>
  <c r="I33" i="26"/>
  <c r="G33" i="26"/>
  <c r="F33" i="26"/>
  <c r="E33" i="26"/>
  <c r="D33" i="26"/>
  <c r="C33" i="26"/>
  <c r="B33" i="26"/>
  <c r="I32" i="26"/>
  <c r="G32" i="26"/>
  <c r="F32" i="26"/>
  <c r="E32" i="26"/>
  <c r="D32" i="26"/>
  <c r="C32" i="26"/>
  <c r="B32" i="26"/>
  <c r="I31" i="26"/>
  <c r="G31" i="26"/>
  <c r="F31" i="26"/>
  <c r="E31" i="26"/>
  <c r="D31" i="26"/>
  <c r="C31" i="26"/>
  <c r="B31" i="26"/>
  <c r="I30" i="26"/>
  <c r="G30" i="26"/>
  <c r="F30" i="26"/>
  <c r="E30" i="26"/>
  <c r="D30" i="26"/>
  <c r="C30" i="26"/>
  <c r="B30" i="26"/>
  <c r="I29" i="26"/>
  <c r="G29" i="26"/>
  <c r="F29" i="26"/>
  <c r="E29" i="26"/>
  <c r="D29" i="26"/>
  <c r="C29" i="26"/>
  <c r="B29" i="26"/>
  <c r="I28" i="26"/>
  <c r="G28" i="26"/>
  <c r="F28" i="26"/>
  <c r="E28" i="26"/>
  <c r="D28" i="26"/>
  <c r="C28" i="26"/>
  <c r="B28" i="26"/>
  <c r="I27" i="26"/>
  <c r="G27" i="26"/>
  <c r="F27" i="26"/>
  <c r="E27" i="26"/>
  <c r="D27" i="26"/>
  <c r="C27" i="26"/>
  <c r="B27" i="26"/>
  <c r="I26" i="26"/>
  <c r="G26" i="26"/>
  <c r="F26" i="26"/>
  <c r="E26" i="26"/>
  <c r="D26" i="26"/>
  <c r="C26" i="26"/>
  <c r="B26" i="26"/>
  <c r="I25" i="26"/>
  <c r="G25" i="26"/>
  <c r="F25" i="26"/>
  <c r="E25" i="26"/>
  <c r="D25" i="26"/>
  <c r="C25" i="26"/>
  <c r="B25" i="26"/>
  <c r="I24" i="26"/>
  <c r="G24" i="26"/>
  <c r="F24" i="26"/>
  <c r="E24" i="26"/>
  <c r="D24" i="26"/>
  <c r="C24" i="26"/>
  <c r="B24" i="26"/>
  <c r="I23" i="26"/>
  <c r="G23" i="26"/>
  <c r="F23" i="26"/>
  <c r="E23" i="26"/>
  <c r="D23" i="26"/>
  <c r="C23" i="26"/>
  <c r="B23" i="26"/>
  <c r="I22" i="26"/>
  <c r="G22" i="26"/>
  <c r="F22" i="26"/>
  <c r="E22" i="26"/>
  <c r="D22" i="26"/>
  <c r="C22" i="26"/>
  <c r="B22" i="26"/>
  <c r="I21" i="26"/>
  <c r="G21" i="26"/>
  <c r="F21" i="26"/>
  <c r="E21" i="26"/>
  <c r="D21" i="26"/>
  <c r="C21" i="26"/>
  <c r="B21" i="26"/>
  <c r="I20" i="26"/>
  <c r="G20" i="26"/>
  <c r="F20" i="26"/>
  <c r="E20" i="26"/>
  <c r="D20" i="26"/>
  <c r="C20" i="26"/>
  <c r="B20" i="26"/>
  <c r="I19" i="26"/>
  <c r="G19" i="26"/>
  <c r="F19" i="26"/>
  <c r="E19" i="26"/>
  <c r="D19" i="26"/>
  <c r="C19" i="26"/>
  <c r="B19" i="26"/>
  <c r="I18" i="26"/>
  <c r="G18" i="26"/>
  <c r="F18" i="26"/>
  <c r="E18" i="26"/>
  <c r="D18" i="26"/>
  <c r="C18" i="26"/>
  <c r="B18" i="26"/>
  <c r="I17" i="26"/>
  <c r="G17" i="26"/>
  <c r="F17" i="26"/>
  <c r="E17" i="26"/>
  <c r="D17" i="26"/>
  <c r="C17" i="26"/>
  <c r="B17" i="26"/>
  <c r="I16" i="26"/>
  <c r="G16" i="26"/>
  <c r="F16" i="26"/>
  <c r="E16" i="26"/>
  <c r="D16" i="26"/>
  <c r="C16" i="26"/>
  <c r="B16" i="26"/>
  <c r="I15" i="26"/>
  <c r="G15" i="26"/>
  <c r="F15" i="26"/>
  <c r="E15" i="26"/>
  <c r="D15" i="26"/>
  <c r="C15" i="26"/>
  <c r="B15" i="26"/>
  <c r="I14" i="26"/>
  <c r="G14" i="26"/>
  <c r="F14" i="26"/>
  <c r="E14" i="26"/>
  <c r="D14" i="26"/>
  <c r="C14" i="26"/>
  <c r="B14" i="26"/>
  <c r="I13" i="26"/>
  <c r="G13" i="26"/>
  <c r="F13" i="26"/>
  <c r="E13" i="26"/>
  <c r="D13" i="26"/>
  <c r="C13" i="26"/>
  <c r="B13" i="26"/>
  <c r="I12" i="26"/>
  <c r="G12" i="26"/>
  <c r="F12" i="26"/>
  <c r="E12" i="26"/>
  <c r="D12" i="26"/>
  <c r="C12" i="26"/>
  <c r="B12" i="26"/>
  <c r="I11" i="26"/>
  <c r="G11" i="26"/>
  <c r="F11" i="26"/>
  <c r="E11" i="26"/>
  <c r="D11" i="26"/>
  <c r="C11" i="26"/>
  <c r="B11" i="26"/>
  <c r="I10" i="26"/>
  <c r="G10" i="26"/>
  <c r="F10" i="26"/>
  <c r="E10" i="26"/>
  <c r="D10" i="26"/>
  <c r="C10" i="26"/>
  <c r="B10" i="26"/>
  <c r="I9" i="26"/>
  <c r="G9" i="26"/>
  <c r="F9" i="26"/>
  <c r="E9" i="26"/>
  <c r="D9" i="26"/>
  <c r="C9" i="26"/>
  <c r="B9" i="26"/>
  <c r="I8" i="26"/>
  <c r="G8" i="26"/>
  <c r="F8" i="26"/>
  <c r="E8" i="26"/>
  <c r="D8" i="26"/>
  <c r="C8" i="26"/>
  <c r="B8" i="26"/>
  <c r="B44" i="26"/>
  <c r="B87" i="26" s="1"/>
  <c r="B130" i="26" s="1"/>
  <c r="B173" i="26" s="1"/>
  <c r="B216" i="26" s="1"/>
  <c r="B259" i="26" s="1"/>
  <c r="B134" i="26"/>
  <c r="B91" i="26"/>
  <c r="B48" i="26"/>
  <c r="B5" i="26"/>
  <c r="C173" i="21"/>
  <c r="G3" i="21"/>
  <c r="G129" i="21" s="1"/>
  <c r="C3" i="21"/>
  <c r="B169" i="21"/>
  <c r="C131" i="21"/>
  <c r="B127" i="21"/>
  <c r="C89" i="21"/>
  <c r="B85" i="21"/>
  <c r="C47" i="21"/>
  <c r="C5" i="21"/>
  <c r="B43" i="21"/>
  <c r="C5" i="6"/>
  <c r="B179" i="6"/>
  <c r="B178" i="6"/>
  <c r="B177" i="6"/>
  <c r="B176" i="6"/>
  <c r="B175" i="6"/>
  <c r="B174" i="6"/>
  <c r="B173" i="6"/>
  <c r="B172" i="6"/>
  <c r="B171" i="6"/>
  <c r="B170" i="6"/>
  <c r="B169" i="6"/>
  <c r="B168" i="6"/>
  <c r="B167" i="6"/>
  <c r="B166" i="6"/>
  <c r="B165" i="6"/>
  <c r="B164" i="6"/>
  <c r="B163" i="6"/>
  <c r="B162" i="6"/>
  <c r="B161" i="6"/>
  <c r="B160" i="6"/>
  <c r="B159" i="6"/>
  <c r="B158" i="6"/>
  <c r="B157" i="6"/>
  <c r="B156" i="6"/>
  <c r="B155" i="6"/>
  <c r="B154" i="6"/>
  <c r="B153" i="6"/>
  <c r="B152" i="6"/>
  <c r="B151" i="6"/>
  <c r="B150" i="6"/>
  <c r="B149" i="6"/>
  <c r="B148" i="6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C3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D152" i="6"/>
  <c r="D151" i="6"/>
  <c r="D150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C179" i="6"/>
  <c r="C178" i="6"/>
  <c r="Q178" i="6" s="1"/>
  <c r="C177" i="6"/>
  <c r="O177" i="6" s="1"/>
  <c r="C176" i="6"/>
  <c r="O176" i="6" s="1"/>
  <c r="C175" i="6"/>
  <c r="C174" i="6"/>
  <c r="H174" i="6" s="1"/>
  <c r="C173" i="6"/>
  <c r="Q173" i="6" s="1"/>
  <c r="C172" i="6"/>
  <c r="H172" i="6" s="1"/>
  <c r="C171" i="6"/>
  <c r="S171" i="6" s="1"/>
  <c r="C170" i="6"/>
  <c r="U170" i="6" s="1"/>
  <c r="C169" i="6"/>
  <c r="M169" i="6" s="1"/>
  <c r="C168" i="6"/>
  <c r="C167" i="6"/>
  <c r="M167" i="6" s="1"/>
  <c r="C166" i="6"/>
  <c r="H166" i="6" s="1"/>
  <c r="C165" i="6"/>
  <c r="U165" i="6" s="1"/>
  <c r="C164" i="6"/>
  <c r="Q164" i="6" s="1"/>
  <c r="C163" i="6"/>
  <c r="C162" i="6"/>
  <c r="O162" i="6" s="1"/>
  <c r="C161" i="6"/>
  <c r="O161" i="6" s="1"/>
  <c r="C160" i="6"/>
  <c r="C159" i="6"/>
  <c r="O159" i="6" s="1"/>
  <c r="C158" i="6"/>
  <c r="S158" i="6" s="1"/>
  <c r="C157" i="6"/>
  <c r="H157" i="6" s="1"/>
  <c r="C156" i="6"/>
  <c r="C155" i="6"/>
  <c r="M155" i="6" s="1"/>
  <c r="C154" i="6"/>
  <c r="H154" i="6" s="1"/>
  <c r="C153" i="6"/>
  <c r="H153" i="6" s="1"/>
  <c r="C152" i="6"/>
  <c r="S152" i="6" s="1"/>
  <c r="C151" i="6"/>
  <c r="O151" i="6" s="1"/>
  <c r="C150" i="6"/>
  <c r="H150" i="6" s="1"/>
  <c r="C102" i="6"/>
  <c r="U102" i="6" s="1"/>
  <c r="C101" i="6"/>
  <c r="C100" i="6"/>
  <c r="M100" i="6" s="1"/>
  <c r="C99" i="6"/>
  <c r="Q99" i="6" s="1"/>
  <c r="C98" i="6"/>
  <c r="H98" i="6" s="1"/>
  <c r="C97" i="6"/>
  <c r="C96" i="6"/>
  <c r="M96" i="6" s="1"/>
  <c r="C95" i="6"/>
  <c r="H95" i="6" s="1"/>
  <c r="C94" i="6"/>
  <c r="H94" i="6" s="1"/>
  <c r="C93" i="6"/>
  <c r="C92" i="6"/>
  <c r="M92" i="6" s="1"/>
  <c r="C91" i="6"/>
  <c r="H91" i="6" s="1"/>
  <c r="C90" i="6"/>
  <c r="M90" i="6" s="1"/>
  <c r="C89" i="6"/>
  <c r="C88" i="6"/>
  <c r="M88" i="6" s="1"/>
  <c r="C87" i="6"/>
  <c r="O87" i="6" s="1"/>
  <c r="C86" i="6"/>
  <c r="Q86" i="6" s="1"/>
  <c r="C85" i="6"/>
  <c r="S85" i="6" s="1"/>
  <c r="C84" i="6"/>
  <c r="C83" i="6"/>
  <c r="M83" i="6" s="1"/>
  <c r="C82" i="6"/>
  <c r="O82" i="6" s="1"/>
  <c r="C81" i="6"/>
  <c r="C80" i="6"/>
  <c r="U80" i="6" s="1"/>
  <c r="C79" i="6"/>
  <c r="S79" i="6" s="1"/>
  <c r="C78" i="6"/>
  <c r="O78" i="6" s="1"/>
  <c r="C77" i="6"/>
  <c r="O77" i="6" s="1"/>
  <c r="C76" i="6"/>
  <c r="U76" i="6" s="1"/>
  <c r="C75" i="6"/>
  <c r="S75" i="6" s="1"/>
  <c r="C74" i="6"/>
  <c r="O74" i="6" s="1"/>
  <c r="C73" i="6"/>
  <c r="C72" i="6"/>
  <c r="U72" i="6" s="1"/>
  <c r="C71" i="6"/>
  <c r="H71" i="6" s="1"/>
  <c r="C70" i="6"/>
  <c r="O70" i="6" s="1"/>
  <c r="C69" i="6"/>
  <c r="C68" i="6"/>
  <c r="Q68" i="6" s="1"/>
  <c r="C67" i="6"/>
  <c r="S67" i="6" s="1"/>
  <c r="C66" i="6"/>
  <c r="O66" i="6" s="1"/>
  <c r="C65" i="6"/>
  <c r="C64" i="6"/>
  <c r="U64" i="6" s="1"/>
  <c r="C63" i="6"/>
  <c r="S63" i="6" s="1"/>
  <c r="C62" i="6"/>
  <c r="H62" i="6" s="1"/>
  <c r="C61" i="6"/>
  <c r="C60" i="6"/>
  <c r="C59" i="6"/>
  <c r="O59" i="6" s="1"/>
  <c r="C58" i="6"/>
  <c r="S58" i="6" s="1"/>
  <c r="C57" i="6"/>
  <c r="C56" i="6"/>
  <c r="M56" i="6" s="1"/>
  <c r="C55" i="6"/>
  <c r="O55" i="6" s="1"/>
  <c r="C54" i="6"/>
  <c r="O54" i="6" s="1"/>
  <c r="C53" i="6"/>
  <c r="C52" i="6"/>
  <c r="C51" i="6"/>
  <c r="Q51" i="6" s="1"/>
  <c r="C50" i="6"/>
  <c r="S50" i="6" s="1"/>
  <c r="C49" i="6"/>
  <c r="C48" i="6"/>
  <c r="C47" i="6"/>
  <c r="Q47" i="6" s="1"/>
  <c r="C46" i="6"/>
  <c r="C45" i="6"/>
  <c r="C44" i="6"/>
  <c r="C43" i="6"/>
  <c r="M43" i="6" s="1"/>
  <c r="C42" i="6"/>
  <c r="C41" i="6"/>
  <c r="C40" i="6"/>
  <c r="C39" i="6"/>
  <c r="C38" i="6"/>
  <c r="C37" i="6"/>
  <c r="C36" i="6"/>
  <c r="C35" i="6"/>
  <c r="C34" i="6"/>
  <c r="M34" i="6" s="1"/>
  <c r="C33" i="6"/>
  <c r="C32" i="6"/>
  <c r="C31" i="6"/>
  <c r="C30" i="6"/>
  <c r="C29" i="6"/>
  <c r="C28" i="6"/>
  <c r="C27" i="6"/>
  <c r="M27" i="6" s="1"/>
  <c r="C26" i="6"/>
  <c r="C25" i="6"/>
  <c r="C24" i="6"/>
  <c r="H24" i="6" s="1"/>
  <c r="C23" i="6"/>
  <c r="C22" i="6"/>
  <c r="C21" i="6"/>
  <c r="C20" i="6"/>
  <c r="C19" i="6"/>
  <c r="C18" i="6"/>
  <c r="C17" i="6"/>
  <c r="C16" i="6"/>
  <c r="C15" i="6"/>
  <c r="C14" i="6"/>
  <c r="M14" i="6" s="1"/>
  <c r="C13" i="6"/>
  <c r="C12" i="6"/>
  <c r="C11" i="6"/>
  <c r="M11" i="6" s="1"/>
  <c r="C10" i="6"/>
  <c r="C9" i="6"/>
  <c r="C8" i="6"/>
  <c r="C7" i="6"/>
  <c r="C6" i="6"/>
  <c r="U138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77" i="6"/>
  <c r="B76" i="6"/>
  <c r="B75" i="6"/>
  <c r="B74" i="6"/>
  <c r="B7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S176" i="24"/>
  <c r="U175" i="24"/>
  <c r="S175" i="24"/>
  <c r="Q175" i="24"/>
  <c r="U171" i="24"/>
  <c r="S171" i="24"/>
  <c r="Q171" i="24"/>
  <c r="S168" i="24"/>
  <c r="U167" i="24"/>
  <c r="S167" i="24"/>
  <c r="Q167" i="24"/>
  <c r="U164" i="24"/>
  <c r="U163" i="24"/>
  <c r="S163" i="24"/>
  <c r="Q163" i="24"/>
  <c r="S160" i="24"/>
  <c r="U159" i="24"/>
  <c r="S159" i="24"/>
  <c r="Q159" i="24"/>
  <c r="U155" i="24"/>
  <c r="S155" i="24"/>
  <c r="Q155" i="24"/>
  <c r="S152" i="24"/>
  <c r="U151" i="24"/>
  <c r="S151" i="24"/>
  <c r="Q151" i="24"/>
  <c r="U148" i="24"/>
  <c r="U147" i="24"/>
  <c r="S147" i="24"/>
  <c r="Q147" i="24"/>
  <c r="S144" i="24"/>
  <c r="U143" i="24"/>
  <c r="S143" i="24"/>
  <c r="Q143" i="24"/>
  <c r="U139" i="24"/>
  <c r="S139" i="24"/>
  <c r="Q139" i="24"/>
  <c r="S136" i="24"/>
  <c r="U134" i="24"/>
  <c r="S134" i="24"/>
  <c r="Q134" i="24"/>
  <c r="U133" i="24"/>
  <c r="S133" i="24"/>
  <c r="Q133" i="24"/>
  <c r="Q129" i="24"/>
  <c r="U128" i="24"/>
  <c r="U127" i="24"/>
  <c r="S127" i="24"/>
  <c r="U126" i="24"/>
  <c r="S126" i="24"/>
  <c r="Q126" i="24"/>
  <c r="U125" i="24"/>
  <c r="S125" i="24"/>
  <c r="Q125" i="24"/>
  <c r="U124" i="24"/>
  <c r="Q42" i="24"/>
  <c r="Q52" i="24"/>
  <c r="Q57" i="24"/>
  <c r="Q60" i="24"/>
  <c r="Q68" i="24"/>
  <c r="Q76" i="24"/>
  <c r="Q77" i="24"/>
  <c r="Q84" i="24"/>
  <c r="Q87" i="24"/>
  <c r="Q88" i="24"/>
  <c r="Q89" i="24"/>
  <c r="Q94" i="24"/>
  <c r="Q96" i="24"/>
  <c r="Q100" i="24"/>
  <c r="Q105" i="24"/>
  <c r="Q107" i="24"/>
  <c r="Q108" i="24"/>
  <c r="Q109" i="24"/>
  <c r="Q110" i="24"/>
  <c r="Q116" i="24"/>
  <c r="Q117" i="24"/>
  <c r="Q118" i="24"/>
  <c r="Q124" i="24"/>
  <c r="S124" i="24"/>
  <c r="S120" i="24"/>
  <c r="U118" i="24"/>
  <c r="S118" i="24"/>
  <c r="U117" i="24"/>
  <c r="S117" i="24"/>
  <c r="U116" i="24"/>
  <c r="S116" i="24"/>
  <c r="U113" i="24"/>
  <c r="S112" i="24"/>
  <c r="U110" i="24"/>
  <c r="S110" i="24"/>
  <c r="U109" i="24"/>
  <c r="S109" i="24"/>
  <c r="U108" i="24"/>
  <c r="S108" i="24"/>
  <c r="U107" i="24"/>
  <c r="S107" i="24"/>
  <c r="S105" i="24"/>
  <c r="S103" i="24"/>
  <c r="S101" i="24"/>
  <c r="S98" i="24"/>
  <c r="S96" i="24"/>
  <c r="S95" i="24"/>
  <c r="U94" i="24"/>
  <c r="U89" i="24"/>
  <c r="S89" i="24"/>
  <c r="S87" i="24"/>
  <c r="U85" i="24"/>
  <c r="U83" i="24"/>
  <c r="S81" i="24"/>
  <c r="S80" i="24"/>
  <c r="U76" i="24"/>
  <c r="U70" i="24"/>
  <c r="S70" i="24"/>
  <c r="S68" i="24"/>
  <c r="S66" i="24"/>
  <c r="U64" i="24"/>
  <c r="U62" i="24"/>
  <c r="S57" i="24"/>
  <c r="U50" i="24"/>
  <c r="S50" i="24"/>
  <c r="U46" i="24"/>
  <c r="U40" i="24"/>
  <c r="U22" i="24"/>
  <c r="C3" i="24"/>
  <c r="C3" i="9"/>
  <c r="C29" i="9"/>
  <c r="G29" i="9" s="1"/>
  <c r="C5" i="9"/>
  <c r="C6" i="9"/>
  <c r="C7" i="9"/>
  <c r="C8" i="9"/>
  <c r="K8" i="9" s="1"/>
  <c r="C9" i="9"/>
  <c r="C10" i="9"/>
  <c r="G10" i="9" s="1"/>
  <c r="C11" i="9"/>
  <c r="C12" i="9"/>
  <c r="G12" i="9" s="1"/>
  <c r="C13" i="9"/>
  <c r="C14" i="9"/>
  <c r="C15" i="9"/>
  <c r="C16" i="9"/>
  <c r="K16" i="9"/>
  <c r="C17" i="9"/>
  <c r="N17" i="9" s="1"/>
  <c r="C18" i="9"/>
  <c r="G18" i="9" s="1"/>
  <c r="C19" i="9"/>
  <c r="C20" i="9"/>
  <c r="G20" i="9" s="1"/>
  <c r="K20" i="9"/>
  <c r="C21" i="9"/>
  <c r="C22" i="9"/>
  <c r="C23" i="9"/>
  <c r="C24" i="9"/>
  <c r="K24" i="9" s="1"/>
  <c r="C25" i="9"/>
  <c r="C26" i="9"/>
  <c r="G26" i="9" s="1"/>
  <c r="K26" i="9"/>
  <c r="C27" i="9"/>
  <c r="C28" i="9"/>
  <c r="G28" i="9" s="1"/>
  <c r="K28" i="9"/>
  <c r="N21" i="9"/>
  <c r="N23" i="9"/>
  <c r="N25" i="9"/>
  <c r="B29" i="9"/>
  <c r="P28" i="9"/>
  <c r="B28" i="9"/>
  <c r="B27" i="9"/>
  <c r="B26" i="9"/>
  <c r="B25" i="9"/>
  <c r="B24" i="9"/>
  <c r="B23" i="9"/>
  <c r="P22" i="9"/>
  <c r="B22" i="9"/>
  <c r="B21" i="9"/>
  <c r="B20" i="9"/>
  <c r="B19" i="9"/>
  <c r="P18" i="9"/>
  <c r="B18" i="9"/>
  <c r="B17" i="9"/>
  <c r="B16" i="9"/>
  <c r="B15" i="9"/>
  <c r="B14" i="9"/>
  <c r="B13" i="9"/>
  <c r="B12" i="9"/>
  <c r="B11" i="9"/>
  <c r="B10" i="9"/>
  <c r="B9" i="9"/>
  <c r="B8" i="9"/>
  <c r="B7" i="9"/>
  <c r="B6" i="9"/>
  <c r="B5" i="9"/>
  <c r="C29" i="19"/>
  <c r="C28" i="19"/>
  <c r="D28" i="19" s="1"/>
  <c r="C27" i="19"/>
  <c r="C26" i="19"/>
  <c r="D26" i="19" s="1"/>
  <c r="C25" i="19"/>
  <c r="D25" i="19" s="1"/>
  <c r="C24" i="19"/>
  <c r="D24" i="19" s="1"/>
  <c r="C23" i="19"/>
  <c r="D23" i="19" s="1"/>
  <c r="C22" i="19"/>
  <c r="D22" i="19" s="1"/>
  <c r="C3" i="19"/>
  <c r="F11" i="19"/>
  <c r="H11" i="19" s="1"/>
  <c r="F15" i="19"/>
  <c r="F17" i="19"/>
  <c r="F19" i="19"/>
  <c r="F25" i="19"/>
  <c r="B29" i="19"/>
  <c r="H28" i="19"/>
  <c r="H19" i="19"/>
  <c r="H17" i="19"/>
  <c r="H15" i="19"/>
  <c r="B28" i="19"/>
  <c r="B27" i="19"/>
  <c r="B26" i="19"/>
  <c r="B25" i="19"/>
  <c r="B24" i="19"/>
  <c r="B23" i="19"/>
  <c r="B22" i="19"/>
  <c r="B21" i="19"/>
  <c r="B20" i="19"/>
  <c r="B19" i="19"/>
  <c r="B18" i="19"/>
  <c r="B17" i="19"/>
  <c r="B16" i="19"/>
  <c r="B15" i="19"/>
  <c r="B14" i="19"/>
  <c r="B13" i="19"/>
  <c r="B12" i="19"/>
  <c r="B11" i="19"/>
  <c r="B10" i="19"/>
  <c r="B9" i="19"/>
  <c r="B8" i="19"/>
  <c r="B7" i="19"/>
  <c r="B6" i="19"/>
  <c r="B5" i="19"/>
  <c r="D39" i="20"/>
  <c r="D63" i="20"/>
  <c r="I63" i="20" s="1"/>
  <c r="D62" i="20"/>
  <c r="I62" i="20" s="1"/>
  <c r="D61" i="20"/>
  <c r="I61" i="20" s="1"/>
  <c r="D60" i="20"/>
  <c r="I60" i="20" s="1"/>
  <c r="D59" i="20"/>
  <c r="I59" i="20" s="1"/>
  <c r="D58" i="20"/>
  <c r="I58" i="20" s="1"/>
  <c r="D57" i="20"/>
  <c r="I57" i="20" s="1"/>
  <c r="D56" i="20"/>
  <c r="I56" i="20" s="1"/>
  <c r="D55" i="20"/>
  <c r="D54" i="20"/>
  <c r="I54" i="20" s="1"/>
  <c r="D53" i="20"/>
  <c r="I53" i="20" s="1"/>
  <c r="D52" i="20"/>
  <c r="I52" i="20" s="1"/>
  <c r="D51" i="20"/>
  <c r="I51" i="20" s="1"/>
  <c r="D50" i="20"/>
  <c r="I50" i="20" s="1"/>
  <c r="D49" i="20"/>
  <c r="I49" i="20" s="1"/>
  <c r="D48" i="20"/>
  <c r="I48" i="20" s="1"/>
  <c r="D47" i="20"/>
  <c r="I47" i="20" s="1"/>
  <c r="D46" i="20"/>
  <c r="I46" i="20" s="1"/>
  <c r="D45" i="20"/>
  <c r="D44" i="20"/>
  <c r="D43" i="20"/>
  <c r="D42" i="20"/>
  <c r="D41" i="20"/>
  <c r="D40" i="20"/>
  <c r="G63" i="20"/>
  <c r="C35" i="20"/>
  <c r="C3" i="20"/>
  <c r="L4" i="20"/>
  <c r="L36" i="20" s="1"/>
  <c r="C4" i="20"/>
  <c r="C36" i="20" s="1"/>
  <c r="B33" i="20"/>
  <c r="M63" i="20"/>
  <c r="R63" i="20" s="1"/>
  <c r="L63" i="20"/>
  <c r="M62" i="20"/>
  <c r="L62" i="20"/>
  <c r="M61" i="20"/>
  <c r="R61" i="20" s="1"/>
  <c r="L61" i="20"/>
  <c r="M60" i="20"/>
  <c r="R60" i="20" s="1"/>
  <c r="L60" i="20"/>
  <c r="M59" i="20"/>
  <c r="R59" i="20" s="1"/>
  <c r="L59" i="20"/>
  <c r="M58" i="20"/>
  <c r="R58" i="20" s="1"/>
  <c r="L58" i="20"/>
  <c r="M57" i="20"/>
  <c r="R57" i="20" s="1"/>
  <c r="L57" i="20"/>
  <c r="M56" i="20"/>
  <c r="R56" i="20" s="1"/>
  <c r="L56" i="20"/>
  <c r="M55" i="20"/>
  <c r="R55" i="20" s="1"/>
  <c r="L55" i="20"/>
  <c r="M54" i="20"/>
  <c r="R54" i="20" s="1"/>
  <c r="P54" i="20"/>
  <c r="L54" i="20"/>
  <c r="M53" i="20"/>
  <c r="R53" i="20" s="1"/>
  <c r="L53" i="20"/>
  <c r="M52" i="20"/>
  <c r="R52" i="20" s="1"/>
  <c r="L52" i="20"/>
  <c r="M51" i="20"/>
  <c r="R51" i="20" s="1"/>
  <c r="L51" i="20"/>
  <c r="M50" i="20"/>
  <c r="L50" i="20"/>
  <c r="M49" i="20"/>
  <c r="R49" i="20" s="1"/>
  <c r="L49" i="20"/>
  <c r="M48" i="20"/>
  <c r="R48" i="20" s="1"/>
  <c r="L48" i="20"/>
  <c r="M47" i="20"/>
  <c r="R47" i="20" s="1"/>
  <c r="L47" i="20"/>
  <c r="M46" i="20"/>
  <c r="L46" i="20"/>
  <c r="M45" i="20"/>
  <c r="L45" i="20"/>
  <c r="M44" i="20"/>
  <c r="L44" i="20"/>
  <c r="M43" i="20"/>
  <c r="L43" i="20"/>
  <c r="M42" i="20"/>
  <c r="L42" i="20"/>
  <c r="M41" i="20"/>
  <c r="L41" i="20"/>
  <c r="M40" i="20"/>
  <c r="L40" i="20"/>
  <c r="D31" i="20"/>
  <c r="E31" i="20" s="1"/>
  <c r="C31" i="20"/>
  <c r="M39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40" i="20"/>
  <c r="M31" i="20"/>
  <c r="P31" i="20" s="1"/>
  <c r="L31" i="20"/>
  <c r="M30" i="20"/>
  <c r="N30" i="20"/>
  <c r="L30" i="20"/>
  <c r="M29" i="20"/>
  <c r="R29" i="20" s="1"/>
  <c r="O29" i="20"/>
  <c r="L29" i="20"/>
  <c r="M28" i="20"/>
  <c r="O28" i="20" s="1"/>
  <c r="L28" i="20"/>
  <c r="M27" i="20"/>
  <c r="P27" i="20" s="1"/>
  <c r="L27" i="20"/>
  <c r="M26" i="20"/>
  <c r="L26" i="20"/>
  <c r="M25" i="20"/>
  <c r="R25" i="20" s="1"/>
  <c r="L25" i="20"/>
  <c r="M24" i="20"/>
  <c r="O24" i="20" s="1"/>
  <c r="R24" i="20"/>
  <c r="L24" i="20"/>
  <c r="M23" i="20"/>
  <c r="N23" i="20" s="1"/>
  <c r="L23" i="20"/>
  <c r="M22" i="20"/>
  <c r="P22" i="20" s="1"/>
  <c r="N22" i="20"/>
  <c r="L22" i="20"/>
  <c r="M21" i="20"/>
  <c r="R21" i="20" s="1"/>
  <c r="N21" i="20"/>
  <c r="L21" i="20"/>
  <c r="M20" i="20"/>
  <c r="R20" i="20" s="1"/>
  <c r="P20" i="20"/>
  <c r="O20" i="20"/>
  <c r="N20" i="20"/>
  <c r="L20" i="20"/>
  <c r="M19" i="20"/>
  <c r="L19" i="20"/>
  <c r="M18" i="20"/>
  <c r="R18" i="20" s="1"/>
  <c r="P18" i="20"/>
  <c r="O18" i="20"/>
  <c r="N18" i="20"/>
  <c r="L18" i="20"/>
  <c r="M17" i="20"/>
  <c r="N17" i="20" s="1"/>
  <c r="R17" i="20"/>
  <c r="L17" i="20"/>
  <c r="M16" i="20"/>
  <c r="P16" i="20" s="1"/>
  <c r="R16" i="20"/>
  <c r="N16" i="20"/>
  <c r="L16" i="20"/>
  <c r="M15" i="20"/>
  <c r="L15" i="20"/>
  <c r="M14" i="20"/>
  <c r="P14" i="20" s="1"/>
  <c r="L14" i="20"/>
  <c r="M13" i="20"/>
  <c r="L13" i="20"/>
  <c r="M12" i="20"/>
  <c r="L12" i="20"/>
  <c r="M11" i="20"/>
  <c r="L11" i="20"/>
  <c r="M10" i="20"/>
  <c r="L10" i="20"/>
  <c r="M9" i="20"/>
  <c r="L9" i="20"/>
  <c r="M8" i="20"/>
  <c r="L8" i="20"/>
  <c r="M7" i="20"/>
  <c r="D30" i="20"/>
  <c r="F30" i="20" s="1"/>
  <c r="G30" i="20"/>
  <c r="E30" i="20"/>
  <c r="C30" i="20"/>
  <c r="D29" i="20"/>
  <c r="F29" i="20"/>
  <c r="E29" i="20"/>
  <c r="C29" i="20"/>
  <c r="D28" i="20"/>
  <c r="F28" i="20" s="1"/>
  <c r="I28" i="20"/>
  <c r="G28" i="20"/>
  <c r="C28" i="20"/>
  <c r="D27" i="20"/>
  <c r="F27" i="20"/>
  <c r="C27" i="20"/>
  <c r="D26" i="20"/>
  <c r="F26" i="20" s="1"/>
  <c r="G26" i="20"/>
  <c r="C26" i="20"/>
  <c r="D25" i="20"/>
  <c r="C25" i="20"/>
  <c r="D24" i="20"/>
  <c r="F24" i="20" s="1"/>
  <c r="I24" i="20"/>
  <c r="C24" i="20"/>
  <c r="D23" i="20"/>
  <c r="F23" i="20" s="1"/>
  <c r="C23" i="20"/>
  <c r="D22" i="20"/>
  <c r="F22" i="20" s="1"/>
  <c r="C22" i="20"/>
  <c r="D21" i="20"/>
  <c r="E21" i="20" s="1"/>
  <c r="C21" i="20"/>
  <c r="D20" i="20"/>
  <c r="F20" i="20" s="1"/>
  <c r="I20" i="20"/>
  <c r="C20" i="20"/>
  <c r="D19" i="20"/>
  <c r="F19" i="20" s="1"/>
  <c r="C19" i="20"/>
  <c r="D18" i="20"/>
  <c r="F18" i="20" s="1"/>
  <c r="C18" i="20"/>
  <c r="D17" i="20"/>
  <c r="C17" i="20"/>
  <c r="D16" i="20"/>
  <c r="F16" i="20" s="1"/>
  <c r="G16" i="20"/>
  <c r="C16" i="20"/>
  <c r="D15" i="20"/>
  <c r="E15" i="20" s="1"/>
  <c r="C15" i="20"/>
  <c r="D14" i="20"/>
  <c r="F14" i="20" s="1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7" i="20"/>
  <c r="L39" i="20"/>
  <c r="C39" i="20"/>
  <c r="L7" i="20"/>
  <c r="C7" i="20"/>
  <c r="C5" i="13"/>
  <c r="I3" i="13"/>
  <c r="C3" i="13"/>
  <c r="C9" i="13"/>
  <c r="F51" i="13" s="1"/>
  <c r="C57" i="13"/>
  <c r="L57" i="13" s="1"/>
  <c r="C55" i="13"/>
  <c r="J55" i="13" s="1"/>
  <c r="C53" i="13"/>
  <c r="G53" i="13" s="1"/>
  <c r="C51" i="13"/>
  <c r="G51" i="13" s="1"/>
  <c r="C49" i="13"/>
  <c r="L49" i="13" s="1"/>
  <c r="C47" i="13"/>
  <c r="L47" i="13" s="1"/>
  <c r="C45" i="13"/>
  <c r="G45" i="13" s="1"/>
  <c r="C43" i="13"/>
  <c r="G43" i="13" s="1"/>
  <c r="C41" i="13"/>
  <c r="L41" i="13" s="1"/>
  <c r="Q41" i="13"/>
  <c r="C39" i="13"/>
  <c r="G39" i="13" s="1"/>
  <c r="C37" i="13"/>
  <c r="L37" i="13" s="1"/>
  <c r="C35" i="13"/>
  <c r="J35" i="13" s="1"/>
  <c r="C33" i="13"/>
  <c r="L33" i="13" s="1"/>
  <c r="C31" i="13"/>
  <c r="C29" i="13"/>
  <c r="L29" i="13" s="1"/>
  <c r="Q29" i="13"/>
  <c r="C27" i="13"/>
  <c r="G27" i="13" s="1"/>
  <c r="C25" i="13"/>
  <c r="L25" i="13" s="1"/>
  <c r="Q25" i="13"/>
  <c r="C23" i="13"/>
  <c r="G23" i="13" s="1"/>
  <c r="C21" i="13"/>
  <c r="C19" i="13"/>
  <c r="J19" i="13" s="1"/>
  <c r="C17" i="13"/>
  <c r="C15" i="13"/>
  <c r="J15" i="13" s="1"/>
  <c r="C13" i="13"/>
  <c r="Q13" i="13" s="1"/>
  <c r="C11" i="13"/>
  <c r="Q11" i="13" s="1"/>
  <c r="E57" i="13"/>
  <c r="I55" i="13"/>
  <c r="K55" i="13"/>
  <c r="J49" i="13"/>
  <c r="E49" i="13"/>
  <c r="M49" i="13"/>
  <c r="K47" i="13"/>
  <c r="J45" i="13"/>
  <c r="M45" i="13"/>
  <c r="E43" i="13"/>
  <c r="E41" i="13"/>
  <c r="G41" i="13"/>
  <c r="J39" i="13"/>
  <c r="E37" i="13"/>
  <c r="J31" i="13"/>
  <c r="I29" i="13"/>
  <c r="M29" i="13"/>
  <c r="J27" i="13"/>
  <c r="J25" i="13"/>
  <c r="E25" i="13"/>
  <c r="G25" i="13"/>
  <c r="I25" i="13"/>
  <c r="M25" i="13"/>
  <c r="J11" i="13"/>
  <c r="D57" i="13"/>
  <c r="D55" i="13"/>
  <c r="D53" i="13"/>
  <c r="D51" i="13"/>
  <c r="D49" i="13"/>
  <c r="D47" i="13"/>
  <c r="D45" i="13"/>
  <c r="D43" i="13"/>
  <c r="D41" i="13"/>
  <c r="D39" i="13"/>
  <c r="D37" i="13"/>
  <c r="D35" i="13"/>
  <c r="D33" i="13"/>
  <c r="D31" i="13"/>
  <c r="D29" i="13"/>
  <c r="D27" i="13"/>
  <c r="D25" i="13"/>
  <c r="D23" i="13"/>
  <c r="D21" i="13"/>
  <c r="D19" i="13"/>
  <c r="D17" i="13"/>
  <c r="D15" i="13"/>
  <c r="D13" i="13"/>
  <c r="B57" i="13"/>
  <c r="B55" i="13"/>
  <c r="B53" i="13"/>
  <c r="B51" i="13"/>
  <c r="B49" i="13"/>
  <c r="B47" i="13"/>
  <c r="B45" i="13"/>
  <c r="B43" i="13"/>
  <c r="B41" i="13"/>
  <c r="B39" i="13"/>
  <c r="B37" i="13"/>
  <c r="B35" i="13"/>
  <c r="B33" i="13"/>
  <c r="B31" i="13"/>
  <c r="B29" i="13"/>
  <c r="B27" i="13"/>
  <c r="B25" i="13"/>
  <c r="B23" i="13"/>
  <c r="B21" i="13"/>
  <c r="B19" i="13"/>
  <c r="B17" i="13"/>
  <c r="B15" i="13"/>
  <c r="B13" i="13"/>
  <c r="D11" i="13"/>
  <c r="B11" i="13"/>
  <c r="D9" i="13"/>
  <c r="B9" i="13"/>
  <c r="D6" i="13"/>
  <c r="D4" i="18"/>
  <c r="E5" i="18"/>
  <c r="C4" i="10"/>
  <c r="C3" i="10"/>
  <c r="C6" i="10"/>
  <c r="E32" i="10"/>
  <c r="H32" i="10"/>
  <c r="B32" i="10"/>
  <c r="D31" i="10"/>
  <c r="H31" i="10"/>
  <c r="J31" i="10"/>
  <c r="B31" i="10"/>
  <c r="B30" i="10"/>
  <c r="D29" i="10"/>
  <c r="E29" i="10"/>
  <c r="F29" i="10"/>
  <c r="H29" i="10"/>
  <c r="J29" i="10"/>
  <c r="B29" i="10"/>
  <c r="E28" i="10"/>
  <c r="H28" i="10"/>
  <c r="B28" i="10"/>
  <c r="C27" i="10"/>
  <c r="C26" i="10"/>
  <c r="G26" i="10" s="1"/>
  <c r="C25" i="10"/>
  <c r="G25" i="10" s="1"/>
  <c r="C24" i="10"/>
  <c r="C23" i="10"/>
  <c r="C22" i="10"/>
  <c r="G22" i="10" s="1"/>
  <c r="C21" i="10"/>
  <c r="G21" i="10" s="1"/>
  <c r="C20" i="10"/>
  <c r="G20" i="10" s="1"/>
  <c r="C19" i="10"/>
  <c r="C18" i="10"/>
  <c r="G18" i="10" s="1"/>
  <c r="C17" i="10"/>
  <c r="G17" i="10" s="1"/>
  <c r="C16" i="10"/>
  <c r="C15" i="10"/>
  <c r="C14" i="10"/>
  <c r="C13" i="10"/>
  <c r="C12" i="10"/>
  <c r="C11" i="10"/>
  <c r="C10" i="10"/>
  <c r="C9" i="10"/>
  <c r="D9" i="10" s="1"/>
  <c r="C8" i="10"/>
  <c r="D8" i="10" s="1"/>
  <c r="J27" i="10"/>
  <c r="B27" i="10"/>
  <c r="B26" i="10"/>
  <c r="F25" i="10"/>
  <c r="B25" i="10"/>
  <c r="B24" i="10"/>
  <c r="F23" i="10"/>
  <c r="B23" i="10"/>
  <c r="B22" i="10"/>
  <c r="B21" i="10"/>
  <c r="B20" i="10"/>
  <c r="J19" i="10"/>
  <c r="B19" i="10"/>
  <c r="B18" i="10"/>
  <c r="B17" i="10"/>
  <c r="B16" i="10"/>
  <c r="F15" i="10"/>
  <c r="B15" i="10"/>
  <c r="B14" i="10"/>
  <c r="B13" i="10"/>
  <c r="B12" i="10"/>
  <c r="B11" i="10"/>
  <c r="B10" i="10"/>
  <c r="B9" i="10"/>
  <c r="B8" i="10"/>
  <c r="C3" i="16"/>
  <c r="D4" i="16"/>
  <c r="G29" i="16"/>
  <c r="G28" i="16"/>
  <c r="I28" i="16"/>
  <c r="G25" i="16"/>
  <c r="G24" i="16"/>
  <c r="I24" i="16"/>
  <c r="G23" i="16"/>
  <c r="G21" i="16"/>
  <c r="D30" i="16"/>
  <c r="H29" i="16"/>
  <c r="M28" i="16"/>
  <c r="H28" i="16"/>
  <c r="D28" i="16"/>
  <c r="H27" i="16"/>
  <c r="D26" i="16"/>
  <c r="M25" i="16"/>
  <c r="M24" i="16"/>
  <c r="H24" i="16"/>
  <c r="D24" i="16"/>
  <c r="D23" i="16"/>
  <c r="D22" i="16"/>
  <c r="M21" i="16"/>
  <c r="H20" i="16"/>
  <c r="D20" i="16"/>
  <c r="H19" i="16"/>
  <c r="H16" i="16"/>
  <c r="D16" i="16"/>
  <c r="D15" i="16"/>
  <c r="H14" i="16"/>
  <c r="H13" i="16"/>
  <c r="D12" i="16"/>
  <c r="P19" i="3" l="1"/>
  <c r="D17" i="16"/>
  <c r="J21" i="10"/>
  <c r="I33" i="13"/>
  <c r="K45" i="13"/>
  <c r="M57" i="13"/>
  <c r="J57" i="13"/>
  <c r="P25" i="3"/>
  <c r="H22" i="16"/>
  <c r="J17" i="10"/>
  <c r="D21" i="10"/>
  <c r="E30" i="10"/>
  <c r="F31" i="10"/>
  <c r="E29" i="13"/>
  <c r="G33" i="13"/>
  <c r="M41" i="13"/>
  <c r="J41" i="13"/>
  <c r="E45" i="13"/>
  <c r="I47" i="13"/>
  <c r="I53" i="13"/>
  <c r="I57" i="13"/>
  <c r="Q49" i="13"/>
  <c r="F15" i="20"/>
  <c r="I16" i="20"/>
  <c r="G22" i="20"/>
  <c r="E23" i="20"/>
  <c r="E24" i="20"/>
  <c r="I26" i="20"/>
  <c r="I30" i="20"/>
  <c r="N14" i="20"/>
  <c r="R22" i="20"/>
  <c r="R28" i="20"/>
  <c r="P29" i="20"/>
  <c r="G51" i="20"/>
  <c r="H13" i="19"/>
  <c r="H21" i="19"/>
  <c r="P23" i="3"/>
  <c r="L23" i="3"/>
  <c r="L19" i="3"/>
  <c r="L76" i="8"/>
  <c r="N19" i="3"/>
  <c r="D17" i="10"/>
  <c r="H30" i="10"/>
  <c r="J23" i="13"/>
  <c r="O76" i="8"/>
  <c r="Q76" i="8" s="1"/>
  <c r="P14" i="3"/>
  <c r="P27" i="3"/>
  <c r="V76" i="8"/>
  <c r="H21" i="16"/>
  <c r="D25" i="16"/>
  <c r="D29" i="16"/>
  <c r="I21" i="16"/>
  <c r="I29" i="16"/>
  <c r="F17" i="10"/>
  <c r="J25" i="10"/>
  <c r="D25" i="10"/>
  <c r="E31" i="10"/>
  <c r="J29" i="13"/>
  <c r="I35" i="13"/>
  <c r="I41" i="13"/>
  <c r="L45" i="13"/>
  <c r="G57" i="13"/>
  <c r="Q33" i="13"/>
  <c r="Q45" i="13"/>
  <c r="Q57" i="13"/>
  <c r="I14" i="20"/>
  <c r="I18" i="20"/>
  <c r="F21" i="20"/>
  <c r="I22" i="20"/>
  <c r="G24" i="20"/>
  <c r="R14" i="20"/>
  <c r="P24" i="20"/>
  <c r="G59" i="20"/>
  <c r="H24" i="19"/>
  <c r="F21" i="19"/>
  <c r="F13" i="19"/>
  <c r="P21" i="3"/>
  <c r="G19" i="3"/>
  <c r="H37" i="13" s="1"/>
  <c r="Q17" i="24"/>
  <c r="Q45" i="24"/>
  <c r="Q19" i="24"/>
  <c r="Q9" i="24"/>
  <c r="Q14" i="24"/>
  <c r="Q13" i="24"/>
  <c r="Q6" i="24"/>
  <c r="Q21" i="24"/>
  <c r="Q11" i="24"/>
  <c r="Q7" i="24"/>
  <c r="K10" i="9"/>
  <c r="F12" i="20" s="1"/>
  <c r="E21" i="13"/>
  <c r="R45" i="20"/>
  <c r="N12" i="20"/>
  <c r="H11" i="16"/>
  <c r="D13" i="10"/>
  <c r="S174" i="6"/>
  <c r="O178" i="6"/>
  <c r="J13" i="13"/>
  <c r="D6" i="16"/>
  <c r="U67" i="6"/>
  <c r="M75" i="6"/>
  <c r="S83" i="6"/>
  <c r="Q158" i="6"/>
  <c r="H170" i="6"/>
  <c r="O67" i="6"/>
  <c r="Q95" i="6"/>
  <c r="O150" i="6"/>
  <c r="O51" i="6"/>
  <c r="U51" i="6"/>
  <c r="U162" i="6"/>
  <c r="Q63" i="6"/>
  <c r="H87" i="6"/>
  <c r="E132" i="26"/>
  <c r="U32" i="24"/>
  <c r="U8" i="24"/>
  <c r="U21" i="24"/>
  <c r="U172" i="6"/>
  <c r="S145" i="6"/>
  <c r="Q35" i="24"/>
  <c r="Q28" i="24"/>
  <c r="U12" i="24"/>
  <c r="U23" i="24"/>
  <c r="Q22" i="24"/>
  <c r="Q31" i="24"/>
  <c r="U10" i="24"/>
  <c r="M159" i="6"/>
  <c r="U17" i="24"/>
  <c r="S54" i="6"/>
  <c r="S169" i="6"/>
  <c r="Q149" i="6"/>
  <c r="M165" i="6"/>
  <c r="U113" i="6"/>
  <c r="U145" i="6"/>
  <c r="Q123" i="6"/>
  <c r="S98" i="6"/>
  <c r="U123" i="6"/>
  <c r="Q113" i="6"/>
  <c r="Q12" i="24"/>
  <c r="Q26" i="24"/>
  <c r="M118" i="6"/>
  <c r="Q39" i="24"/>
  <c r="U29" i="24"/>
  <c r="U37" i="24"/>
  <c r="Q37" i="24"/>
  <c r="U34" i="24"/>
  <c r="Q30" i="24"/>
  <c r="Q20" i="24"/>
  <c r="U36" i="24"/>
  <c r="Q34" i="24"/>
  <c r="Q27" i="24"/>
  <c r="Q25" i="24"/>
  <c r="U27" i="24"/>
  <c r="U20" i="24"/>
  <c r="Q8" i="24"/>
  <c r="Q5" i="24"/>
  <c r="U99" i="6"/>
  <c r="S119" i="6"/>
  <c r="S125" i="6"/>
  <c r="U154" i="6"/>
  <c r="U178" i="6"/>
  <c r="Q119" i="6"/>
  <c r="Q87" i="6"/>
  <c r="O166" i="6"/>
  <c r="O99" i="6"/>
  <c r="H75" i="6"/>
  <c r="U59" i="6"/>
  <c r="S87" i="6"/>
  <c r="S170" i="6"/>
  <c r="Q83" i="6"/>
  <c r="O170" i="6"/>
  <c r="M154" i="6"/>
  <c r="M91" i="6"/>
  <c r="H79" i="6"/>
  <c r="O71" i="6"/>
  <c r="M59" i="6"/>
  <c r="M39" i="6"/>
  <c r="M19" i="6"/>
  <c r="S71" i="6"/>
  <c r="U83" i="6"/>
  <c r="H83" i="6"/>
  <c r="H63" i="6"/>
  <c r="O47" i="6"/>
  <c r="S95" i="6"/>
  <c r="U100" i="6"/>
  <c r="S159" i="6"/>
  <c r="Q170" i="6"/>
  <c r="Q71" i="6"/>
  <c r="M170" i="6"/>
  <c r="H59" i="6"/>
  <c r="M35" i="6"/>
  <c r="B132" i="22"/>
  <c r="Q17" i="13"/>
  <c r="H16" i="8"/>
  <c r="F10" i="20"/>
  <c r="P42" i="20"/>
  <c r="K5" i="3"/>
  <c r="O7" i="20" s="1"/>
  <c r="S77" i="24"/>
  <c r="U81" i="24"/>
  <c r="S86" i="24"/>
  <c r="U92" i="24"/>
  <c r="U96" i="24"/>
  <c r="U98" i="24"/>
  <c r="Q85" i="24"/>
  <c r="Q65" i="24"/>
  <c r="Q53" i="24"/>
  <c r="Q44" i="24"/>
  <c r="Q33" i="24"/>
  <c r="Q157" i="6"/>
  <c r="Q111" i="6"/>
  <c r="Q62" i="6"/>
  <c r="H165" i="6"/>
  <c r="M157" i="6"/>
  <c r="M151" i="6"/>
  <c r="O90" i="6"/>
  <c r="H82" i="6"/>
  <c r="H66" i="6"/>
  <c r="M145" i="6"/>
  <c r="U28" i="24"/>
  <c r="S53" i="24"/>
  <c r="S61" i="24"/>
  <c r="S69" i="24"/>
  <c r="Q98" i="24"/>
  <c r="Q73" i="24"/>
  <c r="Q61" i="24"/>
  <c r="Q32" i="24"/>
  <c r="U131" i="24"/>
  <c r="S70" i="6"/>
  <c r="S74" i="6"/>
  <c r="S111" i="6"/>
  <c r="U33" i="24"/>
  <c r="S49" i="24"/>
  <c r="S65" i="24"/>
  <c r="S73" i="24"/>
  <c r="S97" i="24"/>
  <c r="S78" i="6"/>
  <c r="S82" i="6"/>
  <c r="U117" i="6"/>
  <c r="Q74" i="6"/>
  <c r="O94" i="6"/>
  <c r="M30" i="6"/>
  <c r="M18" i="6"/>
  <c r="U38" i="24"/>
  <c r="U44" i="24"/>
  <c r="U49" i="24"/>
  <c r="U69" i="24"/>
  <c r="U97" i="24"/>
  <c r="Q97" i="24"/>
  <c r="Q38" i="24"/>
  <c r="U66" i="6"/>
  <c r="U68" i="6"/>
  <c r="U70" i="6"/>
  <c r="U74" i="6"/>
  <c r="U78" i="6"/>
  <c r="U82" i="6"/>
  <c r="S151" i="6"/>
  <c r="Q165" i="6"/>
  <c r="Q117" i="6"/>
  <c r="H173" i="6"/>
  <c r="O100" i="6"/>
  <c r="H42" i="6"/>
  <c r="M7" i="6"/>
  <c r="S91" i="24"/>
  <c r="S93" i="24"/>
  <c r="Q93" i="24"/>
  <c r="Q36" i="24"/>
  <c r="S178" i="24"/>
  <c r="U13" i="24"/>
  <c r="U18" i="24"/>
  <c r="U42" i="24"/>
  <c r="S114" i="24"/>
  <c r="U121" i="24"/>
  <c r="Q114" i="24"/>
  <c r="Q92" i="24"/>
  <c r="Q80" i="24"/>
  <c r="Q64" i="24"/>
  <c r="Q56" i="24"/>
  <c r="Q40" i="24"/>
  <c r="Q23" i="24"/>
  <c r="Q18" i="24"/>
  <c r="Q130" i="24"/>
  <c r="S90" i="6"/>
  <c r="S110" i="6"/>
  <c r="S118" i="6"/>
  <c r="U122" i="6"/>
  <c r="U169" i="6"/>
  <c r="Q137" i="6"/>
  <c r="Q110" i="6"/>
  <c r="M177" i="6"/>
  <c r="H169" i="6"/>
  <c r="O98" i="6"/>
  <c r="M70" i="6"/>
  <c r="O58" i="6"/>
  <c r="M46" i="6"/>
  <c r="U25" i="24"/>
  <c r="S84" i="24"/>
  <c r="U101" i="24"/>
  <c r="Q24" i="24"/>
  <c r="Q10" i="24"/>
  <c r="U39" i="24"/>
  <c r="S52" i="24"/>
  <c r="S72" i="24"/>
  <c r="U75" i="24"/>
  <c r="U91" i="24"/>
  <c r="U93" i="24"/>
  <c r="S102" i="24"/>
  <c r="Q120" i="24"/>
  <c r="Q102" i="24"/>
  <c r="Q72" i="24"/>
  <c r="U9" i="24"/>
  <c r="U14" i="24"/>
  <c r="S60" i="24"/>
  <c r="S79" i="24"/>
  <c r="S92" i="24"/>
  <c r="S94" i="24"/>
  <c r="U102" i="24"/>
  <c r="U111" i="24"/>
  <c r="S122" i="24"/>
  <c r="Q113" i="24"/>
  <c r="Q101" i="24"/>
  <c r="S130" i="24"/>
  <c r="U47" i="6"/>
  <c r="U62" i="6"/>
  <c r="U161" i="6"/>
  <c r="Q70" i="6"/>
  <c r="O83" i="6"/>
  <c r="M78" i="6"/>
  <c r="H70" i="6"/>
  <c r="H55" i="6"/>
  <c r="M42" i="6"/>
  <c r="M22" i="6"/>
  <c r="H14" i="6"/>
  <c r="O14" i="6" s="1"/>
  <c r="U106" i="24"/>
  <c r="Q123" i="24"/>
  <c r="U123" i="24"/>
  <c r="U142" i="24"/>
  <c r="S150" i="24"/>
  <c r="Q150" i="24"/>
  <c r="U158" i="24"/>
  <c r="U170" i="24"/>
  <c r="S170" i="24"/>
  <c r="U174" i="24"/>
  <c r="U55" i="24"/>
  <c r="Q55" i="24"/>
  <c r="U67" i="24"/>
  <c r="S67" i="24"/>
  <c r="Q67" i="24"/>
  <c r="S47" i="24"/>
  <c r="U79" i="24"/>
  <c r="S90" i="24"/>
  <c r="S99" i="24"/>
  <c r="S106" i="24"/>
  <c r="S158" i="24"/>
  <c r="Q170" i="24"/>
  <c r="Q174" i="24"/>
  <c r="U45" i="24"/>
  <c r="U138" i="24"/>
  <c r="S138" i="24"/>
  <c r="Q146" i="24"/>
  <c r="U154" i="24"/>
  <c r="S154" i="24"/>
  <c r="Q162" i="24"/>
  <c r="S166" i="24"/>
  <c r="Q166" i="24"/>
  <c r="Q178" i="24"/>
  <c r="S142" i="24"/>
  <c r="Q154" i="24"/>
  <c r="Q158" i="24"/>
  <c r="U166" i="24"/>
  <c r="U51" i="24"/>
  <c r="Q51" i="24"/>
  <c r="S51" i="24"/>
  <c r="U59" i="24"/>
  <c r="Q59" i="24"/>
  <c r="U63" i="24"/>
  <c r="Q63" i="24"/>
  <c r="U71" i="24"/>
  <c r="Q71" i="24"/>
  <c r="S75" i="24"/>
  <c r="S83" i="24"/>
  <c r="U88" i="24"/>
  <c r="U146" i="24"/>
  <c r="S162" i="24"/>
  <c r="S174" i="24"/>
  <c r="H12" i="6"/>
  <c r="M44" i="6"/>
  <c r="U48" i="6"/>
  <c r="S48" i="6"/>
  <c r="Q52" i="6"/>
  <c r="S52" i="6"/>
  <c r="O60" i="6"/>
  <c r="U60" i="6"/>
  <c r="Q72" i="6"/>
  <c r="O72" i="6"/>
  <c r="M72" i="6"/>
  <c r="M76" i="6"/>
  <c r="Q76" i="6"/>
  <c r="O76" i="6"/>
  <c r="M80" i="6"/>
  <c r="O80" i="6"/>
  <c r="U84" i="6"/>
  <c r="O84" i="6"/>
  <c r="M175" i="6"/>
  <c r="O175" i="6"/>
  <c r="S175" i="6"/>
  <c r="H179" i="6"/>
  <c r="M179" i="6"/>
  <c r="U179" i="6"/>
  <c r="H129" i="6"/>
  <c r="M129" i="6"/>
  <c r="S129" i="6"/>
  <c r="Q129" i="6"/>
  <c r="U129" i="6"/>
  <c r="S131" i="6"/>
  <c r="Q131" i="6"/>
  <c r="Q133" i="6"/>
  <c r="U133" i="6"/>
  <c r="S135" i="6"/>
  <c r="U135" i="6"/>
  <c r="H137" i="6"/>
  <c r="U137" i="6"/>
  <c r="U6" i="24"/>
  <c r="S54" i="24"/>
  <c r="S58" i="24"/>
  <c r="U66" i="24"/>
  <c r="S74" i="24"/>
  <c r="S78" i="24"/>
  <c r="S82" i="24"/>
  <c r="S104" i="24"/>
  <c r="U112" i="24"/>
  <c r="U114" i="24"/>
  <c r="U122" i="24"/>
  <c r="Q122" i="24"/>
  <c r="Q104" i="24"/>
  <c r="Q43" i="24"/>
  <c r="Q128" i="24"/>
  <c r="S129" i="24"/>
  <c r="H18" i="6"/>
  <c r="H26" i="6"/>
  <c r="H34" i="6"/>
  <c r="U34" i="6" s="1"/>
  <c r="O50" i="6"/>
  <c r="U50" i="6"/>
  <c r="H86" i="6"/>
  <c r="S86" i="6"/>
  <c r="Q94" i="6"/>
  <c r="S94" i="6"/>
  <c r="M102" i="6"/>
  <c r="S102" i="6"/>
  <c r="S107" i="6"/>
  <c r="Q107" i="6"/>
  <c r="U107" i="6"/>
  <c r="H118" i="6"/>
  <c r="O118" i="6"/>
  <c r="Q147" i="6"/>
  <c r="U147" i="6"/>
  <c r="U26" i="24"/>
  <c r="U30" i="24"/>
  <c r="U54" i="24"/>
  <c r="U58" i="24"/>
  <c r="S62" i="24"/>
  <c r="U74" i="24"/>
  <c r="U78" i="24"/>
  <c r="U82" i="24"/>
  <c r="U86" i="24"/>
  <c r="S111" i="24"/>
  <c r="S121" i="24"/>
  <c r="Q86" i="24"/>
  <c r="Q46" i="24"/>
  <c r="U129" i="24"/>
  <c r="S137" i="6"/>
  <c r="S157" i="6"/>
  <c r="Q145" i="6"/>
  <c r="Q118" i="6"/>
  <c r="Q54" i="6"/>
  <c r="M173" i="6"/>
  <c r="O153" i="6"/>
  <c r="H102" i="6"/>
  <c r="M38" i="6"/>
  <c r="H30" i="6"/>
  <c r="H10" i="6"/>
  <c r="Q75" i="6"/>
  <c r="O75" i="6"/>
  <c r="Q91" i="6"/>
  <c r="O91" i="6"/>
  <c r="S91" i="6"/>
  <c r="M99" i="6"/>
  <c r="H99" i="6"/>
  <c r="S99" i="6"/>
  <c r="Q154" i="6"/>
  <c r="O154" i="6"/>
  <c r="S154" i="6"/>
  <c r="M158" i="6"/>
  <c r="H158" i="6"/>
  <c r="U158" i="6"/>
  <c r="S162" i="6"/>
  <c r="H162" i="6"/>
  <c r="Q162" i="6"/>
  <c r="M174" i="6"/>
  <c r="U174" i="6"/>
  <c r="S178" i="6"/>
  <c r="H178" i="6"/>
  <c r="Q115" i="6"/>
  <c r="U115" i="6"/>
  <c r="F19" i="13"/>
  <c r="D8" i="16"/>
  <c r="L39" i="8"/>
  <c r="H41" i="8"/>
  <c r="V39" i="8"/>
  <c r="X48" i="8"/>
  <c r="H50" i="8"/>
  <c r="V48" i="8"/>
  <c r="E12" i="20"/>
  <c r="N25" i="20"/>
  <c r="P12" i="9"/>
  <c r="U95" i="24"/>
  <c r="Q15" i="24"/>
  <c r="M8" i="6"/>
  <c r="M12" i="6"/>
  <c r="M16" i="6"/>
  <c r="H16" i="6"/>
  <c r="H20" i="6"/>
  <c r="M20" i="6"/>
  <c r="M24" i="6"/>
  <c r="O24" i="6" s="1"/>
  <c r="M28" i="6"/>
  <c r="H28" i="6"/>
  <c r="H32" i="6"/>
  <c r="M32" i="6"/>
  <c r="H36" i="6"/>
  <c r="M36" i="6"/>
  <c r="H40" i="6"/>
  <c r="M40" i="6"/>
  <c r="H44" i="6"/>
  <c r="U44" i="6" s="1"/>
  <c r="O48" i="6"/>
  <c r="M48" i="6"/>
  <c r="H48" i="6"/>
  <c r="M52" i="6"/>
  <c r="O52" i="6"/>
  <c r="U52" i="6"/>
  <c r="H56" i="6"/>
  <c r="O56" i="6"/>
  <c r="Q56" i="6"/>
  <c r="U56" i="6"/>
  <c r="H60" i="6"/>
  <c r="M60" i="6"/>
  <c r="S60" i="6"/>
  <c r="O64" i="6"/>
  <c r="Q64" i="6"/>
  <c r="M64" i="6"/>
  <c r="O68" i="6"/>
  <c r="M68" i="6"/>
  <c r="M84" i="6"/>
  <c r="Q84" i="6"/>
  <c r="O88" i="6"/>
  <c r="Q88" i="6"/>
  <c r="U88" i="6"/>
  <c r="O92" i="6"/>
  <c r="U92" i="6"/>
  <c r="Q96" i="6"/>
  <c r="O96" i="6"/>
  <c r="U96" i="6"/>
  <c r="O155" i="6"/>
  <c r="S155" i="6"/>
  <c r="M163" i="6"/>
  <c r="O163" i="6"/>
  <c r="O167" i="6"/>
  <c r="S167" i="6"/>
  <c r="O171" i="6"/>
  <c r="M171" i="6"/>
  <c r="O48" i="8"/>
  <c r="Q48" i="8" s="1"/>
  <c r="L14" i="3"/>
  <c r="K11" i="3"/>
  <c r="H22" i="13" s="1"/>
  <c r="G11" i="3"/>
  <c r="N13" i="20" s="1"/>
  <c r="S103" i="6"/>
  <c r="U103" i="6"/>
  <c r="S109" i="6"/>
  <c r="Q109" i="6"/>
  <c r="U109" i="6"/>
  <c r="H133" i="6"/>
  <c r="M133" i="6"/>
  <c r="S133" i="6"/>
  <c r="M63" i="8"/>
  <c r="V63" i="8"/>
  <c r="E14" i="20"/>
  <c r="E18" i="20"/>
  <c r="E20" i="20"/>
  <c r="O16" i="20"/>
  <c r="O22" i="20"/>
  <c r="O25" i="20"/>
  <c r="N29" i="9"/>
  <c r="S56" i="24"/>
  <c r="T66" i="8"/>
  <c r="O66" i="8"/>
  <c r="Q66" i="8" s="1"/>
  <c r="M66" i="8"/>
  <c r="H15" i="16"/>
  <c r="H23" i="16"/>
  <c r="M27" i="16"/>
  <c r="I27" i="16"/>
  <c r="J21" i="13"/>
  <c r="M37" i="13"/>
  <c r="J37" i="13"/>
  <c r="E53" i="13"/>
  <c r="D7" i="16"/>
  <c r="D11" i="16"/>
  <c r="M23" i="16"/>
  <c r="G27" i="16"/>
  <c r="H22" i="10"/>
  <c r="H26" i="10"/>
  <c r="E17" i="13"/>
  <c r="I23" i="13"/>
  <c r="I27" i="13"/>
  <c r="E33" i="13"/>
  <c r="I37" i="13"/>
  <c r="I39" i="13"/>
  <c r="M43" i="13"/>
  <c r="I49" i="13"/>
  <c r="M53" i="13"/>
  <c r="L53" i="13"/>
  <c r="L55" i="13"/>
  <c r="O14" i="20"/>
  <c r="H143" i="6"/>
  <c r="M143" i="6"/>
  <c r="Q143" i="6"/>
  <c r="U143" i="6"/>
  <c r="E261" i="26"/>
  <c r="E89" i="26"/>
  <c r="E46" i="26"/>
  <c r="M15" i="16"/>
  <c r="D19" i="16"/>
  <c r="H25" i="16"/>
  <c r="H9" i="16"/>
  <c r="H14" i="10"/>
  <c r="H18" i="10"/>
  <c r="E11" i="13"/>
  <c r="J17" i="13"/>
  <c r="G29" i="13"/>
  <c r="M33" i="13"/>
  <c r="J33" i="13"/>
  <c r="G37" i="13"/>
  <c r="I45" i="13"/>
  <c r="O45" i="13" s="1"/>
  <c r="G49" i="13"/>
  <c r="K53" i="13"/>
  <c r="J53" i="13"/>
  <c r="Q21" i="13"/>
  <c r="Q37" i="13"/>
  <c r="Q53" i="13"/>
  <c r="G14" i="20"/>
  <c r="E16" i="20"/>
  <c r="G18" i="20"/>
  <c r="G20" i="20"/>
  <c r="E22" i="20"/>
  <c r="E26" i="20"/>
  <c r="E28" i="20"/>
  <c r="P25" i="20"/>
  <c r="P28" i="20"/>
  <c r="N29" i="20"/>
  <c r="P58" i="20"/>
  <c r="P20" i="9"/>
  <c r="P26" i="9"/>
  <c r="K18" i="9"/>
  <c r="F36" i="13" s="1"/>
  <c r="K12" i="9"/>
  <c r="K29" i="9"/>
  <c r="U41" i="24"/>
  <c r="U90" i="24"/>
  <c r="S123" i="24"/>
  <c r="Q41" i="24"/>
  <c r="S56" i="6"/>
  <c r="S143" i="6"/>
  <c r="S163" i="6"/>
  <c r="S179" i="6"/>
  <c r="Q100" i="6"/>
  <c r="Q92" i="6"/>
  <c r="Q80" i="6"/>
  <c r="Q60" i="6"/>
  <c r="Q48" i="6"/>
  <c r="H52" i="6"/>
  <c r="H8" i="6"/>
  <c r="M6" i="6"/>
  <c r="H6" i="6"/>
  <c r="M10" i="6"/>
  <c r="H22" i="6"/>
  <c r="M26" i="6"/>
  <c r="H38" i="6"/>
  <c r="H46" i="6"/>
  <c r="H50" i="6"/>
  <c r="M50" i="6"/>
  <c r="Q50" i="6"/>
  <c r="H54" i="6"/>
  <c r="M54" i="6"/>
  <c r="U54" i="6"/>
  <c r="M58" i="6"/>
  <c r="Q58" i="6"/>
  <c r="H58" i="6"/>
  <c r="U58" i="6"/>
  <c r="M62" i="6"/>
  <c r="O62" i="6"/>
  <c r="S62" i="6"/>
  <c r="M66" i="6"/>
  <c r="Q66" i="6"/>
  <c r="S66" i="6"/>
  <c r="H74" i="6"/>
  <c r="M74" i="6"/>
  <c r="Q78" i="6"/>
  <c r="H78" i="6"/>
  <c r="M82" i="6"/>
  <c r="Q82" i="6"/>
  <c r="O86" i="6"/>
  <c r="M86" i="6"/>
  <c r="U86" i="6"/>
  <c r="Q90" i="6"/>
  <c r="H90" i="6"/>
  <c r="U90" i="6"/>
  <c r="M94" i="6"/>
  <c r="U94" i="6"/>
  <c r="M98" i="6"/>
  <c r="Q98" i="6"/>
  <c r="U98" i="6"/>
  <c r="O102" i="6"/>
  <c r="Q102" i="6"/>
  <c r="S153" i="6"/>
  <c r="M153" i="6"/>
  <c r="Q153" i="6"/>
  <c r="U153" i="6"/>
  <c r="O157" i="6"/>
  <c r="U157" i="6"/>
  <c r="M161" i="6"/>
  <c r="Q161" i="6"/>
  <c r="H161" i="6"/>
  <c r="S161" i="6"/>
  <c r="O165" i="6"/>
  <c r="S165" i="6"/>
  <c r="Q169" i="6"/>
  <c r="O169" i="6"/>
  <c r="O173" i="6"/>
  <c r="U173" i="6"/>
  <c r="S173" i="6"/>
  <c r="S177" i="6"/>
  <c r="H177" i="6"/>
  <c r="Q177" i="6"/>
  <c r="U177" i="6"/>
  <c r="P18" i="3"/>
  <c r="G18" i="3"/>
  <c r="L26" i="8"/>
  <c r="T26" i="8"/>
  <c r="F28" i="8"/>
  <c r="H28" i="8"/>
  <c r="M26" i="8"/>
  <c r="V45" i="8"/>
  <c r="L45" i="8"/>
  <c r="H47" i="8"/>
  <c r="K26" i="3"/>
  <c r="G26" i="3"/>
  <c r="K22" i="3"/>
  <c r="L22" i="3"/>
  <c r="P22" i="3"/>
  <c r="G7" i="3"/>
  <c r="H13" i="13" s="1"/>
  <c r="K7" i="3"/>
  <c r="O9" i="20" s="1"/>
  <c r="M110" i="6"/>
  <c r="O110" i="6"/>
  <c r="U110" i="6"/>
  <c r="S121" i="6"/>
  <c r="Q121" i="6"/>
  <c r="H22" i="8"/>
  <c r="X20" i="8"/>
  <c r="J22" i="8"/>
  <c r="L32" i="8"/>
  <c r="J34" i="8"/>
  <c r="X32" i="8"/>
  <c r="E62" i="8"/>
  <c r="L60" i="8"/>
  <c r="V60" i="8"/>
  <c r="O32" i="8"/>
  <c r="Q32" i="8" s="1"/>
  <c r="H141" i="6"/>
  <c r="M141" i="6"/>
  <c r="Q141" i="6"/>
  <c r="U141" i="6"/>
  <c r="V32" i="8"/>
  <c r="J62" i="8"/>
  <c r="L73" i="8"/>
  <c r="M73" i="8"/>
  <c r="M67" i="6"/>
  <c r="H67" i="6"/>
  <c r="K27" i="3"/>
  <c r="L27" i="3"/>
  <c r="K23" i="3"/>
  <c r="N23" i="3"/>
  <c r="F16" i="8"/>
  <c r="H25" i="8"/>
  <c r="E78" i="8"/>
  <c r="H78" i="8"/>
  <c r="X76" i="8"/>
  <c r="G23" i="10"/>
  <c r="D23" i="10"/>
  <c r="J23" i="10"/>
  <c r="P15" i="20"/>
  <c r="O15" i="20"/>
  <c r="P19" i="20"/>
  <c r="O19" i="20"/>
  <c r="G14" i="9"/>
  <c r="K14" i="9"/>
  <c r="G5" i="9"/>
  <c r="F9" i="13" s="1"/>
  <c r="K5" i="9"/>
  <c r="F7" i="20" s="1"/>
  <c r="M9" i="6"/>
  <c r="M13" i="6"/>
  <c r="M17" i="6"/>
  <c r="M21" i="6"/>
  <c r="M29" i="6"/>
  <c r="M37" i="6"/>
  <c r="M41" i="6"/>
  <c r="M45" i="6"/>
  <c r="H45" i="6"/>
  <c r="Q49" i="6"/>
  <c r="H49" i="6"/>
  <c r="U49" i="6"/>
  <c r="M49" i="6"/>
  <c r="S49" i="6"/>
  <c r="O49" i="6"/>
  <c r="M53" i="6"/>
  <c r="Q53" i="6"/>
  <c r="O53" i="6"/>
  <c r="U53" i="6"/>
  <c r="M57" i="6"/>
  <c r="Q57" i="6"/>
  <c r="H57" i="6"/>
  <c r="O57" i="6"/>
  <c r="M61" i="6"/>
  <c r="Q61" i="6"/>
  <c r="U61" i="6"/>
  <c r="S61" i="6"/>
  <c r="H61" i="6"/>
  <c r="M65" i="6"/>
  <c r="Q65" i="6"/>
  <c r="U65" i="6"/>
  <c r="H65" i="6"/>
  <c r="S65" i="6"/>
  <c r="M69" i="6"/>
  <c r="Q69" i="6"/>
  <c r="U69" i="6"/>
  <c r="H69" i="6"/>
  <c r="O69" i="6"/>
  <c r="M73" i="6"/>
  <c r="Q73" i="6"/>
  <c r="U73" i="6"/>
  <c r="H73" i="6"/>
  <c r="S73" i="6"/>
  <c r="O73" i="6"/>
  <c r="M77" i="6"/>
  <c r="Q77" i="6"/>
  <c r="U77" i="6"/>
  <c r="S77" i="6"/>
  <c r="H77" i="6"/>
  <c r="M81" i="6"/>
  <c r="Q81" i="6"/>
  <c r="U81" i="6"/>
  <c r="H81" i="6"/>
  <c r="S81" i="6"/>
  <c r="M85" i="6"/>
  <c r="Q85" i="6"/>
  <c r="U85" i="6"/>
  <c r="H85" i="6"/>
  <c r="O85" i="6"/>
  <c r="M89" i="6"/>
  <c r="Q89" i="6"/>
  <c r="U89" i="6"/>
  <c r="H89" i="6"/>
  <c r="S89" i="6"/>
  <c r="O89" i="6"/>
  <c r="M93" i="6"/>
  <c r="Q93" i="6"/>
  <c r="U93" i="6"/>
  <c r="S93" i="6"/>
  <c r="M97" i="6"/>
  <c r="Q97" i="6"/>
  <c r="U97" i="6"/>
  <c r="H97" i="6"/>
  <c r="S97" i="6"/>
  <c r="M101" i="6"/>
  <c r="Q101" i="6"/>
  <c r="H101" i="6"/>
  <c r="O101" i="6"/>
  <c r="M152" i="6"/>
  <c r="H152" i="6"/>
  <c r="O152" i="6"/>
  <c r="U152" i="6"/>
  <c r="M156" i="6"/>
  <c r="Q156" i="6"/>
  <c r="M160" i="6"/>
  <c r="H160" i="6"/>
  <c r="S160" i="6"/>
  <c r="U160" i="6"/>
  <c r="M164" i="6"/>
  <c r="U164" i="6"/>
  <c r="H164" i="6"/>
  <c r="O164" i="6"/>
  <c r="M168" i="6"/>
  <c r="H168" i="6"/>
  <c r="Q168" i="6"/>
  <c r="O168" i="6"/>
  <c r="U168" i="6"/>
  <c r="M172" i="6"/>
  <c r="Q172" i="6"/>
  <c r="M176" i="6"/>
  <c r="H176" i="6"/>
  <c r="S176" i="6"/>
  <c r="U176" i="6"/>
  <c r="Q176" i="6"/>
  <c r="M5" i="6"/>
  <c r="E175" i="22"/>
  <c r="E132" i="22"/>
  <c r="E46" i="22"/>
  <c r="E89" i="22"/>
  <c r="K17" i="3"/>
  <c r="H34" i="13" s="1"/>
  <c r="N17" i="3"/>
  <c r="L17" i="3"/>
  <c r="G17" i="3"/>
  <c r="P17" i="3"/>
  <c r="O106" i="6"/>
  <c r="M106" i="6"/>
  <c r="H106" i="6"/>
  <c r="Q106" i="6"/>
  <c r="S106" i="6"/>
  <c r="H125" i="6"/>
  <c r="M125" i="6"/>
  <c r="U125" i="6"/>
  <c r="H139" i="6"/>
  <c r="M139" i="6"/>
  <c r="S139" i="6"/>
  <c r="Q139" i="6"/>
  <c r="U139" i="6"/>
  <c r="G19" i="10"/>
  <c r="F19" i="10"/>
  <c r="G27" i="10"/>
  <c r="F27" i="10"/>
  <c r="I17" i="20"/>
  <c r="G17" i="20"/>
  <c r="I25" i="20"/>
  <c r="G25" i="20"/>
  <c r="O26" i="20"/>
  <c r="R26" i="20"/>
  <c r="P26" i="20"/>
  <c r="D27" i="10"/>
  <c r="G35" i="13"/>
  <c r="Q31" i="13"/>
  <c r="L31" i="13"/>
  <c r="K31" i="13"/>
  <c r="E31" i="13"/>
  <c r="M31" i="13"/>
  <c r="I19" i="20"/>
  <c r="G19" i="20"/>
  <c r="G22" i="9"/>
  <c r="F43" i="13" s="1"/>
  <c r="K22" i="9"/>
  <c r="G13" i="9"/>
  <c r="F25" i="13" s="1"/>
  <c r="K13" i="9"/>
  <c r="P13" i="9"/>
  <c r="S53" i="6"/>
  <c r="S168" i="6"/>
  <c r="O93" i="6"/>
  <c r="O81" i="6"/>
  <c r="M33" i="6"/>
  <c r="M25" i="6"/>
  <c r="U100" i="24"/>
  <c r="S100" i="24"/>
  <c r="U115" i="24"/>
  <c r="S115" i="24"/>
  <c r="Q132" i="24"/>
  <c r="U132" i="24"/>
  <c r="S132" i="24"/>
  <c r="S137" i="24"/>
  <c r="Q137" i="24"/>
  <c r="S149" i="24"/>
  <c r="U149" i="24"/>
  <c r="S157" i="24"/>
  <c r="U157" i="24"/>
  <c r="S161" i="24"/>
  <c r="Q161" i="24"/>
  <c r="S165" i="24"/>
  <c r="U165" i="24"/>
  <c r="H20" i="10"/>
  <c r="D19" i="10"/>
  <c r="I31" i="13"/>
  <c r="Q27" i="13"/>
  <c r="L27" i="13"/>
  <c r="K27" i="13"/>
  <c r="E27" i="13"/>
  <c r="M27" i="13"/>
  <c r="Q43" i="13"/>
  <c r="J43" i="13"/>
  <c r="I43" i="13"/>
  <c r="L43" i="13"/>
  <c r="K43" i="13"/>
  <c r="H35" i="13"/>
  <c r="H21" i="13"/>
  <c r="J9" i="13"/>
  <c r="E9" i="13"/>
  <c r="E17" i="20"/>
  <c r="I21" i="20"/>
  <c r="G21" i="20"/>
  <c r="E25" i="20"/>
  <c r="I29" i="20"/>
  <c r="G29" i="20"/>
  <c r="N11" i="20"/>
  <c r="O13" i="20"/>
  <c r="N15" i="20"/>
  <c r="P17" i="20"/>
  <c r="O17" i="20"/>
  <c r="N19" i="20"/>
  <c r="P21" i="20"/>
  <c r="O21" i="20"/>
  <c r="R31" i="20"/>
  <c r="O31" i="20"/>
  <c r="N31" i="20"/>
  <c r="D27" i="19"/>
  <c r="F5" i="19" s="1"/>
  <c r="F27" i="19"/>
  <c r="N13" i="9"/>
  <c r="G27" i="9"/>
  <c r="F53" i="13" s="1"/>
  <c r="K27" i="9"/>
  <c r="F54" i="13" s="1"/>
  <c r="N27" i="9"/>
  <c r="P27" i="9"/>
  <c r="G21" i="9"/>
  <c r="F41" i="13" s="1"/>
  <c r="K21" i="9"/>
  <c r="F42" i="13" s="1"/>
  <c r="P21" i="9"/>
  <c r="G16" i="9"/>
  <c r="P16" i="9"/>
  <c r="Q115" i="24"/>
  <c r="U137" i="24"/>
  <c r="Q149" i="24"/>
  <c r="Q157" i="24"/>
  <c r="U161" i="24"/>
  <c r="Q165" i="24"/>
  <c r="S57" i="6"/>
  <c r="S69" i="6"/>
  <c r="U101" i="6"/>
  <c r="S156" i="6"/>
  <c r="O156" i="6"/>
  <c r="O97" i="6"/>
  <c r="H93" i="6"/>
  <c r="O61" i="6"/>
  <c r="E44" i="8"/>
  <c r="J44" i="8"/>
  <c r="X42" i="8"/>
  <c r="L42" i="8"/>
  <c r="H44" i="8"/>
  <c r="M42" i="8"/>
  <c r="V42" i="8"/>
  <c r="F44" i="8"/>
  <c r="O42" i="8"/>
  <c r="Q42" i="8" s="1"/>
  <c r="T42" i="8"/>
  <c r="G15" i="10"/>
  <c r="D15" i="10"/>
  <c r="J15" i="10"/>
  <c r="Q19" i="13"/>
  <c r="E19" i="13"/>
  <c r="Q35" i="13"/>
  <c r="L35" i="13"/>
  <c r="K35" i="13"/>
  <c r="E35" i="13"/>
  <c r="M35" i="13"/>
  <c r="Q51" i="13"/>
  <c r="J51" i="13"/>
  <c r="I51" i="13"/>
  <c r="L51" i="13"/>
  <c r="K51" i="13"/>
  <c r="P23" i="20"/>
  <c r="O23" i="20"/>
  <c r="R50" i="20"/>
  <c r="P50" i="20"/>
  <c r="G11" i="9"/>
  <c r="F21" i="13" s="1"/>
  <c r="K11" i="9"/>
  <c r="F22" i="13" s="1"/>
  <c r="N11" i="9"/>
  <c r="G16" i="10"/>
  <c r="H16" i="10"/>
  <c r="G24" i="10"/>
  <c r="H24" i="10"/>
  <c r="M51" i="13"/>
  <c r="Q15" i="13"/>
  <c r="E15" i="13"/>
  <c r="Q47" i="13"/>
  <c r="E47" i="13"/>
  <c r="M47" i="13"/>
  <c r="G47" i="13"/>
  <c r="I27" i="20"/>
  <c r="G27" i="20"/>
  <c r="P14" i="9"/>
  <c r="G19" i="9"/>
  <c r="F37" i="13" s="1"/>
  <c r="K19" i="9"/>
  <c r="F38" i="13" s="1"/>
  <c r="N19" i="9"/>
  <c r="P19" i="9"/>
  <c r="G8" i="9"/>
  <c r="F15" i="13" s="1"/>
  <c r="S101" i="6"/>
  <c r="S164" i="6"/>
  <c r="U119" i="24"/>
  <c r="S119" i="24"/>
  <c r="S141" i="24"/>
  <c r="U141" i="24"/>
  <c r="S145" i="24"/>
  <c r="Q145" i="24"/>
  <c r="S153" i="24"/>
  <c r="Q153" i="24"/>
  <c r="S169" i="24"/>
  <c r="Q169" i="24"/>
  <c r="S173" i="24"/>
  <c r="U173" i="24"/>
  <c r="S177" i="24"/>
  <c r="Q177" i="24"/>
  <c r="D11" i="10"/>
  <c r="G31" i="13"/>
  <c r="J47" i="13"/>
  <c r="E51" i="13"/>
  <c r="Q23" i="13"/>
  <c r="L23" i="13"/>
  <c r="K23" i="13"/>
  <c r="E23" i="13"/>
  <c r="M23" i="13"/>
  <c r="Q39" i="13"/>
  <c r="L39" i="13"/>
  <c r="K39" i="13"/>
  <c r="E39" i="13"/>
  <c r="M39" i="13"/>
  <c r="Q55" i="13"/>
  <c r="E55" i="13"/>
  <c r="M55" i="13"/>
  <c r="G55" i="13"/>
  <c r="F27" i="13"/>
  <c r="I15" i="20"/>
  <c r="G15" i="20"/>
  <c r="F17" i="20"/>
  <c r="E19" i="20"/>
  <c r="I23" i="20"/>
  <c r="G23" i="20"/>
  <c r="F25" i="20"/>
  <c r="E27" i="20"/>
  <c r="R15" i="20"/>
  <c r="R19" i="20"/>
  <c r="R23" i="20"/>
  <c r="N26" i="20"/>
  <c r="R27" i="20"/>
  <c r="O27" i="20"/>
  <c r="N27" i="20"/>
  <c r="O30" i="20"/>
  <c r="R30" i="20"/>
  <c r="P30" i="20"/>
  <c r="F23" i="19"/>
  <c r="G24" i="9"/>
  <c r="F47" i="13" s="1"/>
  <c r="P24" i="9"/>
  <c r="G6" i="9"/>
  <c r="E8" i="20" s="1"/>
  <c r="K6" i="9"/>
  <c r="F8" i="20" s="1"/>
  <c r="U57" i="6"/>
  <c r="U156" i="6"/>
  <c r="S172" i="6"/>
  <c r="Q160" i="6"/>
  <c r="Q152" i="6"/>
  <c r="O172" i="6"/>
  <c r="O160" i="6"/>
  <c r="H156" i="6"/>
  <c r="O65" i="6"/>
  <c r="H53" i="6"/>
  <c r="K20" i="3"/>
  <c r="L20" i="3"/>
  <c r="P20" i="3"/>
  <c r="G20" i="3"/>
  <c r="H39" i="13" s="1"/>
  <c r="N20" i="3"/>
  <c r="K16" i="3"/>
  <c r="H32" i="13" s="1"/>
  <c r="L16" i="3"/>
  <c r="P16" i="3"/>
  <c r="G16" i="3"/>
  <c r="H31" i="13" s="1"/>
  <c r="N16" i="3"/>
  <c r="K13" i="3"/>
  <c r="H26" i="13" s="1"/>
  <c r="L13" i="3"/>
  <c r="H127" i="6"/>
  <c r="Q127" i="6"/>
  <c r="S127" i="6"/>
  <c r="E56" i="8"/>
  <c r="J56" i="8"/>
  <c r="X54" i="8"/>
  <c r="H56" i="8"/>
  <c r="M54" i="8"/>
  <c r="F56" i="8"/>
  <c r="V54" i="8"/>
  <c r="O54" i="8"/>
  <c r="Q54" i="8" s="1"/>
  <c r="L54" i="8"/>
  <c r="L14" i="16"/>
  <c r="I14" i="16"/>
  <c r="J14" i="16"/>
  <c r="L18" i="16"/>
  <c r="J18" i="16"/>
  <c r="I18" i="16"/>
  <c r="L26" i="16"/>
  <c r="J26" i="16"/>
  <c r="L30" i="16"/>
  <c r="J30" i="16"/>
  <c r="U31" i="24"/>
  <c r="U35" i="24"/>
  <c r="U99" i="24"/>
  <c r="U103" i="24"/>
  <c r="Q136" i="24"/>
  <c r="Q140" i="24"/>
  <c r="Q144" i="24"/>
  <c r="Q148" i="24"/>
  <c r="Q152" i="24"/>
  <c r="Q156" i="24"/>
  <c r="Q160" i="24"/>
  <c r="Q164" i="24"/>
  <c r="Q168" i="24"/>
  <c r="Q172" i="24"/>
  <c r="Q176" i="24"/>
  <c r="M22" i="16"/>
  <c r="M26" i="16"/>
  <c r="M30" i="16"/>
  <c r="H10" i="16"/>
  <c r="I22" i="16"/>
  <c r="I26" i="16"/>
  <c r="I30" i="16"/>
  <c r="R62" i="20"/>
  <c r="P62" i="20"/>
  <c r="I55" i="20"/>
  <c r="G55" i="20"/>
  <c r="D29" i="19"/>
  <c r="H29" i="19"/>
  <c r="G23" i="9"/>
  <c r="F45" i="13" s="1"/>
  <c r="K23" i="9"/>
  <c r="F46" i="13" s="1"/>
  <c r="P23" i="9"/>
  <c r="G15" i="9"/>
  <c r="K15" i="9"/>
  <c r="F30" i="13" s="1"/>
  <c r="P15" i="9"/>
  <c r="G7" i="9"/>
  <c r="K7" i="9"/>
  <c r="F9" i="20" s="1"/>
  <c r="S48" i="24"/>
  <c r="S59" i="24"/>
  <c r="U104" i="24"/>
  <c r="Q135" i="24"/>
  <c r="U136" i="24"/>
  <c r="U144" i="24"/>
  <c r="U152" i="24"/>
  <c r="U160" i="24"/>
  <c r="U168" i="24"/>
  <c r="U176" i="24"/>
  <c r="U127" i="6"/>
  <c r="M15" i="6"/>
  <c r="M31" i="6"/>
  <c r="M47" i="6"/>
  <c r="H47" i="6"/>
  <c r="S47" i="6"/>
  <c r="H51" i="6"/>
  <c r="M51" i="6"/>
  <c r="S51" i="6"/>
  <c r="M55" i="6"/>
  <c r="S55" i="6"/>
  <c r="Q59" i="6"/>
  <c r="S59" i="6"/>
  <c r="M63" i="6"/>
  <c r="U63" i="6"/>
  <c r="M71" i="6"/>
  <c r="U71" i="6"/>
  <c r="M79" i="6"/>
  <c r="U79" i="6"/>
  <c r="M87" i="6"/>
  <c r="U87" i="6"/>
  <c r="M95" i="6"/>
  <c r="U95" i="6"/>
  <c r="M150" i="6"/>
  <c r="Q150" i="6"/>
  <c r="U150" i="6"/>
  <c r="M166" i="6"/>
  <c r="Q166" i="6"/>
  <c r="U166" i="6"/>
  <c r="K12" i="3"/>
  <c r="L12" i="3"/>
  <c r="N12" i="3"/>
  <c r="P12" i="3"/>
  <c r="G12" i="3"/>
  <c r="K9" i="3"/>
  <c r="H18" i="13" s="1"/>
  <c r="G6" i="3"/>
  <c r="N8" i="20" s="1"/>
  <c r="K6" i="3"/>
  <c r="O8" i="20" s="1"/>
  <c r="S105" i="6"/>
  <c r="U105" i="6"/>
  <c r="H114" i="6"/>
  <c r="O114" i="6"/>
  <c r="M114" i="6"/>
  <c r="Q114" i="6"/>
  <c r="O122" i="6"/>
  <c r="M122" i="6"/>
  <c r="Q122" i="6"/>
  <c r="J22" i="16"/>
  <c r="U7" i="24"/>
  <c r="U11" i="24"/>
  <c r="U15" i="24"/>
  <c r="U19" i="24"/>
  <c r="U47" i="24"/>
  <c r="U87" i="24"/>
  <c r="D14" i="16"/>
  <c r="D18" i="16"/>
  <c r="G22" i="16"/>
  <c r="G26" i="16"/>
  <c r="G30" i="16"/>
  <c r="F21" i="10"/>
  <c r="E13" i="13"/>
  <c r="K21" i="13"/>
  <c r="K25" i="13"/>
  <c r="O25" i="13" s="1"/>
  <c r="K29" i="13"/>
  <c r="K33" i="13"/>
  <c r="K37" i="13"/>
  <c r="K41" i="13"/>
  <c r="O41" i="13" s="1"/>
  <c r="K49" i="13"/>
  <c r="K57" i="13"/>
  <c r="N24" i="20"/>
  <c r="N28" i="20"/>
  <c r="R46" i="20"/>
  <c r="P46" i="20"/>
  <c r="G47" i="20"/>
  <c r="N15" i="9"/>
  <c r="G25" i="9"/>
  <c r="F49" i="13" s="1"/>
  <c r="K25" i="9"/>
  <c r="F50" i="13" s="1"/>
  <c r="P25" i="9"/>
  <c r="G17" i="9"/>
  <c r="K17" i="9"/>
  <c r="F34" i="13" s="1"/>
  <c r="P17" i="9"/>
  <c r="G9" i="9"/>
  <c r="E11" i="20" s="1"/>
  <c r="K9" i="9"/>
  <c r="F11" i="20" s="1"/>
  <c r="U16" i="24"/>
  <c r="U48" i="24"/>
  <c r="S55" i="24"/>
  <c r="S71" i="24"/>
  <c r="S88" i="24"/>
  <c r="Q131" i="24"/>
  <c r="S135" i="24"/>
  <c r="S140" i="24"/>
  <c r="S148" i="24"/>
  <c r="S156" i="24"/>
  <c r="S164" i="24"/>
  <c r="S172" i="24"/>
  <c r="U55" i="6"/>
  <c r="U75" i="6"/>
  <c r="U91" i="6"/>
  <c r="S114" i="6"/>
  <c r="S122" i="6"/>
  <c r="S150" i="6"/>
  <c r="S166" i="6"/>
  <c r="Q174" i="6"/>
  <c r="Q79" i="6"/>
  <c r="Q67" i="6"/>
  <c r="Q55" i="6"/>
  <c r="M178" i="6"/>
  <c r="O174" i="6"/>
  <c r="M162" i="6"/>
  <c r="O158" i="6"/>
  <c r="O95" i="6"/>
  <c r="O79" i="6"/>
  <c r="O63" i="6"/>
  <c r="M23" i="6"/>
  <c r="G171" i="21"/>
  <c r="G45" i="21"/>
  <c r="B175" i="22"/>
  <c r="B89" i="22"/>
  <c r="P13" i="3"/>
  <c r="N13" i="3"/>
  <c r="K28" i="3"/>
  <c r="H56" i="13" s="1"/>
  <c r="L28" i="3"/>
  <c r="P28" i="3"/>
  <c r="G28" i="3"/>
  <c r="H55" i="13" s="1"/>
  <c r="K25" i="3"/>
  <c r="H50" i="13" s="1"/>
  <c r="L25" i="3"/>
  <c r="N25" i="3"/>
  <c r="H149" i="6"/>
  <c r="U149" i="6"/>
  <c r="M149" i="6"/>
  <c r="L51" i="8"/>
  <c r="M51" i="8"/>
  <c r="V51" i="8"/>
  <c r="E68" i="8"/>
  <c r="J68" i="8"/>
  <c r="X66" i="8"/>
  <c r="H68" i="8"/>
  <c r="V66" i="8"/>
  <c r="L66" i="8"/>
  <c r="F68" i="8"/>
  <c r="H64" i="6"/>
  <c r="S64" i="6"/>
  <c r="H68" i="6"/>
  <c r="S68" i="6"/>
  <c r="H72" i="6"/>
  <c r="S72" i="6"/>
  <c r="H76" i="6"/>
  <c r="S76" i="6"/>
  <c r="H80" i="6"/>
  <c r="S80" i="6"/>
  <c r="H84" i="6"/>
  <c r="S84" i="6"/>
  <c r="H88" i="6"/>
  <c r="S88" i="6"/>
  <c r="H92" i="6"/>
  <c r="S92" i="6"/>
  <c r="H96" i="6"/>
  <c r="S96" i="6"/>
  <c r="H100" i="6"/>
  <c r="S100" i="6"/>
  <c r="H151" i="6"/>
  <c r="Q151" i="6"/>
  <c r="U151" i="6"/>
  <c r="H155" i="6"/>
  <c r="Q155" i="6"/>
  <c r="U155" i="6"/>
  <c r="H159" i="6"/>
  <c r="Q159" i="6"/>
  <c r="U159" i="6"/>
  <c r="H163" i="6"/>
  <c r="Q163" i="6"/>
  <c r="U163" i="6"/>
  <c r="H167" i="6"/>
  <c r="Q167" i="6"/>
  <c r="U167" i="6"/>
  <c r="H171" i="6"/>
  <c r="Q171" i="6"/>
  <c r="U171" i="6"/>
  <c r="H175" i="6"/>
  <c r="Q175" i="6"/>
  <c r="U175" i="6"/>
  <c r="O179" i="6"/>
  <c r="Q179" i="6"/>
  <c r="K24" i="3"/>
  <c r="H48" i="13" s="1"/>
  <c r="L24" i="3"/>
  <c r="P24" i="3"/>
  <c r="G24" i="3"/>
  <c r="K21" i="3"/>
  <c r="H42" i="13" s="1"/>
  <c r="L21" i="3"/>
  <c r="N21" i="3"/>
  <c r="K8" i="3"/>
  <c r="O10" i="20" s="1"/>
  <c r="G8" i="3"/>
  <c r="H135" i="6"/>
  <c r="M135" i="6"/>
  <c r="H147" i="6"/>
  <c r="M147" i="6"/>
  <c r="S147" i="6"/>
  <c r="E50" i="8"/>
  <c r="F50" i="8"/>
  <c r="T48" i="8"/>
  <c r="L48" i="8"/>
  <c r="J50" i="8"/>
  <c r="M48" i="8"/>
  <c r="O26" i="8"/>
  <c r="Q26" i="8" s="1"/>
  <c r="E10" i="8"/>
  <c r="H10" i="8"/>
  <c r="E16" i="8"/>
  <c r="J16" i="8"/>
  <c r="X14" i="8"/>
  <c r="E22" i="8"/>
  <c r="F22" i="8"/>
  <c r="M39" i="8"/>
  <c r="L63" i="8"/>
  <c r="H65" i="8"/>
  <c r="L79" i="8"/>
  <c r="H81" i="8"/>
  <c r="K18" i="3"/>
  <c r="N18" i="3"/>
  <c r="K14" i="3"/>
  <c r="H28" i="13" s="1"/>
  <c r="N14" i="3"/>
  <c r="K10" i="3"/>
  <c r="L10" i="3" s="1"/>
  <c r="P12" i="20" s="1"/>
  <c r="H131" i="6"/>
  <c r="M131" i="6"/>
  <c r="E28" i="8"/>
  <c r="J28" i="8"/>
  <c r="X26" i="8"/>
  <c r="E34" i="8"/>
  <c r="F34" i="8"/>
  <c r="T32" i="8"/>
  <c r="L85" i="8"/>
  <c r="H87" i="8"/>
  <c r="J20" i="16"/>
  <c r="N7" i="20"/>
  <c r="T60" i="8"/>
  <c r="F62" i="8"/>
  <c r="T76" i="8"/>
  <c r="F78" i="8"/>
  <c r="Y82" i="8"/>
  <c r="T82" i="8"/>
  <c r="F84" i="8"/>
  <c r="I8" i="16"/>
  <c r="X8" i="8"/>
  <c r="J10" i="8"/>
  <c r="F10" i="8"/>
  <c r="F23" i="13"/>
  <c r="F31" i="13"/>
  <c r="F39" i="13"/>
  <c r="F55" i="13"/>
  <c r="H47" i="13"/>
  <c r="H29" i="13"/>
  <c r="I6" i="16"/>
  <c r="E218" i="26"/>
  <c r="G29" i="3"/>
  <c r="K29" i="3"/>
  <c r="H58" i="13" s="1"/>
  <c r="H104" i="6"/>
  <c r="O104" i="6"/>
  <c r="H108" i="6"/>
  <c r="O108" i="6"/>
  <c r="H112" i="6"/>
  <c r="O112" i="6"/>
  <c r="H116" i="6"/>
  <c r="O116" i="6"/>
  <c r="H120" i="6"/>
  <c r="O120" i="6"/>
  <c r="H124" i="6"/>
  <c r="O124" i="6"/>
  <c r="H126" i="6"/>
  <c r="O126" i="6"/>
  <c r="H128" i="6"/>
  <c r="O128" i="6"/>
  <c r="H130" i="6"/>
  <c r="O130" i="6"/>
  <c r="H132" i="6"/>
  <c r="O132" i="6"/>
  <c r="H134" i="6"/>
  <c r="O134" i="6"/>
  <c r="H136" i="6"/>
  <c r="O136" i="6"/>
  <c r="H138" i="6"/>
  <c r="O138" i="6"/>
  <c r="H140" i="6"/>
  <c r="O140" i="6"/>
  <c r="H142" i="6"/>
  <c r="O142" i="6"/>
  <c r="H144" i="6"/>
  <c r="O144" i="6"/>
  <c r="H146" i="6"/>
  <c r="O146" i="6"/>
  <c r="H148" i="6"/>
  <c r="O148" i="6"/>
  <c r="E7" i="8"/>
  <c r="G7" i="8"/>
  <c r="I7" i="8"/>
  <c r="K7" i="8"/>
  <c r="Y5" i="8"/>
  <c r="E13" i="8"/>
  <c r="G13" i="8"/>
  <c r="I13" i="8"/>
  <c r="K13" i="8"/>
  <c r="Y11" i="8"/>
  <c r="E19" i="8"/>
  <c r="G19" i="8"/>
  <c r="I19" i="8"/>
  <c r="K19" i="8"/>
  <c r="Y17" i="8"/>
  <c r="E25" i="8"/>
  <c r="W23" i="8" s="1"/>
  <c r="G25" i="8"/>
  <c r="I25" i="8"/>
  <c r="K25" i="8"/>
  <c r="Y23" i="8"/>
  <c r="E31" i="8"/>
  <c r="G31" i="8"/>
  <c r="I31" i="8"/>
  <c r="K31" i="8"/>
  <c r="S29" i="8"/>
  <c r="U29" i="8"/>
  <c r="W29" i="8"/>
  <c r="Y29" i="8"/>
  <c r="O29" i="8"/>
  <c r="Q29" i="8" s="1"/>
  <c r="E41" i="8"/>
  <c r="G41" i="8"/>
  <c r="I41" i="8"/>
  <c r="K41" i="8"/>
  <c r="S39" i="8"/>
  <c r="U39" i="8"/>
  <c r="W39" i="8"/>
  <c r="Y39" i="8"/>
  <c r="O39" i="8"/>
  <c r="Q39" i="8" s="1"/>
  <c r="E47" i="8"/>
  <c r="G47" i="8"/>
  <c r="I47" i="8"/>
  <c r="K47" i="8"/>
  <c r="S45" i="8"/>
  <c r="U45" i="8"/>
  <c r="W45" i="8"/>
  <c r="Y45" i="8"/>
  <c r="O45" i="8"/>
  <c r="Q45" i="8" s="1"/>
  <c r="E53" i="8"/>
  <c r="G53" i="8"/>
  <c r="I53" i="8"/>
  <c r="K53" i="8"/>
  <c r="S51" i="8"/>
  <c r="U51" i="8"/>
  <c r="W51" i="8"/>
  <c r="Y51" i="8"/>
  <c r="O51" i="8"/>
  <c r="Q51" i="8" s="1"/>
  <c r="E59" i="8"/>
  <c r="G59" i="8"/>
  <c r="I59" i="8"/>
  <c r="K59" i="8"/>
  <c r="S57" i="8"/>
  <c r="U57" i="8"/>
  <c r="W57" i="8"/>
  <c r="Y57" i="8"/>
  <c r="O57" i="8"/>
  <c r="Q57" i="8" s="1"/>
  <c r="E65" i="8"/>
  <c r="G65" i="8"/>
  <c r="I65" i="8"/>
  <c r="K65" i="8"/>
  <c r="S63" i="8"/>
  <c r="U63" i="8"/>
  <c r="W63" i="8"/>
  <c r="Y63" i="8"/>
  <c r="O63" i="8"/>
  <c r="Q63" i="8" s="1"/>
  <c r="E75" i="8"/>
  <c r="G75" i="8"/>
  <c r="I75" i="8"/>
  <c r="K75" i="8"/>
  <c r="S73" i="8"/>
  <c r="U73" i="8"/>
  <c r="W73" i="8"/>
  <c r="Y73" i="8"/>
  <c r="O73" i="8"/>
  <c r="Q73" i="8" s="1"/>
  <c r="E81" i="8"/>
  <c r="G81" i="8"/>
  <c r="I81" i="8"/>
  <c r="K81" i="8"/>
  <c r="S79" i="8"/>
  <c r="U79" i="8"/>
  <c r="W79" i="8"/>
  <c r="Y79" i="8"/>
  <c r="O79" i="8"/>
  <c r="Q79" i="8" s="1"/>
  <c r="E87" i="8"/>
  <c r="G87" i="8"/>
  <c r="I87" i="8"/>
  <c r="K87" i="8"/>
  <c r="S85" i="8"/>
  <c r="U85" i="8"/>
  <c r="W85" i="8"/>
  <c r="Y85" i="8"/>
  <c r="B261" i="26"/>
  <c r="B132" i="26"/>
  <c r="B46" i="26"/>
  <c r="U179" i="24"/>
  <c r="Q179" i="24"/>
  <c r="H7" i="6"/>
  <c r="H9" i="6"/>
  <c r="H11" i="6"/>
  <c r="U11" i="6" s="1"/>
  <c r="H13" i="6"/>
  <c r="H15" i="6"/>
  <c r="H17" i="6"/>
  <c r="H19" i="6"/>
  <c r="H21" i="6"/>
  <c r="H23" i="6"/>
  <c r="H25" i="6"/>
  <c r="H27" i="6"/>
  <c r="U27" i="6" s="1"/>
  <c r="H29" i="6"/>
  <c r="H31" i="6"/>
  <c r="H33" i="6"/>
  <c r="H35" i="6"/>
  <c r="H37" i="6"/>
  <c r="H39" i="6"/>
  <c r="H41" i="6"/>
  <c r="H43" i="6"/>
  <c r="U43" i="6" s="1"/>
  <c r="H5" i="6"/>
  <c r="C171" i="21"/>
  <c r="C129" i="21"/>
  <c r="C87" i="21"/>
  <c r="C45" i="21"/>
  <c r="G7" i="16"/>
  <c r="I7" i="16" s="1"/>
  <c r="M7" i="16"/>
  <c r="J7" i="16" s="1"/>
  <c r="M9" i="16"/>
  <c r="J9" i="16" s="1"/>
  <c r="I11" i="16"/>
  <c r="K11" i="16" s="1"/>
  <c r="L11" i="16" s="1"/>
  <c r="L13" i="16"/>
  <c r="J13" i="16"/>
  <c r="M13" i="16"/>
  <c r="L15" i="16"/>
  <c r="J15" i="16"/>
  <c r="L17" i="16"/>
  <c r="J17" i="16"/>
  <c r="I17" i="16"/>
  <c r="M17" i="16"/>
  <c r="L19" i="16"/>
  <c r="J19" i="16"/>
  <c r="I19" i="16"/>
  <c r="L21" i="16"/>
  <c r="J21" i="16"/>
  <c r="L23" i="16"/>
  <c r="J23" i="16"/>
  <c r="L25" i="16"/>
  <c r="J25" i="16"/>
  <c r="L27" i="16"/>
  <c r="J27" i="16"/>
  <c r="L29" i="16"/>
  <c r="J29" i="16"/>
  <c r="E16" i="10"/>
  <c r="E18" i="10"/>
  <c r="E20" i="10"/>
  <c r="E22" i="10"/>
  <c r="E24" i="10"/>
  <c r="E26" i="10"/>
  <c r="J28" i="10"/>
  <c r="F28" i="10"/>
  <c r="D28" i="10"/>
  <c r="J30" i="10"/>
  <c r="F30" i="10"/>
  <c r="D30" i="10"/>
  <c r="J32" i="10"/>
  <c r="F32" i="10"/>
  <c r="D32" i="10"/>
  <c r="F29" i="13"/>
  <c r="F33" i="13"/>
  <c r="F57" i="13"/>
  <c r="H43" i="13"/>
  <c r="H51" i="13"/>
  <c r="H9" i="13"/>
  <c r="H17" i="13"/>
  <c r="H25" i="13"/>
  <c r="H33" i="13"/>
  <c r="P40" i="20"/>
  <c r="P44" i="20"/>
  <c r="P48" i="20"/>
  <c r="P52" i="20"/>
  <c r="P56" i="20"/>
  <c r="P60" i="20"/>
  <c r="G49" i="20"/>
  <c r="G53" i="20"/>
  <c r="G57" i="20"/>
  <c r="G61" i="20"/>
  <c r="H12" i="19"/>
  <c r="H14" i="19"/>
  <c r="H16" i="19"/>
  <c r="H18" i="19"/>
  <c r="H20" i="19"/>
  <c r="H22" i="19"/>
  <c r="H26" i="19"/>
  <c r="F20" i="19"/>
  <c r="F18" i="19"/>
  <c r="F16" i="19"/>
  <c r="F14" i="19"/>
  <c r="F12" i="19"/>
  <c r="F10" i="19"/>
  <c r="F8" i="19"/>
  <c r="F6" i="19"/>
  <c r="P29" i="9"/>
  <c r="L29" i="9"/>
  <c r="S104" i="6"/>
  <c r="S108" i="6"/>
  <c r="S112" i="6"/>
  <c r="S116" i="6"/>
  <c r="S120" i="6"/>
  <c r="S124" i="6"/>
  <c r="S126" i="6"/>
  <c r="S128" i="6"/>
  <c r="S130" i="6"/>
  <c r="S132" i="6"/>
  <c r="S134" i="6"/>
  <c r="S136" i="6"/>
  <c r="S138" i="6"/>
  <c r="S140" i="6"/>
  <c r="S142" i="6"/>
  <c r="S144" i="6"/>
  <c r="S146" i="6"/>
  <c r="S148" i="6"/>
  <c r="Q148" i="6"/>
  <c r="Q146" i="6"/>
  <c r="Q144" i="6"/>
  <c r="Q142" i="6"/>
  <c r="Q140" i="6"/>
  <c r="Q138" i="6"/>
  <c r="Q136" i="6"/>
  <c r="Q134" i="6"/>
  <c r="Q132" i="6"/>
  <c r="Q130" i="6"/>
  <c r="Q128" i="6"/>
  <c r="Q126" i="6"/>
  <c r="Q124" i="6"/>
  <c r="Q120" i="6"/>
  <c r="Q116" i="6"/>
  <c r="Q112" i="6"/>
  <c r="Q108" i="6"/>
  <c r="Q104" i="6"/>
  <c r="G87" i="21"/>
  <c r="B89" i="26"/>
  <c r="O85" i="8"/>
  <c r="Q85" i="8" s="1"/>
  <c r="N29" i="3"/>
  <c r="M104" i="6"/>
  <c r="M108" i="6"/>
  <c r="M112" i="6"/>
  <c r="M116" i="6"/>
  <c r="M120" i="6"/>
  <c r="M124" i="6"/>
  <c r="M126" i="6"/>
  <c r="M128" i="6"/>
  <c r="M130" i="6"/>
  <c r="M132" i="6"/>
  <c r="M134" i="6"/>
  <c r="M136" i="6"/>
  <c r="M138" i="6"/>
  <c r="M140" i="6"/>
  <c r="M142" i="6"/>
  <c r="M144" i="6"/>
  <c r="M146" i="6"/>
  <c r="M148" i="6"/>
  <c r="X5" i="8"/>
  <c r="J7" i="8"/>
  <c r="F7" i="8"/>
  <c r="X11" i="8"/>
  <c r="J13" i="8"/>
  <c r="F13" i="8"/>
  <c r="X17" i="8"/>
  <c r="J19" i="8"/>
  <c r="F19" i="8"/>
  <c r="X23" i="8"/>
  <c r="J25" i="8"/>
  <c r="F25" i="8"/>
  <c r="S23" i="8" s="1"/>
  <c r="X29" i="8"/>
  <c r="T29" i="8"/>
  <c r="J31" i="8"/>
  <c r="F31" i="8"/>
  <c r="X39" i="8"/>
  <c r="T39" i="8"/>
  <c r="J41" i="8"/>
  <c r="F41" i="8"/>
  <c r="X45" i="8"/>
  <c r="T45" i="8"/>
  <c r="J47" i="8"/>
  <c r="F47" i="8"/>
  <c r="X51" i="8"/>
  <c r="T51" i="8"/>
  <c r="J53" i="8"/>
  <c r="F53" i="8"/>
  <c r="X57" i="8"/>
  <c r="T57" i="8"/>
  <c r="J59" i="8"/>
  <c r="F59" i="8"/>
  <c r="X63" i="8"/>
  <c r="T63" i="8"/>
  <c r="J65" i="8"/>
  <c r="F65" i="8"/>
  <c r="X73" i="8"/>
  <c r="T73" i="8"/>
  <c r="J75" i="8"/>
  <c r="F75" i="8"/>
  <c r="X79" i="8"/>
  <c r="T79" i="8"/>
  <c r="J81" i="8"/>
  <c r="F81" i="8"/>
  <c r="X85" i="8"/>
  <c r="T85" i="8"/>
  <c r="J87" i="8"/>
  <c r="F87" i="8"/>
  <c r="S179" i="24"/>
  <c r="H15" i="10"/>
  <c r="E15" i="10"/>
  <c r="J16" i="10"/>
  <c r="F16" i="10"/>
  <c r="H17" i="10"/>
  <c r="E17" i="10"/>
  <c r="J18" i="10"/>
  <c r="F18" i="10"/>
  <c r="H19" i="10"/>
  <c r="E19" i="10"/>
  <c r="J20" i="10"/>
  <c r="F20" i="10"/>
  <c r="H21" i="10"/>
  <c r="E21" i="10"/>
  <c r="J22" i="10"/>
  <c r="F22" i="10"/>
  <c r="H23" i="10"/>
  <c r="E23" i="10"/>
  <c r="J24" i="10"/>
  <c r="F24" i="10"/>
  <c r="H25" i="10"/>
  <c r="E25" i="10"/>
  <c r="J26" i="10"/>
  <c r="F26" i="10"/>
  <c r="H27" i="10"/>
  <c r="E27" i="10"/>
  <c r="D10" i="10"/>
  <c r="D12" i="10"/>
  <c r="D14" i="10"/>
  <c r="D16" i="10"/>
  <c r="D18" i="10"/>
  <c r="D20" i="10"/>
  <c r="D22" i="10"/>
  <c r="D24" i="10"/>
  <c r="D26" i="10"/>
  <c r="Q9" i="13"/>
  <c r="F12" i="13"/>
  <c r="F16" i="13"/>
  <c r="F20" i="13"/>
  <c r="F24" i="13"/>
  <c r="F26" i="13"/>
  <c r="F28" i="13"/>
  <c r="F32" i="13"/>
  <c r="F35" i="13"/>
  <c r="F40" i="13"/>
  <c r="F44" i="13"/>
  <c r="F48" i="13"/>
  <c r="F52" i="13"/>
  <c r="F56" i="13"/>
  <c r="H41" i="13"/>
  <c r="H45" i="13"/>
  <c r="H49" i="13"/>
  <c r="H53" i="13"/>
  <c r="H57" i="13"/>
  <c r="H19" i="13"/>
  <c r="H23" i="13"/>
  <c r="H27" i="13"/>
  <c r="I31" i="20"/>
  <c r="F31" i="20"/>
  <c r="H36" i="13"/>
  <c r="H30" i="13"/>
  <c r="H24" i="13"/>
  <c r="H54" i="13"/>
  <c r="H52" i="13"/>
  <c r="H46" i="13"/>
  <c r="H44" i="13"/>
  <c r="H40" i="13"/>
  <c r="H38" i="13"/>
  <c r="F58" i="13"/>
  <c r="P39" i="20"/>
  <c r="G31" i="20"/>
  <c r="P41" i="20"/>
  <c r="P43" i="20"/>
  <c r="P45" i="20"/>
  <c r="P47" i="20"/>
  <c r="P49" i="20"/>
  <c r="P51" i="20"/>
  <c r="P53" i="20"/>
  <c r="P55" i="20"/>
  <c r="P57" i="20"/>
  <c r="P59" i="20"/>
  <c r="P61" i="20"/>
  <c r="P63" i="20"/>
  <c r="G46" i="20"/>
  <c r="G48" i="20"/>
  <c r="G50" i="20"/>
  <c r="G52" i="20"/>
  <c r="G54" i="20"/>
  <c r="G56" i="20"/>
  <c r="G58" i="20"/>
  <c r="G60" i="20"/>
  <c r="G62" i="20"/>
  <c r="H23" i="19"/>
  <c r="H25" i="19"/>
  <c r="H27" i="19"/>
  <c r="F28" i="19"/>
  <c r="F26" i="19"/>
  <c r="F24" i="19"/>
  <c r="F22" i="19"/>
  <c r="F29" i="19"/>
  <c r="N28" i="9"/>
  <c r="N26" i="9"/>
  <c r="N24" i="9"/>
  <c r="N22" i="9"/>
  <c r="N20" i="9"/>
  <c r="N18" i="9"/>
  <c r="N16" i="9"/>
  <c r="N14" i="9"/>
  <c r="N12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G13" i="20" s="1"/>
  <c r="L10" i="9"/>
  <c r="G12" i="20" s="1"/>
  <c r="H103" i="6"/>
  <c r="O103" i="6"/>
  <c r="H105" i="6"/>
  <c r="O105" i="6"/>
  <c r="H107" i="6"/>
  <c r="O107" i="6"/>
  <c r="H109" i="6"/>
  <c r="O109" i="6"/>
  <c r="H111" i="6"/>
  <c r="O111" i="6"/>
  <c r="H113" i="6"/>
  <c r="O113" i="6"/>
  <c r="H115" i="6"/>
  <c r="O115" i="6"/>
  <c r="H117" i="6"/>
  <c r="O117" i="6"/>
  <c r="H119" i="6"/>
  <c r="O119" i="6"/>
  <c r="H121" i="6"/>
  <c r="O121" i="6"/>
  <c r="H123" i="6"/>
  <c r="O123" i="6"/>
  <c r="P29" i="3"/>
  <c r="L29" i="3"/>
  <c r="M103" i="6"/>
  <c r="M105" i="6"/>
  <c r="M107" i="6"/>
  <c r="M109" i="6"/>
  <c r="M111" i="6"/>
  <c r="M113" i="6"/>
  <c r="M115" i="6"/>
  <c r="M117" i="6"/>
  <c r="M119" i="6"/>
  <c r="M121" i="6"/>
  <c r="M123" i="6"/>
  <c r="B175" i="26"/>
  <c r="B218" i="26"/>
  <c r="M10" i="16"/>
  <c r="J10" i="16" s="1"/>
  <c r="M12" i="16"/>
  <c r="M14" i="16"/>
  <c r="M16" i="16"/>
  <c r="M18" i="16"/>
  <c r="M20" i="16"/>
  <c r="G9" i="16"/>
  <c r="I9" i="16" s="1"/>
  <c r="K9" i="16" s="1"/>
  <c r="G10" i="16"/>
  <c r="I10" i="16" s="1"/>
  <c r="G11" i="16"/>
  <c r="G12" i="16"/>
  <c r="I12" i="16" s="1"/>
  <c r="K12" i="16" s="1"/>
  <c r="L12" i="16" s="1"/>
  <c r="G16" i="16"/>
  <c r="G15" i="16"/>
  <c r="G14" i="16"/>
  <c r="G13" i="16"/>
  <c r="G17" i="16"/>
  <c r="G18" i="16"/>
  <c r="G19" i="16"/>
  <c r="G20" i="16"/>
  <c r="M6" i="16"/>
  <c r="J6" i="16" s="1"/>
  <c r="J11" i="16"/>
  <c r="M8" i="16"/>
  <c r="J8" i="16" s="1"/>
  <c r="J12" i="16"/>
  <c r="K13" i="16"/>
  <c r="K14" i="16"/>
  <c r="K15" i="16"/>
  <c r="K16" i="16"/>
  <c r="K17" i="16"/>
  <c r="K18" i="16"/>
  <c r="K19" i="16"/>
  <c r="K20" i="16"/>
  <c r="K21" i="16"/>
  <c r="K22" i="16"/>
  <c r="K23" i="16"/>
  <c r="K24" i="16"/>
  <c r="K25" i="16"/>
  <c r="K26" i="16"/>
  <c r="K27" i="16"/>
  <c r="K28" i="16"/>
  <c r="K29" i="16"/>
  <c r="K30" i="16"/>
  <c r="O125" i="6"/>
  <c r="O127" i="6"/>
  <c r="O129" i="6"/>
  <c r="O131" i="6"/>
  <c r="O133" i="6"/>
  <c r="O135" i="6"/>
  <c r="O137" i="6"/>
  <c r="O139" i="6"/>
  <c r="O141" i="6"/>
  <c r="O143" i="6"/>
  <c r="O145" i="6"/>
  <c r="O147" i="6"/>
  <c r="O149" i="6"/>
  <c r="Y8" i="8"/>
  <c r="K10" i="8"/>
  <c r="I10" i="8"/>
  <c r="G10" i="8"/>
  <c r="Y14" i="8"/>
  <c r="K16" i="8"/>
  <c r="I16" i="8"/>
  <c r="G16" i="8"/>
  <c r="Y20" i="8"/>
  <c r="K22" i="8"/>
  <c r="I22" i="8"/>
  <c r="G22" i="8"/>
  <c r="Y26" i="8"/>
  <c r="W26" i="8"/>
  <c r="U26" i="8"/>
  <c r="S26" i="8"/>
  <c r="K28" i="8"/>
  <c r="I28" i="8"/>
  <c r="G28" i="8"/>
  <c r="Y32" i="8"/>
  <c r="W32" i="8"/>
  <c r="U32" i="8"/>
  <c r="S32" i="8"/>
  <c r="K34" i="8"/>
  <c r="I34" i="8"/>
  <c r="G34" i="8"/>
  <c r="Y42" i="8"/>
  <c r="W42" i="8"/>
  <c r="U42" i="8"/>
  <c r="S42" i="8"/>
  <c r="K44" i="8"/>
  <c r="I44" i="8"/>
  <c r="G44" i="8"/>
  <c r="Y48" i="8"/>
  <c r="W48" i="8"/>
  <c r="U48" i="8"/>
  <c r="S48" i="8"/>
  <c r="K50" i="8"/>
  <c r="I50" i="8"/>
  <c r="G50" i="8"/>
  <c r="Y54" i="8"/>
  <c r="W54" i="8"/>
  <c r="U54" i="8"/>
  <c r="S54" i="8"/>
  <c r="K56" i="8"/>
  <c r="I56" i="8"/>
  <c r="G56" i="8"/>
  <c r="Y60" i="8"/>
  <c r="W60" i="8"/>
  <c r="U60" i="8"/>
  <c r="S60" i="8"/>
  <c r="K62" i="8"/>
  <c r="I62" i="8"/>
  <c r="G62" i="8"/>
  <c r="Y66" i="8"/>
  <c r="W66" i="8"/>
  <c r="U66" i="8"/>
  <c r="S66" i="8"/>
  <c r="K68" i="8"/>
  <c r="I68" i="8"/>
  <c r="G68" i="8"/>
  <c r="Y76" i="8"/>
  <c r="W76" i="8"/>
  <c r="U76" i="8"/>
  <c r="S76" i="8"/>
  <c r="K78" i="8"/>
  <c r="I78" i="8"/>
  <c r="G78" i="8"/>
  <c r="U82" i="8"/>
  <c r="S82" i="8"/>
  <c r="K84" i="8"/>
  <c r="I84" i="8"/>
  <c r="G84" i="8"/>
  <c r="N9" i="20" l="1"/>
  <c r="O57" i="13"/>
  <c r="F9" i="19"/>
  <c r="S20" i="8"/>
  <c r="U46" i="6"/>
  <c r="O39" i="6"/>
  <c r="L5" i="3"/>
  <c r="H10" i="13"/>
  <c r="U41" i="6"/>
  <c r="O42" i="6"/>
  <c r="O46" i="6"/>
  <c r="O41" i="6"/>
  <c r="Q41" i="6" s="1"/>
  <c r="O44" i="6"/>
  <c r="U42" i="6"/>
  <c r="O45" i="6"/>
  <c r="O40" i="6"/>
  <c r="O43" i="6"/>
  <c r="U45" i="6"/>
  <c r="U40" i="6"/>
  <c r="U7" i="6"/>
  <c r="W20" i="8"/>
  <c r="U20" i="8"/>
  <c r="L6" i="9"/>
  <c r="G8" i="20" s="1"/>
  <c r="L11" i="3"/>
  <c r="T23" i="8"/>
  <c r="E13" i="20"/>
  <c r="F13" i="20"/>
  <c r="V23" i="8"/>
  <c r="U23" i="8"/>
  <c r="L23" i="8"/>
  <c r="M23" i="8" s="1"/>
  <c r="L20" i="8"/>
  <c r="H20" i="13"/>
  <c r="T20" i="8"/>
  <c r="V20" i="8"/>
  <c r="O12" i="20"/>
  <c r="L7" i="3"/>
  <c r="P9" i="20" s="1"/>
  <c r="H14" i="13"/>
  <c r="U29" i="6"/>
  <c r="O9" i="6"/>
  <c r="U15" i="6"/>
  <c r="U35" i="6"/>
  <c r="U30" i="6"/>
  <c r="U5" i="6"/>
  <c r="T17" i="8"/>
  <c r="L17" i="8"/>
  <c r="V14" i="8"/>
  <c r="U17" i="8"/>
  <c r="U14" i="8"/>
  <c r="S17" i="8"/>
  <c r="W17" i="8"/>
  <c r="T14" i="8"/>
  <c r="O31" i="6"/>
  <c r="U26" i="6"/>
  <c r="U21" i="6"/>
  <c r="O38" i="6"/>
  <c r="O15" i="6"/>
  <c r="U18" i="6"/>
  <c r="U25" i="6"/>
  <c r="O7" i="6"/>
  <c r="O6" i="6"/>
  <c r="U36" i="6"/>
  <c r="U13" i="6"/>
  <c r="U37" i="6"/>
  <c r="U22" i="6"/>
  <c r="U8" i="6"/>
  <c r="O28" i="6"/>
  <c r="O19" i="6"/>
  <c r="U16" i="6"/>
  <c r="U10" i="6"/>
  <c r="U33" i="6"/>
  <c r="O12" i="6"/>
  <c r="U38" i="6"/>
  <c r="U32" i="6"/>
  <c r="U20" i="6"/>
  <c r="O26" i="6"/>
  <c r="O37" i="6"/>
  <c r="O35" i="6"/>
  <c r="U39" i="6"/>
  <c r="O34" i="6"/>
  <c r="O32" i="6"/>
  <c r="O33" i="6"/>
  <c r="O23" i="6"/>
  <c r="U24" i="6"/>
  <c r="U19" i="6"/>
  <c r="O17" i="6"/>
  <c r="O18" i="6"/>
  <c r="U12" i="6"/>
  <c r="U14" i="6"/>
  <c r="O13" i="6"/>
  <c r="U9" i="6"/>
  <c r="O36" i="6"/>
  <c r="O30" i="6"/>
  <c r="U31" i="6"/>
  <c r="O27" i="6"/>
  <c r="U28" i="6"/>
  <c r="O29" i="6"/>
  <c r="O25" i="6"/>
  <c r="Q29" i="24"/>
  <c r="S17" i="24" s="1"/>
  <c r="O22" i="6"/>
  <c r="O20" i="6"/>
  <c r="O21" i="6"/>
  <c r="U23" i="6"/>
  <c r="U17" i="6"/>
  <c r="O16" i="6"/>
  <c r="O11" i="6"/>
  <c r="O10" i="6"/>
  <c r="O5" i="6"/>
  <c r="U6" i="6"/>
  <c r="O8" i="6"/>
  <c r="K10" i="16"/>
  <c r="L9" i="3"/>
  <c r="P11" i="20" s="1"/>
  <c r="L8" i="3"/>
  <c r="P10" i="20" s="1"/>
  <c r="F18" i="13"/>
  <c r="L7" i="9"/>
  <c r="G9" i="20" s="1"/>
  <c r="O29" i="13"/>
  <c r="E7" i="20"/>
  <c r="O53" i="13"/>
  <c r="F17" i="13"/>
  <c r="V17" i="8"/>
  <c r="L9" i="9"/>
  <c r="O11" i="20"/>
  <c r="L14" i="8"/>
  <c r="M14" i="8" s="1"/>
  <c r="W14" i="8"/>
  <c r="S14" i="8"/>
  <c r="H16" i="13"/>
  <c r="H15" i="13"/>
  <c r="N10" i="20"/>
  <c r="L8" i="9"/>
  <c r="E10" i="20"/>
  <c r="O49" i="13"/>
  <c r="F10" i="13"/>
  <c r="O51" i="13"/>
  <c r="F14" i="13"/>
  <c r="O37" i="13"/>
  <c r="O43" i="13"/>
  <c r="O33" i="13"/>
  <c r="O55" i="13"/>
  <c r="O23" i="13"/>
  <c r="F11" i="13"/>
  <c r="H11" i="13"/>
  <c r="O47" i="13"/>
  <c r="K8" i="16"/>
  <c r="K7" i="16"/>
  <c r="K6" i="16"/>
  <c r="F7" i="19"/>
  <c r="H7" i="19" s="1"/>
  <c r="S5" i="8"/>
  <c r="F13" i="13"/>
  <c r="O35" i="13"/>
  <c r="U8" i="8"/>
  <c r="W8" i="8"/>
  <c r="L5" i="9"/>
  <c r="N10" i="9" s="1"/>
  <c r="H12" i="13"/>
  <c r="L6" i="3"/>
  <c r="P8" i="20" s="1"/>
  <c r="O39" i="13"/>
  <c r="E9" i="20"/>
  <c r="O31" i="13"/>
  <c r="S11" i="8"/>
  <c r="O27" i="13"/>
  <c r="U11" i="8"/>
  <c r="T11" i="8"/>
  <c r="W11" i="8"/>
  <c r="L11" i="8"/>
  <c r="V11" i="8"/>
  <c r="S8" i="8"/>
  <c r="L8" i="8"/>
  <c r="M8" i="8" s="1"/>
  <c r="V8" i="8"/>
  <c r="T8" i="8"/>
  <c r="T5" i="8"/>
  <c r="W5" i="8"/>
  <c r="L5" i="8"/>
  <c r="U5" i="8"/>
  <c r="V5" i="8"/>
  <c r="Q45" i="6" l="1"/>
  <c r="Q46" i="6"/>
  <c r="Q44" i="6"/>
  <c r="M17" i="8"/>
  <c r="M20" i="8"/>
  <c r="Q42" i="6"/>
  <c r="Q39" i="6"/>
  <c r="Q38" i="6"/>
  <c r="Q40" i="6"/>
  <c r="Q37" i="6"/>
  <c r="Q35" i="6"/>
  <c r="Q34" i="6"/>
  <c r="Q33" i="6"/>
  <c r="Q32" i="6"/>
  <c r="Q31" i="6"/>
  <c r="Q24" i="6"/>
  <c r="Q26" i="6"/>
  <c r="Q18" i="6"/>
  <c r="N10" i="3"/>
  <c r="P7" i="20"/>
  <c r="S44" i="24"/>
  <c r="S46" i="24"/>
  <c r="S41" i="24"/>
  <c r="S45" i="24"/>
  <c r="Q43" i="6"/>
  <c r="S42" i="24"/>
  <c r="S43" i="24"/>
  <c r="S40" i="24"/>
  <c r="H10" i="19"/>
  <c r="H8" i="19"/>
  <c r="R42" i="20" s="1"/>
  <c r="H9" i="19"/>
  <c r="K17" i="13" s="1"/>
  <c r="N11" i="3"/>
  <c r="P13" i="20"/>
  <c r="O23" i="8"/>
  <c r="L21" i="13"/>
  <c r="G45" i="20"/>
  <c r="N5" i="9"/>
  <c r="N6" i="9"/>
  <c r="H5" i="19"/>
  <c r="H6" i="19"/>
  <c r="M11" i="8"/>
  <c r="L13" i="13" s="1"/>
  <c r="M5" i="8"/>
  <c r="Q28" i="6"/>
  <c r="Q23" i="6"/>
  <c r="Q19" i="6"/>
  <c r="Q17" i="6"/>
  <c r="Q14" i="6"/>
  <c r="Q15" i="6"/>
  <c r="Q13" i="6"/>
  <c r="Q6" i="6"/>
  <c r="Q9" i="6"/>
  <c r="Q12" i="6"/>
  <c r="Q7" i="6"/>
  <c r="S20" i="24"/>
  <c r="S21" i="24"/>
  <c r="S7" i="24"/>
  <c r="S24" i="24"/>
  <c r="S18" i="24"/>
  <c r="S36" i="24"/>
  <c r="S19" i="24"/>
  <c r="S16" i="24"/>
  <c r="S6" i="24"/>
  <c r="S10" i="24"/>
  <c r="S12" i="24"/>
  <c r="S38" i="24"/>
  <c r="S39" i="24"/>
  <c r="S37" i="24"/>
  <c r="S35" i="24"/>
  <c r="Q36" i="6"/>
  <c r="S9" i="24"/>
  <c r="S5" i="24"/>
  <c r="S13" i="24"/>
  <c r="Q30" i="6"/>
  <c r="S27" i="24"/>
  <c r="S33" i="24"/>
  <c r="S22" i="24"/>
  <c r="S31" i="24"/>
  <c r="S30" i="24"/>
  <c r="S8" i="24"/>
  <c r="S11" i="24"/>
  <c r="S15" i="24"/>
  <c r="S14" i="24"/>
  <c r="S34" i="24"/>
  <c r="S32" i="24"/>
  <c r="Q29" i="6"/>
  <c r="S25" i="24"/>
  <c r="S26" i="24"/>
  <c r="S28" i="24"/>
  <c r="Q27" i="6"/>
  <c r="S29" i="24"/>
  <c r="Q25" i="6"/>
  <c r="S23" i="24"/>
  <c r="Q20" i="6"/>
  <c r="Q21" i="6"/>
  <c r="Q22" i="6"/>
  <c r="Q16" i="6"/>
  <c r="Q10" i="6"/>
  <c r="Q11" i="6"/>
  <c r="Q8" i="6"/>
  <c r="Q5" i="6"/>
  <c r="L10" i="16"/>
  <c r="L9" i="16"/>
  <c r="N7" i="3"/>
  <c r="N8" i="3"/>
  <c r="N9" i="3"/>
  <c r="N5" i="3"/>
  <c r="N7" i="9"/>
  <c r="G7" i="20"/>
  <c r="N9" i="9"/>
  <c r="G11" i="20"/>
  <c r="N8" i="9"/>
  <c r="G10" i="20"/>
  <c r="L15" i="13"/>
  <c r="G42" i="20"/>
  <c r="N6" i="3"/>
  <c r="L8" i="16"/>
  <c r="L7" i="16"/>
  <c r="L6" i="16"/>
  <c r="H10" i="10"/>
  <c r="K13" i="13"/>
  <c r="R41" i="20"/>
  <c r="L11" i="13"/>
  <c r="G40" i="20"/>
  <c r="O17" i="8" l="1"/>
  <c r="L17" i="13"/>
  <c r="G43" i="20"/>
  <c r="O14" i="8"/>
  <c r="O20" i="8"/>
  <c r="L19" i="13"/>
  <c r="G44" i="20"/>
  <c r="O8" i="8"/>
  <c r="S46" i="6"/>
  <c r="S42" i="6"/>
  <c r="S41" i="6"/>
  <c r="S44" i="6"/>
  <c r="S45" i="6"/>
  <c r="S43" i="6"/>
  <c r="S40" i="6"/>
  <c r="H12" i="10"/>
  <c r="R44" i="20"/>
  <c r="K19" i="13"/>
  <c r="H13" i="10"/>
  <c r="P5" i="9"/>
  <c r="E8" i="10" s="1"/>
  <c r="P10" i="3"/>
  <c r="I19" i="13" s="1"/>
  <c r="R43" i="20"/>
  <c r="K15" i="13"/>
  <c r="P10" i="9"/>
  <c r="E13" i="10" s="1"/>
  <c r="P11" i="9"/>
  <c r="H11" i="10"/>
  <c r="P11" i="3"/>
  <c r="H8" i="10"/>
  <c r="R39" i="20"/>
  <c r="K9" i="13"/>
  <c r="K11" i="13"/>
  <c r="R40" i="20"/>
  <c r="H9" i="10"/>
  <c r="P6" i="3"/>
  <c r="F9" i="10" s="1"/>
  <c r="G41" i="20"/>
  <c r="O5" i="8"/>
  <c r="G39" i="20"/>
  <c r="L9" i="13"/>
  <c r="O11" i="8"/>
  <c r="S38" i="6"/>
  <c r="S35" i="6"/>
  <c r="S37" i="6"/>
  <c r="S39" i="6"/>
  <c r="S36" i="6"/>
  <c r="S32" i="6"/>
  <c r="S34" i="6"/>
  <c r="S31" i="6"/>
  <c r="S33" i="6"/>
  <c r="S30" i="6"/>
  <c r="S26" i="6"/>
  <c r="S28" i="6"/>
  <c r="S22" i="6"/>
  <c r="S27" i="6"/>
  <c r="S25" i="6"/>
  <c r="S29" i="6"/>
  <c r="S21" i="6"/>
  <c r="S23" i="6"/>
  <c r="S24" i="6"/>
  <c r="S20" i="6"/>
  <c r="S11" i="6"/>
  <c r="S15" i="6"/>
  <c r="S18" i="6"/>
  <c r="S17" i="6"/>
  <c r="S19" i="6"/>
  <c r="S16" i="6"/>
  <c r="S5" i="6"/>
  <c r="S12" i="6"/>
  <c r="S13" i="6"/>
  <c r="S14" i="6"/>
  <c r="S10" i="6"/>
  <c r="S9" i="6"/>
  <c r="S6" i="6"/>
  <c r="S7" i="6"/>
  <c r="S8" i="6"/>
  <c r="P9" i="9"/>
  <c r="E12" i="10" s="1"/>
  <c r="P6" i="9"/>
  <c r="I8" i="20" s="1"/>
  <c r="P7" i="9"/>
  <c r="G13" i="13" s="1"/>
  <c r="P9" i="3"/>
  <c r="P8" i="9"/>
  <c r="E11" i="10" s="1"/>
  <c r="P7" i="3"/>
  <c r="F10" i="10" s="1"/>
  <c r="P8" i="3"/>
  <c r="P5" i="3"/>
  <c r="F8" i="10" s="1"/>
  <c r="I7" i="20"/>
  <c r="G9" i="13"/>
  <c r="F13" i="10" l="1"/>
  <c r="R12" i="20"/>
  <c r="I12" i="20"/>
  <c r="Q20" i="8"/>
  <c r="I44" i="20" s="1"/>
  <c r="G19" i="13"/>
  <c r="G21" i="13"/>
  <c r="I13" i="20"/>
  <c r="E14" i="10"/>
  <c r="Q23" i="8"/>
  <c r="R13" i="20"/>
  <c r="I21" i="13"/>
  <c r="F14" i="10"/>
  <c r="Q5" i="8"/>
  <c r="I39" i="20" s="1"/>
  <c r="Q11" i="8"/>
  <c r="M13" i="13" s="1"/>
  <c r="I11" i="13"/>
  <c r="R8" i="20"/>
  <c r="Q8" i="8"/>
  <c r="I40" i="20" s="1"/>
  <c r="Q14" i="8"/>
  <c r="M15" i="13" s="1"/>
  <c r="Q17" i="8"/>
  <c r="I43" i="20" s="1"/>
  <c r="I13" i="13"/>
  <c r="G17" i="13"/>
  <c r="I11" i="20"/>
  <c r="G15" i="13"/>
  <c r="E9" i="10"/>
  <c r="I9" i="20"/>
  <c r="G11" i="13"/>
  <c r="E10" i="10"/>
  <c r="R9" i="20"/>
  <c r="I10" i="20"/>
  <c r="I17" i="13"/>
  <c r="F12" i="10"/>
  <c r="R11" i="20"/>
  <c r="R7" i="20"/>
  <c r="R10" i="20"/>
  <c r="I15" i="13"/>
  <c r="F11" i="10"/>
  <c r="I9" i="13"/>
  <c r="M19" i="13" l="1"/>
  <c r="O19" i="13" s="1"/>
  <c r="G13" i="10"/>
  <c r="J13" i="10" s="1"/>
  <c r="G8" i="10"/>
  <c r="J8" i="10" s="1"/>
  <c r="M9" i="13"/>
  <c r="O9" i="13" s="1"/>
  <c r="I45" i="20"/>
  <c r="M21" i="13"/>
  <c r="O21" i="13" s="1"/>
  <c r="G14" i="10"/>
  <c r="J14" i="10" s="1"/>
  <c r="G10" i="10"/>
  <c r="J10" i="10" s="1"/>
  <c r="O13" i="13"/>
  <c r="I41" i="20"/>
  <c r="G11" i="10"/>
  <c r="J11" i="10" s="1"/>
  <c r="G9" i="10"/>
  <c r="J9" i="10" s="1"/>
  <c r="M11" i="13"/>
  <c r="O11" i="13" s="1"/>
  <c r="I42" i="20"/>
  <c r="M17" i="13"/>
  <c r="O17" i="13" s="1"/>
  <c r="G12" i="10"/>
  <c r="J12" i="10" s="1"/>
  <c r="O1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 HOFFMANN</author>
  </authors>
  <commentList>
    <comment ref="B2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38"/>
          </rPr>
          <t xml:space="preserve">Vložte:
</t>
        </r>
        <r>
          <rPr>
            <sz val="8"/>
            <color indexed="81"/>
            <rFont val="Tahoma"/>
            <family val="2"/>
            <charset val="238"/>
          </rPr>
          <t>název soutěže
(např. MČR soutěží dorostu)</t>
        </r>
      </text>
    </comment>
    <comment ref="B3" authorId="0" shapeId="0" xr:uid="{00000000-0006-0000-0100-000002000000}">
      <text>
        <r>
          <rPr>
            <b/>
            <sz val="8"/>
            <color indexed="81"/>
            <rFont val="Tahoma"/>
            <family val="2"/>
            <charset val="238"/>
          </rPr>
          <t xml:space="preserve">Vložte:
</t>
        </r>
        <r>
          <rPr>
            <sz val="8"/>
            <color indexed="81"/>
            <rFont val="Tahoma"/>
            <family val="2"/>
            <charset val="238"/>
          </rPr>
          <t>datum konání a místo konání soutěže
(např. 10.-.11.7.2005 Plzeň)</t>
        </r>
      </text>
    </comment>
    <comment ref="D5" authorId="0" shapeId="0" xr:uid="{00000000-0006-0000-0100-000003000000}">
      <text>
        <r>
          <rPr>
            <b/>
            <sz val="8"/>
            <color indexed="81"/>
            <rFont val="Tahoma"/>
            <family val="2"/>
            <charset val="238"/>
          </rPr>
          <t xml:space="preserve">Vložte:
</t>
        </r>
        <r>
          <rPr>
            <sz val="8"/>
            <color indexed="81"/>
            <rFont val="Tahoma"/>
            <family val="2"/>
            <charset val="238"/>
          </rPr>
          <t>kategorii
(Dorky či Dorci)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L2" authorId="0" shapeId="0" xr:uid="{00000000-0006-0000-1000-000001000000}">
      <text>
        <r>
          <rPr>
            <sz val="8"/>
            <color indexed="81"/>
            <rFont val="Tahoma"/>
            <family val="2"/>
            <charset val="238"/>
          </rPr>
          <t>Číslo udává počet soutěžícíh jejich čas bude započten do celkového času družstva
Pozn.: Dle směrnice pro činnost dorostu = 5</t>
        </r>
      </text>
    </comment>
  </commentList>
</comments>
</file>

<file path=xl/sharedStrings.xml><?xml version="1.0" encoding="utf-8"?>
<sst xmlns="http://schemas.openxmlformats.org/spreadsheetml/2006/main" count="3415" uniqueCount="257">
  <si>
    <t xml:space="preserve"> SDH</t>
  </si>
  <si>
    <t>st.č.</t>
  </si>
  <si>
    <t>SDH</t>
  </si>
  <si>
    <t>C.čas</t>
  </si>
  <si>
    <t>Poř.</t>
  </si>
  <si>
    <t>1.pokus</t>
  </si>
  <si>
    <t>2.pokus</t>
  </si>
  <si>
    <t>čas</t>
  </si>
  <si>
    <t xml:space="preserve"> startovní číslo</t>
  </si>
  <si>
    <t>Požární útok</t>
  </si>
  <si>
    <t>Celkové výsledky</t>
  </si>
  <si>
    <t>I.p.</t>
  </si>
  <si>
    <t>II.p.</t>
  </si>
  <si>
    <t>Poznámky:</t>
  </si>
  <si>
    <t>Okres</t>
  </si>
  <si>
    <t>Štafeta 4x100 m s překážkami:</t>
  </si>
  <si>
    <t>1. pokus</t>
  </si>
  <si>
    <t>2. pokus</t>
  </si>
  <si>
    <t>Pokus</t>
  </si>
  <si>
    <t>P</t>
  </si>
  <si>
    <t>Soutěžící</t>
  </si>
  <si>
    <t>Družstvo</t>
  </si>
  <si>
    <t>Jméno</t>
  </si>
  <si>
    <t>kolektiv</t>
  </si>
  <si>
    <t>Čas</t>
  </si>
  <si>
    <t>I. pokus</t>
  </si>
  <si>
    <t>II. pokus</t>
  </si>
  <si>
    <t xml:space="preserve">Program pro zpracování výsledků </t>
  </si>
  <si>
    <t>Startovní listina soutěže</t>
  </si>
  <si>
    <t>Štafeta 4x100 m</t>
  </si>
  <si>
    <t>I.</t>
  </si>
  <si>
    <t>II.</t>
  </si>
  <si>
    <t>C.</t>
  </si>
  <si>
    <t>P.</t>
  </si>
  <si>
    <t>X.</t>
  </si>
  <si>
    <t>Kolektiv</t>
  </si>
  <si>
    <t xml:space="preserve"> PÚ</t>
  </si>
  <si>
    <t xml:space="preserve"> Celkový součet</t>
  </si>
  <si>
    <t xml:space="preserve"> Štafeta 4x100m</t>
  </si>
  <si>
    <t>Součet</t>
  </si>
  <si>
    <t>Číslo hlídky</t>
  </si>
  <si>
    <t>název hlídky</t>
  </si>
  <si>
    <t>Výsledky soutěže</t>
  </si>
  <si>
    <t xml:space="preserve">tresný bod = 1 minuta </t>
  </si>
  <si>
    <t xml:space="preserve"> trestné minuty (h:mm)</t>
  </si>
  <si>
    <t xml:space="preserve"> počet bodů za umístění</t>
  </si>
  <si>
    <t xml:space="preserve"> součet tresných bodů</t>
  </si>
  <si>
    <t xml:space="preserve"> přesun podle azimutu</t>
  </si>
  <si>
    <t xml:space="preserve"> střelba ze vzduchovky</t>
  </si>
  <si>
    <t xml:space="preserve"> šplh</t>
  </si>
  <si>
    <t xml:space="preserve"> přeskok přes vodní příkop</t>
  </si>
  <si>
    <t xml:space="preserve"> určování RHP</t>
  </si>
  <si>
    <t xml:space="preserve"> určování věcných prostředků</t>
  </si>
  <si>
    <t xml:space="preserve"> optická signalizace</t>
  </si>
  <si>
    <t xml:space="preserve"> první pomoc</t>
  </si>
  <si>
    <t>Body</t>
  </si>
  <si>
    <t>Tr.b.</t>
  </si>
  <si>
    <t xml:space="preserve"> ZPV</t>
  </si>
  <si>
    <t>Tr.Bodů</t>
  </si>
  <si>
    <t>Družstva</t>
  </si>
  <si>
    <t>B.</t>
  </si>
  <si>
    <t xml:space="preserve"> Celkový součet bodů</t>
  </si>
  <si>
    <t>DOROST - DRUŽSTVA</t>
  </si>
  <si>
    <t>Autor programu:</t>
  </si>
  <si>
    <t>Ing. Milan Hoffmann</t>
  </si>
  <si>
    <t>Oprávněný uživatel:</t>
  </si>
  <si>
    <t>SH ČMS</t>
  </si>
  <si>
    <t xml:space="preserve"> čas startu (hh:mm:ss)</t>
  </si>
  <si>
    <t xml:space="preserve"> čas cíle (hh:mm:ss)</t>
  </si>
  <si>
    <t>Výsledková listina - ZPV</t>
  </si>
  <si>
    <t>Pořadí sborů</t>
  </si>
  <si>
    <t>Pořadí</t>
  </si>
  <si>
    <t>.</t>
  </si>
  <si>
    <t xml:space="preserve"> čistý čas na trati (mm:ss)</t>
  </si>
  <si>
    <t>TEST</t>
  </si>
  <si>
    <t>Tisková sestava</t>
  </si>
  <si>
    <t>Test</t>
  </si>
  <si>
    <t>dr.</t>
  </si>
  <si>
    <t>St.č.</t>
  </si>
  <si>
    <t>Start. číslo</t>
  </si>
  <si>
    <t>Výsledný čas</t>
  </si>
  <si>
    <t>čas           I. pokusu</t>
  </si>
  <si>
    <t>čas          II. pokusu</t>
  </si>
  <si>
    <t>čas             I. pokusu</t>
  </si>
  <si>
    <t>čas            II. pokusu</t>
  </si>
  <si>
    <t>DNF</t>
  </si>
  <si>
    <t>Suma časů</t>
  </si>
  <si>
    <t>Běh na 100m s překážkami - Startovní listina</t>
  </si>
  <si>
    <t>Běh na 100m s překážkami - Pořadí družstev</t>
  </si>
  <si>
    <t>Běh na 100m s překážkami - Družstva</t>
  </si>
  <si>
    <t xml:space="preserve"> Celokvé pořadí </t>
  </si>
  <si>
    <t>Celkové pořadí</t>
  </si>
  <si>
    <t/>
  </si>
  <si>
    <t>Kontakt</t>
  </si>
  <si>
    <t>Ing. Milan HOFFMANN</t>
  </si>
  <si>
    <t>318 00 PLZEŇ</t>
  </si>
  <si>
    <t>tel.:</t>
  </si>
  <si>
    <t>mobil:</t>
  </si>
  <si>
    <t>+420 606 916 333</t>
  </si>
  <si>
    <t>mail:</t>
  </si>
  <si>
    <t>www:</t>
  </si>
  <si>
    <t>Program na zpracování výsledků (DOROST - Družstva) pro SH ČMS vytvořil:</t>
  </si>
  <si>
    <t xml:space="preserve"> Závod požárické všestrannosti: DOROST - DRUŽSTVA</t>
  </si>
  <si>
    <t>Běh na 100m s překážkami - D - Seznam soutěžících</t>
  </si>
  <si>
    <t>Běh na 100m s překážkami - D - Zadání výsledků</t>
  </si>
  <si>
    <t>Běh na 100m s překážkami - D - Startovní listina</t>
  </si>
  <si>
    <t>Běh na 100m s přek. - D - Pořadí jednotlivců</t>
  </si>
  <si>
    <t>Běh na 100m s přek.</t>
  </si>
  <si>
    <t>Kat.:</t>
  </si>
  <si>
    <t xml:space="preserve"> Test</t>
  </si>
  <si>
    <t xml:space="preserve"> Test </t>
  </si>
  <si>
    <t>čekací čas (mm:ss)</t>
  </si>
  <si>
    <t>výsledný čas na trati (mm:ss)</t>
  </si>
  <si>
    <t xml:space="preserve"> výsledný čas (h:mm:ss)</t>
  </si>
  <si>
    <t>Běh na 100m s přek. - Pořadí jednotlivců - All</t>
  </si>
  <si>
    <t>Běh na 100m s překážkami - Zadání výsledků - All</t>
  </si>
  <si>
    <t>Běh na 100m s překážkami - J - Zadání výsledků</t>
  </si>
  <si>
    <t>J1</t>
  </si>
  <si>
    <t>J11</t>
  </si>
  <si>
    <t>J2</t>
  </si>
  <si>
    <t>J3</t>
  </si>
  <si>
    <t>J4</t>
  </si>
  <si>
    <t>J5</t>
  </si>
  <si>
    <t>J12</t>
  </si>
  <si>
    <t>J13</t>
  </si>
  <si>
    <t>J14</t>
  </si>
  <si>
    <t>J15</t>
  </si>
  <si>
    <t>J6</t>
  </si>
  <si>
    <t>J7</t>
  </si>
  <si>
    <t>J8</t>
  </si>
  <si>
    <t>J9</t>
  </si>
  <si>
    <t>J10</t>
  </si>
  <si>
    <t>J16</t>
  </si>
  <si>
    <t>J17</t>
  </si>
  <si>
    <t>J18</t>
  </si>
  <si>
    <t>J19</t>
  </si>
  <si>
    <t>J20</t>
  </si>
  <si>
    <t>J21</t>
  </si>
  <si>
    <t>J22</t>
  </si>
  <si>
    <t>J23</t>
  </si>
  <si>
    <t>J24</t>
  </si>
  <si>
    <t>J25</t>
  </si>
  <si>
    <t xml:space="preserve">Verze programu: </t>
  </si>
  <si>
    <t>J26</t>
  </si>
  <si>
    <t>J27</t>
  </si>
  <si>
    <t>J28</t>
  </si>
  <si>
    <t>J29</t>
  </si>
  <si>
    <t>J30</t>
  </si>
  <si>
    <t>J31</t>
  </si>
  <si>
    <t>J32</t>
  </si>
  <si>
    <t>J33</t>
  </si>
  <si>
    <t>J34</t>
  </si>
  <si>
    <t>J35</t>
  </si>
  <si>
    <t>J36</t>
  </si>
  <si>
    <t>J37</t>
  </si>
  <si>
    <t>J38</t>
  </si>
  <si>
    <t>J39</t>
  </si>
  <si>
    <t>J40</t>
  </si>
  <si>
    <t>J41</t>
  </si>
  <si>
    <t>J42</t>
  </si>
  <si>
    <t>J43</t>
  </si>
  <si>
    <t>J44</t>
  </si>
  <si>
    <t>J45</t>
  </si>
  <si>
    <t>J46</t>
  </si>
  <si>
    <t>J47</t>
  </si>
  <si>
    <t>J48</t>
  </si>
  <si>
    <t>J49</t>
  </si>
  <si>
    <t>J50</t>
  </si>
  <si>
    <t>+420 373 540 062</t>
  </si>
  <si>
    <t>milan.hoffmann@seznam.cz</t>
  </si>
  <si>
    <t>Vojanova 760/49</t>
  </si>
  <si>
    <t>+420 731 428 398</t>
  </si>
  <si>
    <t xml:space="preserve"> * diskvalifikace (D)</t>
  </si>
  <si>
    <t xml:space="preserve"> Běh na 100m s přek.</t>
  </si>
  <si>
    <t>www.dh.cz</t>
  </si>
  <si>
    <t>2011/2 (16.05.2011)</t>
  </si>
  <si>
    <t>Blatno</t>
  </si>
  <si>
    <t>Aš</t>
  </si>
  <si>
    <t>Cejřov</t>
  </si>
  <si>
    <t>Dolní Roveň</t>
  </si>
  <si>
    <t>Horní Roveň</t>
  </si>
  <si>
    <t>Adam</t>
  </si>
  <si>
    <t>Albert</t>
  </si>
  <si>
    <t>Arnošt</t>
  </si>
  <si>
    <t>Alfons</t>
  </si>
  <si>
    <t>Alois</t>
  </si>
  <si>
    <t>Bernard</t>
  </si>
  <si>
    <t>Brůno</t>
  </si>
  <si>
    <t>Bořek</t>
  </si>
  <si>
    <t>Bedřich</t>
  </si>
  <si>
    <t>C</t>
  </si>
  <si>
    <t>CCC</t>
  </si>
  <si>
    <t>CCCC</t>
  </si>
  <si>
    <t>CC</t>
  </si>
  <si>
    <t>David</t>
  </si>
  <si>
    <t>Dušan</t>
  </si>
  <si>
    <t>Dominik</t>
  </si>
  <si>
    <t>Derik</t>
  </si>
  <si>
    <t>Dráča</t>
  </si>
  <si>
    <t>Hynek</t>
  </si>
  <si>
    <t>Honza</t>
  </si>
  <si>
    <t>Haryk</t>
  </si>
  <si>
    <t>NESTARTOVALO</t>
  </si>
  <si>
    <t>16,58,</t>
  </si>
  <si>
    <t>Krajské kolo DOROSTU 2018</t>
  </si>
  <si>
    <t>9.6.2018 Chrudim</t>
  </si>
  <si>
    <t>PA</t>
  </si>
  <si>
    <t>SY</t>
  </si>
  <si>
    <t>Jevíčko</t>
  </si>
  <si>
    <t>UO</t>
  </si>
  <si>
    <t>CR</t>
  </si>
  <si>
    <t>Zderaz</t>
  </si>
  <si>
    <t>Brandýs nad Orlicí</t>
  </si>
  <si>
    <t>Holice</t>
  </si>
  <si>
    <t>Bohousová</t>
  </si>
  <si>
    <t>Pomezí</t>
  </si>
  <si>
    <t>Dorci</t>
  </si>
  <si>
    <t>Vanžura Jakub</t>
  </si>
  <si>
    <t>Pešek Dominik</t>
  </si>
  <si>
    <t>Novák Petr</t>
  </si>
  <si>
    <t>Šplíchal Lukáš</t>
  </si>
  <si>
    <t>Chadima Jan</t>
  </si>
  <si>
    <t>Konečný Tomáš</t>
  </si>
  <si>
    <t>Richtr Tomáš</t>
  </si>
  <si>
    <t>Přikryl Aleš</t>
  </si>
  <si>
    <t>Muller Matěj</t>
  </si>
  <si>
    <t>Vašíček Marek</t>
  </si>
  <si>
    <t>Václavek Vojtěch</t>
  </si>
  <si>
    <t>Pocklan Josef</t>
  </si>
  <si>
    <t>Držmíšek Michal</t>
  </si>
  <si>
    <t>Frydrych Dominik</t>
  </si>
  <si>
    <t>Svoboda Marcel</t>
  </si>
  <si>
    <t>Vacek Jakub</t>
  </si>
  <si>
    <t>Ouhrabka Jaroslav</t>
  </si>
  <si>
    <t>Nešetřil Jakub</t>
  </si>
  <si>
    <t>Nešetřil Radek</t>
  </si>
  <si>
    <t>Štěpánek Erik</t>
  </si>
  <si>
    <t>Chvojka Tomáš</t>
  </si>
  <si>
    <t>Petera Kamil</t>
  </si>
  <si>
    <t>Locker Martin</t>
  </si>
  <si>
    <t>Pfeifer Radek</t>
  </si>
  <si>
    <t>Kalousek Patrik</t>
  </si>
  <si>
    <t>Kalousek Kryštof</t>
  </si>
  <si>
    <t>Pavel Filip</t>
  </si>
  <si>
    <t>Pfeifer Tomáš</t>
  </si>
  <si>
    <t>Pospíšil Zdeněk</t>
  </si>
  <si>
    <t>Grossmann Tomáš</t>
  </si>
  <si>
    <t>Makovský Milan</t>
  </si>
  <si>
    <t>Jukl Martin</t>
  </si>
  <si>
    <t>Háp Jiří</t>
  </si>
  <si>
    <t>Ehrenberger Dominik</t>
  </si>
  <si>
    <t>Pospíšil Michal</t>
  </si>
  <si>
    <t>0</t>
  </si>
  <si>
    <t>Švec Petr</t>
  </si>
  <si>
    <t xml:space="preserve"> </t>
  </si>
  <si>
    <t>Hledík Lukáš</t>
  </si>
  <si>
    <t>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</si>
</sst>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\ _K_č_-;\-* #,##0.00\ _K_č_-;_-* &quot;-&quot;??\ _K_č_-;_-@_-"/>
    <numFmt numFmtId="164" formatCode="mm\,ss.0"/>
    <numFmt numFmtId="165" formatCode="h:mm:ss.0"/>
    <numFmt numFmtId="166" formatCode="mm:ss.00"/>
    <numFmt numFmtId="167" formatCode="dd/mm/yyyy"/>
    <numFmt numFmtId="168" formatCode="hh:mm:ss.00"/>
    <numFmt numFmtId="169" formatCode="dd/mm/yyyy\ hh:mm:ss.00"/>
    <numFmt numFmtId="170" formatCode="hh:mm:ss.0"/>
    <numFmt numFmtId="171" formatCode="hh:mm:ss"/>
  </numFmts>
  <fonts count="33" x14ac:knownFonts="1">
    <font>
      <sz val="10"/>
      <name val="Arial CE"/>
      <charset val="238"/>
    </font>
    <font>
      <sz val="10"/>
      <name val="Arial CE"/>
      <charset val="238"/>
    </font>
    <font>
      <b/>
      <sz val="20"/>
      <color indexed="12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9"/>
      <name val="Arial CE"/>
      <family val="2"/>
      <charset val="238"/>
    </font>
    <font>
      <u/>
      <sz val="10"/>
      <color indexed="12"/>
      <name val="Arial CE"/>
      <charset val="238"/>
    </font>
    <font>
      <b/>
      <sz val="10"/>
      <color indexed="63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20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4"/>
      <name val="Arial CE"/>
      <family val="2"/>
      <charset val="238"/>
    </font>
    <font>
      <sz val="20"/>
      <name val="Arial CE"/>
      <family val="2"/>
      <charset val="238"/>
    </font>
    <font>
      <sz val="11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63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20"/>
      <color indexed="9"/>
      <name val="Arial CE"/>
      <family val="2"/>
      <charset val="238"/>
    </font>
    <font>
      <b/>
      <sz val="10"/>
      <name val="Arial CE"/>
      <charset val="238"/>
    </font>
    <font>
      <sz val="8"/>
      <color indexed="81"/>
      <name val="Tahoma"/>
      <family val="2"/>
      <charset val="238"/>
    </font>
    <font>
      <sz val="8"/>
      <name val="Arial CE"/>
      <charset val="238"/>
    </font>
    <font>
      <b/>
      <sz val="8"/>
      <color indexed="81"/>
      <name val="Tahoma"/>
      <family val="2"/>
      <charset val="238"/>
    </font>
    <font>
      <sz val="10"/>
      <color indexed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969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4" fillId="0" borderId="1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7" fillId="2" borderId="1" xfId="0" applyFont="1" applyFill="1" applyBorder="1" applyAlignment="1" applyProtection="1">
      <alignment horizontal="center"/>
      <protection hidden="1"/>
    </xf>
    <xf numFmtId="0" fontId="7" fillId="3" borderId="2" xfId="0" applyFont="1" applyFill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left"/>
      <protection hidden="1"/>
    </xf>
    <xf numFmtId="2" fontId="3" fillId="2" borderId="4" xfId="0" applyNumberFormat="1" applyFont="1" applyFill="1" applyBorder="1" applyAlignment="1" applyProtection="1">
      <alignment horizontal="center"/>
      <protection hidden="1"/>
    </xf>
    <xf numFmtId="0" fontId="4" fillId="3" borderId="4" xfId="0" applyFont="1" applyFill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left"/>
      <protection hidden="1"/>
    </xf>
    <xf numFmtId="2" fontId="3" fillId="2" borderId="6" xfId="0" applyNumberFormat="1" applyFont="1" applyFill="1" applyBorder="1" applyAlignment="1" applyProtection="1">
      <alignment horizontal="center"/>
      <protection hidden="1"/>
    </xf>
    <xf numFmtId="2" fontId="10" fillId="4" borderId="7" xfId="0" applyNumberFormat="1" applyFont="1" applyFill="1" applyBorder="1" applyAlignment="1" applyProtection="1">
      <alignment horizontal="center"/>
      <protection hidden="1"/>
    </xf>
    <xf numFmtId="0" fontId="4" fillId="3" borderId="6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right"/>
      <protection hidden="1"/>
    </xf>
    <xf numFmtId="0" fontId="3" fillId="0" borderId="8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left"/>
      <protection hidden="1"/>
    </xf>
    <xf numFmtId="2" fontId="3" fillId="2" borderId="9" xfId="0" applyNumberFormat="1" applyFont="1" applyFill="1" applyBorder="1" applyAlignment="1" applyProtection="1">
      <alignment horizontal="center"/>
      <protection hidden="1"/>
    </xf>
    <xf numFmtId="2" fontId="10" fillId="4" borderId="10" xfId="0" applyNumberFormat="1" applyFont="1" applyFill="1" applyBorder="1" applyAlignment="1" applyProtection="1">
      <alignment horizontal="center"/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2" fontId="3" fillId="0" borderId="12" xfId="0" applyNumberFormat="1" applyFont="1" applyBorder="1" applyAlignment="1" applyProtection="1">
      <alignment horizontal="center"/>
      <protection locked="0" hidden="1"/>
    </xf>
    <xf numFmtId="2" fontId="3" fillId="0" borderId="13" xfId="0" applyNumberFormat="1" applyFont="1" applyBorder="1" applyAlignment="1" applyProtection="1">
      <alignment horizontal="center"/>
      <protection locked="0" hidden="1"/>
    </xf>
    <xf numFmtId="2" fontId="3" fillId="0" borderId="14" xfId="0" applyNumberFormat="1" applyFont="1" applyBorder="1" applyAlignment="1" applyProtection="1">
      <alignment horizontal="center"/>
      <protection locked="0" hidden="1"/>
    </xf>
    <xf numFmtId="2" fontId="3" fillId="0" borderId="15" xfId="0" applyNumberFormat="1" applyFont="1" applyBorder="1" applyAlignment="1" applyProtection="1">
      <alignment horizontal="center"/>
      <protection locked="0" hidden="1"/>
    </xf>
    <xf numFmtId="2" fontId="3" fillId="0" borderId="16" xfId="0" applyNumberFormat="1" applyFont="1" applyBorder="1" applyAlignment="1" applyProtection="1">
      <alignment horizontal="center"/>
      <protection locked="0" hidden="1"/>
    </xf>
    <xf numFmtId="2" fontId="3" fillId="0" borderId="17" xfId="0" applyNumberFormat="1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/>
      <protection hidden="1"/>
    </xf>
    <xf numFmtId="0" fontId="7" fillId="0" borderId="20" xfId="0" applyFont="1" applyBorder="1" applyAlignment="1" applyProtection="1">
      <alignment horizont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0" fontId="9" fillId="4" borderId="2" xfId="0" applyFont="1" applyFill="1" applyBorder="1" applyAlignment="1" applyProtection="1">
      <alignment horizontal="center"/>
      <protection hidden="1"/>
    </xf>
    <xf numFmtId="2" fontId="10" fillId="4" borderId="21" xfId="0" applyNumberFormat="1" applyFont="1" applyFill="1" applyBorder="1" applyAlignment="1" applyProtection="1">
      <alignment horizontal="center"/>
      <protection hidden="1"/>
    </xf>
    <xf numFmtId="2" fontId="3" fillId="0" borderId="22" xfId="0" applyNumberFormat="1" applyFont="1" applyBorder="1" applyAlignment="1" applyProtection="1">
      <alignment horizontal="center"/>
      <protection locked="0" hidden="1"/>
    </xf>
    <xf numFmtId="2" fontId="3" fillId="0" borderId="23" xfId="0" applyNumberFormat="1" applyFont="1" applyBorder="1" applyAlignment="1" applyProtection="1">
      <alignment horizontal="center"/>
      <protection locked="0" hidden="1"/>
    </xf>
    <xf numFmtId="2" fontId="3" fillId="0" borderId="24" xfId="0" applyNumberFormat="1" applyFont="1" applyBorder="1" applyAlignment="1" applyProtection="1">
      <alignment horizontal="center"/>
      <protection locked="0"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hidden="1"/>
    </xf>
    <xf numFmtId="0" fontId="8" fillId="0" borderId="0" xfId="0" applyFont="1" applyBorder="1" applyProtection="1">
      <protection hidden="1"/>
    </xf>
    <xf numFmtId="0" fontId="4" fillId="0" borderId="0" xfId="0" applyFont="1" applyProtection="1"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9" xfId="0" applyFont="1" applyBorder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4" fillId="0" borderId="2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/>
      <protection hidden="1"/>
    </xf>
    <xf numFmtId="0" fontId="7" fillId="0" borderId="26" xfId="0" applyFont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hidden="1"/>
    </xf>
    <xf numFmtId="2" fontId="3" fillId="0" borderId="27" xfId="0" applyNumberFormat="1" applyFont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2" fontId="3" fillId="0" borderId="0" xfId="0" applyNumberFormat="1" applyFont="1" applyBorder="1" applyAlignment="1" applyProtection="1">
      <alignment horizontal="center"/>
      <protection hidden="1"/>
    </xf>
    <xf numFmtId="2" fontId="3" fillId="0" borderId="16" xfId="0" applyNumberFormat="1" applyFont="1" applyBorder="1" applyAlignment="1" applyProtection="1">
      <alignment horizontal="center"/>
      <protection hidden="1"/>
    </xf>
    <xf numFmtId="2" fontId="3" fillId="0" borderId="28" xfId="0" applyNumberFormat="1" applyFont="1" applyBorder="1" applyAlignment="1" applyProtection="1">
      <alignment horizontal="center"/>
      <protection hidden="1"/>
    </xf>
    <xf numFmtId="2" fontId="3" fillId="0" borderId="29" xfId="0" applyNumberFormat="1" applyFont="1" applyBorder="1" applyAlignment="1" applyProtection="1">
      <alignment horizontal="center"/>
      <protection hidden="1"/>
    </xf>
    <xf numFmtId="2" fontId="3" fillId="0" borderId="13" xfId="0" applyNumberFormat="1" applyFont="1" applyBorder="1" applyAlignment="1" applyProtection="1">
      <alignment horizontal="center"/>
      <protection hidden="1"/>
    </xf>
    <xf numFmtId="0" fontId="17" fillId="0" borderId="0" xfId="2" applyFont="1" applyFill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0" fillId="0" borderId="0" xfId="0" applyBorder="1" applyAlignment="1" applyProtection="1">
      <protection hidden="1"/>
    </xf>
    <xf numFmtId="0" fontId="0" fillId="0" borderId="0" xfId="0" applyAlignment="1"/>
    <xf numFmtId="0" fontId="0" fillId="0" borderId="0" xfId="0" applyFill="1" applyProtection="1">
      <protection hidden="1"/>
    </xf>
    <xf numFmtId="2" fontId="3" fillId="0" borderId="22" xfId="0" applyNumberFormat="1" applyFont="1" applyBorder="1" applyAlignment="1" applyProtection="1">
      <alignment horizontal="center"/>
      <protection hidden="1"/>
    </xf>
    <xf numFmtId="2" fontId="3" fillId="0" borderId="23" xfId="0" applyNumberFormat="1" applyFont="1" applyBorder="1" applyAlignment="1" applyProtection="1">
      <alignment horizontal="center"/>
      <protection hidden="1"/>
    </xf>
    <xf numFmtId="2" fontId="3" fillId="0" borderId="24" xfId="0" applyNumberFormat="1" applyFont="1" applyBorder="1" applyAlignment="1" applyProtection="1">
      <alignment horizontal="center"/>
      <protection hidden="1"/>
    </xf>
    <xf numFmtId="2" fontId="3" fillId="0" borderId="17" xfId="0" applyNumberFormat="1" applyFont="1" applyBorder="1" applyAlignment="1" applyProtection="1">
      <alignment horizontal="center"/>
      <protection hidden="1"/>
    </xf>
    <xf numFmtId="2" fontId="3" fillId="0" borderId="14" xfId="0" applyNumberFormat="1" applyFont="1" applyBorder="1" applyAlignment="1" applyProtection="1">
      <alignment horizontal="center"/>
      <protection hidden="1"/>
    </xf>
    <xf numFmtId="2" fontId="3" fillId="0" borderId="15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textRotation="90"/>
      <protection hidden="1"/>
    </xf>
    <xf numFmtId="0" fontId="3" fillId="0" borderId="30" xfId="0" applyFont="1" applyBorder="1" applyAlignment="1" applyProtection="1">
      <alignment horizontal="left"/>
      <protection hidden="1"/>
    </xf>
    <xf numFmtId="2" fontId="4" fillId="0" borderId="4" xfId="0" applyNumberFormat="1" applyFont="1" applyBorder="1" applyAlignment="1" applyProtection="1">
      <alignment horizontal="center"/>
      <protection hidden="1"/>
    </xf>
    <xf numFmtId="1" fontId="4" fillId="0" borderId="0" xfId="0" applyNumberFormat="1" applyFont="1" applyBorder="1" applyAlignment="1" applyProtection="1">
      <alignment horizontal="center"/>
      <protection hidden="1"/>
    </xf>
    <xf numFmtId="1" fontId="4" fillId="0" borderId="4" xfId="0" applyNumberFormat="1" applyFont="1" applyBorder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2" fontId="4" fillId="0" borderId="6" xfId="0" applyNumberFormat="1" applyFont="1" applyBorder="1" applyAlignment="1" applyProtection="1">
      <alignment horizontal="center"/>
      <protection hidden="1"/>
    </xf>
    <xf numFmtId="1" fontId="4" fillId="0" borderId="6" xfId="0" applyNumberFormat="1" applyFont="1" applyBorder="1" applyAlignment="1" applyProtection="1">
      <alignment horizontal="center"/>
      <protection hidden="1"/>
    </xf>
    <xf numFmtId="2" fontId="4" fillId="0" borderId="9" xfId="0" applyNumberFormat="1" applyFont="1" applyBorder="1" applyAlignment="1" applyProtection="1">
      <alignment horizontal="center"/>
      <protection hidden="1"/>
    </xf>
    <xf numFmtId="1" fontId="4" fillId="0" borderId="9" xfId="0" applyNumberFormat="1" applyFont="1" applyBorder="1" applyAlignment="1" applyProtection="1">
      <alignment horizontal="center"/>
      <protection hidden="1"/>
    </xf>
    <xf numFmtId="14" fontId="7" fillId="0" borderId="0" xfId="0" applyNumberFormat="1" applyFont="1" applyBorder="1" applyAlignment="1" applyProtection="1">
      <alignment horizontal="center"/>
      <protection hidden="1"/>
    </xf>
    <xf numFmtId="2" fontId="3" fillId="0" borderId="0" xfId="0" applyNumberFormat="1" applyFont="1" applyFill="1" applyBorder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49" fontId="2" fillId="0" borderId="0" xfId="0" applyNumberFormat="1" applyFont="1" applyFill="1" applyAlignment="1" applyProtection="1">
      <alignment horizontal="center"/>
      <protection hidden="1"/>
    </xf>
    <xf numFmtId="49" fontId="2" fillId="0" borderId="0" xfId="0" applyNumberFormat="1" applyFont="1" applyFill="1" applyAlignment="1" applyProtection="1">
      <alignment horizontal="left"/>
      <protection hidden="1"/>
    </xf>
    <xf numFmtId="49" fontId="4" fillId="0" borderId="0" xfId="0" applyNumberFormat="1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/>
      <protection hidden="1"/>
    </xf>
    <xf numFmtId="49" fontId="4" fillId="0" borderId="0" xfId="0" applyNumberFormat="1" applyFont="1" applyBorder="1" applyProtection="1">
      <protection hidden="1"/>
    </xf>
    <xf numFmtId="49" fontId="0" fillId="0" borderId="0" xfId="0" applyNumberFormat="1" applyBorder="1" applyProtection="1">
      <protection hidden="1"/>
    </xf>
    <xf numFmtId="49" fontId="3" fillId="0" borderId="0" xfId="0" applyNumberFormat="1" applyFont="1" applyAlignment="1" applyProtection="1">
      <alignment horizontal="center"/>
      <protection hidden="1"/>
    </xf>
    <xf numFmtId="49" fontId="3" fillId="0" borderId="0" xfId="0" applyNumberFormat="1" applyFont="1" applyAlignment="1" applyProtection="1">
      <alignment horizontal="left"/>
      <protection hidden="1"/>
    </xf>
    <xf numFmtId="0" fontId="7" fillId="0" borderId="2" xfId="0" applyFont="1" applyBorder="1" applyAlignment="1" applyProtection="1">
      <alignment horizontal="center" vertical="center"/>
      <protection hidden="1"/>
    </xf>
    <xf numFmtId="0" fontId="2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Protection="1">
      <protection hidden="1"/>
    </xf>
    <xf numFmtId="0" fontId="2" fillId="0" borderId="0" xfId="0" applyNumberFormat="1" applyFont="1" applyFill="1" applyAlignment="1" applyProtection="1">
      <alignment horizontal="left"/>
      <protection hidden="1"/>
    </xf>
    <xf numFmtId="2" fontId="0" fillId="0" borderId="0" xfId="0" applyNumberFormat="1" applyAlignment="1" applyProtection="1">
      <alignment horizontal="center" vertical="center"/>
      <protection hidden="1"/>
    </xf>
    <xf numFmtId="0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 vertical="center"/>
      <protection hidden="1"/>
    </xf>
    <xf numFmtId="0" fontId="4" fillId="0" borderId="31" xfId="0" applyNumberFormat="1" applyFont="1" applyBorder="1" applyAlignment="1" applyProtection="1">
      <alignment horizontal="center" vertical="center"/>
      <protection hidden="1"/>
    </xf>
    <xf numFmtId="2" fontId="4" fillId="0" borderId="0" xfId="0" applyNumberFormat="1" applyFont="1" applyBorder="1" applyAlignment="1" applyProtection="1">
      <alignment horizontal="center" vertical="center"/>
      <protection hidden="1"/>
    </xf>
    <xf numFmtId="0" fontId="4" fillId="0" borderId="1" xfId="0" applyNumberFormat="1" applyFont="1" applyBorder="1" applyAlignment="1" applyProtection="1">
      <alignment horizontal="center"/>
      <protection hidden="1"/>
    </xf>
    <xf numFmtId="0" fontId="4" fillId="0" borderId="32" xfId="0" applyNumberFormat="1" applyFont="1" applyBorder="1" applyAlignment="1" applyProtection="1">
      <alignment horizontal="center"/>
      <protection hidden="1"/>
    </xf>
    <xf numFmtId="0" fontId="4" fillId="0" borderId="33" xfId="0" applyNumberFormat="1" applyFont="1" applyBorder="1" applyAlignment="1" applyProtection="1">
      <alignment horizontal="center"/>
      <protection hidden="1"/>
    </xf>
    <xf numFmtId="0" fontId="4" fillId="0" borderId="34" xfId="0" applyNumberFormat="1" applyFont="1" applyBorder="1" applyAlignment="1" applyProtection="1">
      <alignment horizontal="center"/>
      <protection hidden="1"/>
    </xf>
    <xf numFmtId="0" fontId="4" fillId="0" borderId="1" xfId="0" applyNumberFormat="1" applyFont="1" applyBorder="1" applyProtection="1">
      <protection hidden="1"/>
    </xf>
    <xf numFmtId="0" fontId="4" fillId="0" borderId="0" xfId="0" applyNumberFormat="1" applyFont="1" applyBorder="1" applyProtection="1">
      <protection hidden="1"/>
    </xf>
    <xf numFmtId="2" fontId="4" fillId="0" borderId="1" xfId="0" applyNumberFormat="1" applyFont="1" applyBorder="1" applyAlignment="1" applyProtection="1">
      <alignment horizontal="center" vertical="center"/>
      <protection hidden="1"/>
    </xf>
    <xf numFmtId="0" fontId="3" fillId="0" borderId="4" xfId="0" applyNumberFormat="1" applyFont="1" applyBorder="1" applyAlignment="1" applyProtection="1">
      <alignment horizontal="center" vertical="center"/>
      <protection hidden="1"/>
    </xf>
    <xf numFmtId="2" fontId="3" fillId="0" borderId="4" xfId="0" applyNumberFormat="1" applyFont="1" applyBorder="1" applyAlignment="1" applyProtection="1">
      <alignment horizontal="center" vertical="center"/>
      <protection hidden="1"/>
    </xf>
    <xf numFmtId="2" fontId="0" fillId="0" borderId="4" xfId="0" applyNumberFormat="1" applyBorder="1" applyAlignment="1" applyProtection="1">
      <alignment horizontal="center" vertical="center"/>
      <protection hidden="1"/>
    </xf>
    <xf numFmtId="0" fontId="3" fillId="0" borderId="6" xfId="0" applyNumberFormat="1" applyFont="1" applyBorder="1" applyAlignment="1" applyProtection="1">
      <alignment horizontal="center" vertical="center"/>
      <protection hidden="1"/>
    </xf>
    <xf numFmtId="2" fontId="3" fillId="0" borderId="6" xfId="0" applyNumberFormat="1" applyFont="1" applyBorder="1" applyAlignment="1" applyProtection="1">
      <alignment horizontal="center" vertical="center"/>
      <protection hidden="1"/>
    </xf>
    <xf numFmtId="2" fontId="0" fillId="0" borderId="6" xfId="0" applyNumberFormat="1" applyBorder="1" applyAlignment="1" applyProtection="1">
      <alignment horizontal="center" vertical="center"/>
      <protection hidden="1"/>
    </xf>
    <xf numFmtId="0" fontId="0" fillId="0" borderId="0" xfId="0" applyNumberFormat="1" applyBorder="1" applyProtection="1">
      <protection hidden="1"/>
    </xf>
    <xf numFmtId="0" fontId="3" fillId="0" borderId="0" xfId="0" applyNumberFormat="1" applyFont="1" applyAlignment="1" applyProtection="1">
      <alignment horizontal="center"/>
      <protection hidden="1"/>
    </xf>
    <xf numFmtId="0" fontId="3" fillId="0" borderId="0" xfId="0" applyNumberFormat="1" applyFont="1" applyAlignment="1" applyProtection="1">
      <alignment horizontal="left"/>
      <protection hidden="1"/>
    </xf>
    <xf numFmtId="2" fontId="3" fillId="0" borderId="22" xfId="0" applyNumberFormat="1" applyFont="1" applyBorder="1" applyAlignment="1" applyProtection="1">
      <alignment horizontal="center" vertical="center"/>
      <protection locked="0" hidden="1"/>
    </xf>
    <xf numFmtId="2" fontId="3" fillId="0" borderId="23" xfId="0" applyNumberFormat="1" applyFont="1" applyBorder="1" applyAlignment="1" applyProtection="1">
      <alignment horizontal="center" vertical="center"/>
      <protection locked="0" hidden="1"/>
    </xf>
    <xf numFmtId="2" fontId="3" fillId="0" borderId="24" xfId="0" applyNumberFormat="1" applyFont="1" applyBorder="1" applyAlignment="1" applyProtection="1">
      <alignment horizontal="center" vertical="center"/>
      <protection locked="0" hidden="1"/>
    </xf>
    <xf numFmtId="2" fontId="3" fillId="0" borderId="16" xfId="0" applyNumberFormat="1" applyFont="1" applyBorder="1" applyAlignment="1" applyProtection="1">
      <alignment horizontal="center" vertical="center"/>
      <protection locked="0" hidden="1"/>
    </xf>
    <xf numFmtId="2" fontId="3" fillId="0" borderId="12" xfId="0" applyNumberFormat="1" applyFont="1" applyBorder="1" applyAlignment="1" applyProtection="1">
      <alignment horizontal="center" vertical="center"/>
      <protection locked="0" hidden="1"/>
    </xf>
    <xf numFmtId="2" fontId="3" fillId="0" borderId="13" xfId="0" applyNumberFormat="1" applyFont="1" applyBorder="1" applyAlignment="1" applyProtection="1">
      <alignment horizontal="center" vertical="center"/>
      <protection locked="0" hidden="1"/>
    </xf>
    <xf numFmtId="2" fontId="0" fillId="0" borderId="0" xfId="0" applyNumberFormat="1" applyFill="1" applyAlignment="1" applyProtection="1">
      <alignment horizontal="center" vertical="center"/>
      <protection hidden="1"/>
    </xf>
    <xf numFmtId="2" fontId="0" fillId="0" borderId="0" xfId="0" applyNumberFormat="1" applyBorder="1" applyProtection="1">
      <protection hidden="1"/>
    </xf>
    <xf numFmtId="0" fontId="0" fillId="0" borderId="0" xfId="0" applyAlignment="1">
      <alignment horizontal="right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35" xfId="0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8" fillId="0" borderId="5" xfId="0" applyFont="1" applyBorder="1" applyAlignment="1" applyProtection="1">
      <alignment horizontal="center"/>
      <protection hidden="1"/>
    </xf>
    <xf numFmtId="0" fontId="8" fillId="0" borderId="8" xfId="0" applyFont="1" applyBorder="1" applyAlignment="1" applyProtection="1">
      <alignment horizont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 vertical="center"/>
      <protection hidden="1"/>
    </xf>
    <xf numFmtId="0" fontId="7" fillId="0" borderId="36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/>
      <protection hidden="1"/>
    </xf>
    <xf numFmtId="0" fontId="2" fillId="0" borderId="0" xfId="0" applyNumberFormat="1" applyFont="1" applyFill="1" applyBorder="1" applyAlignment="1" applyProtection="1">
      <alignment horizontal="center"/>
      <protection hidden="1"/>
    </xf>
    <xf numFmtId="0" fontId="0" fillId="0" borderId="0" xfId="0" applyNumberFormat="1" applyFill="1" applyBorder="1" applyProtection="1">
      <protection hidden="1"/>
    </xf>
    <xf numFmtId="0" fontId="4" fillId="0" borderId="31" xfId="0" applyNumberFormat="1" applyFont="1" applyBorder="1" applyProtection="1">
      <protection hidden="1"/>
    </xf>
    <xf numFmtId="0" fontId="0" fillId="0" borderId="37" xfId="0" applyNumberFormat="1" applyBorder="1" applyProtection="1">
      <protection hidden="1"/>
    </xf>
    <xf numFmtId="0" fontId="0" fillId="0" borderId="38" xfId="0" applyNumberFormat="1" applyBorder="1" applyProtection="1">
      <protection hidden="1"/>
    </xf>
    <xf numFmtId="0" fontId="3" fillId="0" borderId="39" xfId="0" applyFont="1" applyBorder="1" applyAlignment="1" applyProtection="1">
      <alignment horizontal="center"/>
      <protection hidden="1"/>
    </xf>
    <xf numFmtId="0" fontId="3" fillId="0" borderId="25" xfId="0" applyFont="1" applyBorder="1" applyAlignment="1" applyProtection="1">
      <alignment horizontal="left"/>
      <protection hidden="1"/>
    </xf>
    <xf numFmtId="2" fontId="3" fillId="0" borderId="40" xfId="0" applyNumberFormat="1" applyFont="1" applyBorder="1" applyAlignment="1" applyProtection="1">
      <alignment horizontal="center"/>
      <protection locked="0" hidden="1"/>
    </xf>
    <xf numFmtId="2" fontId="3" fillId="0" borderId="41" xfId="0" applyNumberFormat="1" applyFont="1" applyBorder="1" applyAlignment="1" applyProtection="1">
      <alignment horizontal="center"/>
      <protection locked="0" hidden="1"/>
    </xf>
    <xf numFmtId="2" fontId="3" fillId="0" borderId="42" xfId="0" applyNumberFormat="1" applyFont="1" applyBorder="1" applyAlignment="1" applyProtection="1">
      <alignment horizontal="center"/>
      <protection locked="0" hidden="1"/>
    </xf>
    <xf numFmtId="2" fontId="3" fillId="2" borderId="25" xfId="0" applyNumberFormat="1" applyFont="1" applyFill="1" applyBorder="1" applyAlignment="1" applyProtection="1">
      <alignment horizontal="center"/>
      <protection hidden="1"/>
    </xf>
    <xf numFmtId="2" fontId="10" fillId="4" borderId="43" xfId="0" applyNumberFormat="1" applyFont="1" applyFill="1" applyBorder="1" applyAlignment="1" applyProtection="1">
      <alignment horizontal="center"/>
      <protection hidden="1"/>
    </xf>
    <xf numFmtId="0" fontId="4" fillId="3" borderId="25" xfId="0" applyFont="1" applyFill="1" applyBorder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18" fillId="0" borderId="0" xfId="0" applyFont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 textRotation="90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44" xfId="0" applyFont="1" applyBorder="1" applyAlignment="1" applyProtection="1">
      <alignment horizontal="center" vertical="center" wrapText="1"/>
      <protection hidden="1"/>
    </xf>
    <xf numFmtId="0" fontId="5" fillId="0" borderId="27" xfId="0" applyFont="1" applyBorder="1" applyAlignment="1" applyProtection="1">
      <alignment horizontal="center" vertical="center" wrapText="1"/>
      <protection hidden="1"/>
    </xf>
    <xf numFmtId="2" fontId="3" fillId="0" borderId="45" xfId="0" applyNumberFormat="1" applyFont="1" applyBorder="1" applyAlignment="1" applyProtection="1">
      <alignment horizontal="center" vertical="center"/>
      <protection hidden="1"/>
    </xf>
    <xf numFmtId="2" fontId="3" fillId="0" borderId="44" xfId="0" applyNumberFormat="1" applyFont="1" applyBorder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center"/>
      <protection hidden="1"/>
    </xf>
    <xf numFmtId="2" fontId="3" fillId="0" borderId="46" xfId="0" applyNumberFormat="1" applyFont="1" applyBorder="1" applyAlignment="1" applyProtection="1">
      <alignment horizontal="center" vertical="center"/>
      <protection hidden="1"/>
    </xf>
    <xf numFmtId="0" fontId="0" fillId="0" borderId="0" xfId="0" applyProtection="1">
      <protection locked="0" hidden="1"/>
    </xf>
    <xf numFmtId="22" fontId="0" fillId="0" borderId="0" xfId="0" applyNumberFormat="1" applyFill="1" applyProtection="1">
      <protection hidden="1"/>
    </xf>
    <xf numFmtId="167" fontId="0" fillId="0" borderId="0" xfId="0" applyNumberFormat="1" applyBorder="1" applyAlignment="1" applyProtection="1">
      <alignment horizontal="center"/>
      <protection hidden="1"/>
    </xf>
    <xf numFmtId="164" fontId="0" fillId="0" borderId="0" xfId="0" applyNumberFormat="1" applyAlignment="1" applyProtection="1">
      <alignment horizontal="center"/>
      <protection hidden="1"/>
    </xf>
    <xf numFmtId="47" fontId="0" fillId="0" borderId="0" xfId="0" applyNumberFormat="1" applyAlignment="1" applyProtection="1">
      <alignment horizontal="center"/>
      <protection hidden="1"/>
    </xf>
    <xf numFmtId="22" fontId="0" fillId="0" borderId="0" xfId="0" applyNumberFormat="1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67" fontId="14" fillId="0" borderId="0" xfId="0" applyNumberFormat="1" applyFont="1" applyBorder="1" applyAlignment="1" applyProtection="1">
      <alignment horizontal="left"/>
      <protection hidden="1"/>
    </xf>
    <xf numFmtId="169" fontId="0" fillId="0" borderId="47" xfId="0" applyNumberFormat="1" applyBorder="1" applyAlignment="1" applyProtection="1">
      <alignment horizontal="center"/>
      <protection hidden="1"/>
    </xf>
    <xf numFmtId="14" fontId="0" fillId="0" borderId="0" xfId="0" applyNumberFormat="1" applyAlignment="1" applyProtection="1">
      <alignment horizontal="center"/>
      <protection hidden="1"/>
    </xf>
    <xf numFmtId="170" fontId="0" fillId="0" borderId="0" xfId="0" applyNumberForma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 textRotation="90" wrapText="1"/>
      <protection hidden="1"/>
    </xf>
    <xf numFmtId="20" fontId="5" fillId="0" borderId="48" xfId="0" applyNumberFormat="1" applyFont="1" applyBorder="1" applyAlignment="1" applyProtection="1">
      <alignment horizontal="center" vertical="center" textRotation="90" wrapText="1"/>
      <protection hidden="1"/>
    </xf>
    <xf numFmtId="165" fontId="5" fillId="0" borderId="49" xfId="0" applyNumberFormat="1" applyFont="1" applyBorder="1" applyAlignment="1" applyProtection="1">
      <alignment horizontal="center" vertical="center" textRotation="90" wrapText="1"/>
      <protection hidden="1"/>
    </xf>
    <xf numFmtId="0" fontId="5" fillId="0" borderId="46" xfId="0" applyFont="1" applyBorder="1" applyAlignment="1" applyProtection="1">
      <alignment horizontal="center" vertical="center" textRotation="90" wrapText="1"/>
      <protection hidden="1"/>
    </xf>
    <xf numFmtId="0" fontId="5" fillId="0" borderId="14" xfId="0" applyFont="1" applyBorder="1" applyAlignment="1" applyProtection="1">
      <alignment horizontal="center" vertical="center" textRotation="90" wrapText="1"/>
      <protection hidden="1"/>
    </xf>
    <xf numFmtId="0" fontId="5" fillId="0" borderId="50" xfId="0" applyFont="1" applyBorder="1" applyAlignment="1" applyProtection="1">
      <alignment horizontal="center" vertical="center" textRotation="90" wrapText="1"/>
      <protection hidden="1"/>
    </xf>
    <xf numFmtId="20" fontId="4" fillId="3" borderId="22" xfId="0" applyNumberFormat="1" applyFont="1" applyFill="1" applyBorder="1" applyAlignment="1" applyProtection="1">
      <alignment horizontal="center"/>
      <protection hidden="1"/>
    </xf>
    <xf numFmtId="0" fontId="0" fillId="0" borderId="22" xfId="0" applyBorder="1" applyAlignment="1" applyProtection="1">
      <alignment horizontal="center"/>
      <protection locked="0" hidden="1"/>
    </xf>
    <xf numFmtId="0" fontId="0" fillId="0" borderId="23" xfId="0" applyBorder="1" applyAlignment="1" applyProtection="1">
      <alignment horizontal="center"/>
      <protection locked="0" hidden="1"/>
    </xf>
    <xf numFmtId="0" fontId="0" fillId="0" borderId="51" xfId="0" applyBorder="1" applyAlignment="1" applyProtection="1">
      <alignment horizontal="center"/>
      <protection locked="0" hidden="1"/>
    </xf>
    <xf numFmtId="20" fontId="4" fillId="3" borderId="16" xfId="0" applyNumberFormat="1" applyFont="1" applyFill="1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locked="0" hidden="1"/>
    </xf>
    <xf numFmtId="0" fontId="0" fillId="0" borderId="12" xfId="0" applyBorder="1" applyAlignment="1" applyProtection="1">
      <alignment horizontal="center"/>
      <protection locked="0" hidden="1"/>
    </xf>
    <xf numFmtId="0" fontId="0" fillId="0" borderId="52" xfId="0" applyBorder="1" applyAlignment="1" applyProtection="1">
      <alignment horizontal="center"/>
      <protection locked="0" hidden="1"/>
    </xf>
    <xf numFmtId="20" fontId="4" fillId="3" borderId="40" xfId="0" applyNumberFormat="1" applyFont="1" applyFill="1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locked="0" hidden="1"/>
    </xf>
    <xf numFmtId="0" fontId="0" fillId="0" borderId="41" xfId="0" applyBorder="1" applyAlignment="1" applyProtection="1">
      <alignment horizontal="center"/>
      <protection locked="0" hidden="1"/>
    </xf>
    <xf numFmtId="0" fontId="0" fillId="0" borderId="53" xfId="0" applyBorder="1" applyAlignment="1" applyProtection="1">
      <alignment horizontal="center"/>
      <protection locked="0" hidden="1"/>
    </xf>
    <xf numFmtId="20" fontId="4" fillId="3" borderId="17" xfId="0" applyNumberFormat="1" applyFont="1" applyFill="1" applyBorder="1" applyAlignment="1" applyProtection="1">
      <alignment horizontal="center"/>
      <protection hidden="1"/>
    </xf>
    <xf numFmtId="20" fontId="0" fillId="0" borderId="0" xfId="0" applyNumberFormat="1" applyAlignment="1" applyProtection="1">
      <alignment horizontal="center"/>
      <protection hidden="1"/>
    </xf>
    <xf numFmtId="168" fontId="0" fillId="0" borderId="0" xfId="0" applyNumberFormat="1" applyAlignment="1" applyProtection="1">
      <alignment horizontal="center"/>
      <protection hidden="1"/>
    </xf>
    <xf numFmtId="0" fontId="7" fillId="0" borderId="54" xfId="0" applyFont="1" applyBorder="1" applyAlignment="1" applyProtection="1">
      <alignment horizontal="center"/>
      <protection hidden="1"/>
    </xf>
    <xf numFmtId="0" fontId="7" fillId="0" borderId="1" xfId="0" applyFont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32" xfId="0" applyFont="1" applyBorder="1" applyAlignment="1" applyProtection="1">
      <alignment horizontal="center"/>
      <protection hidden="1"/>
    </xf>
    <xf numFmtId="0" fontId="6" fillId="0" borderId="34" xfId="0" applyFont="1" applyBorder="1" applyAlignment="1" applyProtection="1">
      <alignment horizontal="center"/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/>
      <protection hidden="1"/>
    </xf>
    <xf numFmtId="0" fontId="22" fillId="0" borderId="3" xfId="0" applyFont="1" applyBorder="1" applyAlignment="1" applyProtection="1">
      <alignment horizontal="center" vertical="center" textRotation="90" wrapText="1"/>
      <protection hidden="1"/>
    </xf>
    <xf numFmtId="0" fontId="8" fillId="6" borderId="5" xfId="0" applyFont="1" applyFill="1" applyBorder="1" applyAlignment="1" applyProtection="1">
      <alignment horizontal="center"/>
      <protection hidden="1"/>
    </xf>
    <xf numFmtId="0" fontId="3" fillId="6" borderId="5" xfId="0" applyFont="1" applyFill="1" applyBorder="1" applyAlignment="1" applyProtection="1">
      <alignment horizontal="center" vertical="center"/>
      <protection hidden="1"/>
    </xf>
    <xf numFmtId="0" fontId="3" fillId="6" borderId="6" xfId="0" applyNumberFormat="1" applyFont="1" applyFill="1" applyBorder="1" applyAlignment="1" applyProtection="1">
      <alignment horizontal="center" vertical="center"/>
      <protection hidden="1"/>
    </xf>
    <xf numFmtId="0" fontId="3" fillId="6" borderId="6" xfId="0" applyNumberFormat="1" applyFont="1" applyFill="1" applyBorder="1" applyAlignment="1" applyProtection="1">
      <alignment horizontal="left" vertical="center"/>
      <protection hidden="1"/>
    </xf>
    <xf numFmtId="2" fontId="3" fillId="6" borderId="16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2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3" xfId="0" applyNumberFormat="1" applyFont="1" applyFill="1" applyBorder="1" applyAlignment="1" applyProtection="1">
      <alignment horizontal="center" vertical="center"/>
      <protection locked="0" hidden="1"/>
    </xf>
    <xf numFmtId="2" fontId="3" fillId="6" borderId="6" xfId="0" applyNumberFormat="1" applyFont="1" applyFill="1" applyBorder="1" applyAlignment="1" applyProtection="1">
      <alignment horizontal="center" vertical="center"/>
      <protection hidden="1"/>
    </xf>
    <xf numFmtId="2" fontId="0" fillId="6" borderId="6" xfId="0" applyNumberFormat="1" applyFill="1" applyBorder="1" applyAlignment="1" applyProtection="1">
      <alignment horizontal="center" vertical="center"/>
      <protection hidden="1"/>
    </xf>
    <xf numFmtId="0" fontId="0" fillId="6" borderId="38" xfId="0" applyNumberFormat="1" applyFill="1" applyBorder="1" applyProtection="1">
      <protection hidden="1"/>
    </xf>
    <xf numFmtId="2" fontId="0" fillId="6" borderId="16" xfId="0" applyNumberFormat="1" applyFill="1" applyBorder="1" applyAlignment="1" applyProtection="1">
      <alignment horizontal="center" vertical="center"/>
      <protection locked="0" hidden="1"/>
    </xf>
    <xf numFmtId="2" fontId="0" fillId="0" borderId="6" xfId="0" applyNumberForma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center" vertical="center"/>
      <protection hidden="1"/>
    </xf>
    <xf numFmtId="0" fontId="3" fillId="0" borderId="6" xfId="0" applyNumberFormat="1" applyFont="1" applyFill="1" applyBorder="1" applyAlignment="1" applyProtection="1">
      <alignment horizontal="left" vertical="center"/>
      <protection hidden="1"/>
    </xf>
    <xf numFmtId="2" fontId="3" fillId="0" borderId="16" xfId="0" applyNumberFormat="1" applyFont="1" applyFill="1" applyBorder="1" applyAlignment="1" applyProtection="1">
      <alignment horizontal="center" vertical="center"/>
      <protection locked="0" hidden="1"/>
    </xf>
    <xf numFmtId="2" fontId="3" fillId="0" borderId="12" xfId="0" applyNumberFormat="1" applyFont="1" applyFill="1" applyBorder="1" applyAlignment="1" applyProtection="1">
      <alignment horizontal="center" vertical="center"/>
      <protection locked="0" hidden="1"/>
    </xf>
    <xf numFmtId="2" fontId="3" fillId="0" borderId="13" xfId="0" applyNumberFormat="1" applyFont="1" applyFill="1" applyBorder="1" applyAlignment="1" applyProtection="1">
      <alignment horizontal="center" vertical="center"/>
      <protection locked="0" hidden="1"/>
    </xf>
    <xf numFmtId="2" fontId="3" fillId="0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38" xfId="0" applyNumberFormat="1" applyFill="1" applyBorder="1" applyProtection="1">
      <protection hidden="1"/>
    </xf>
    <xf numFmtId="1" fontId="0" fillId="0" borderId="6" xfId="0" applyNumberFormat="1" applyFill="1" applyBorder="1" applyAlignment="1" applyProtection="1">
      <alignment horizontal="center" vertical="center"/>
      <protection hidden="1"/>
    </xf>
    <xf numFmtId="0" fontId="3" fillId="6" borderId="30" xfId="0" applyNumberFormat="1" applyFont="1" applyFill="1" applyBorder="1" applyAlignment="1" applyProtection="1">
      <alignment horizontal="left" vertical="center"/>
      <protection hidden="1"/>
    </xf>
    <xf numFmtId="0" fontId="3" fillId="0" borderId="4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NumberFormat="1" applyFont="1" applyFill="1" applyBorder="1" applyAlignment="1" applyProtection="1">
      <alignment horizontal="left" vertical="center"/>
      <protection hidden="1"/>
    </xf>
    <xf numFmtId="2" fontId="3" fillId="0" borderId="4" xfId="0" applyNumberFormat="1" applyFont="1" applyFill="1" applyBorder="1" applyAlignment="1" applyProtection="1">
      <alignment horizontal="center" vertical="center"/>
      <protection hidden="1"/>
    </xf>
    <xf numFmtId="2" fontId="0" fillId="0" borderId="4" xfId="0" applyNumberFormat="1" applyFill="1" applyBorder="1" applyAlignment="1" applyProtection="1">
      <alignment horizontal="center" vertical="center"/>
      <protection hidden="1"/>
    </xf>
    <xf numFmtId="0" fontId="3" fillId="0" borderId="9" xfId="0" applyNumberFormat="1" applyFont="1" applyFill="1" applyBorder="1" applyAlignment="1" applyProtection="1">
      <alignment horizontal="center" vertical="center"/>
      <protection hidden="1"/>
    </xf>
    <xf numFmtId="0" fontId="3" fillId="0" borderId="9" xfId="0" applyNumberFormat="1" applyFont="1" applyFill="1" applyBorder="1" applyAlignment="1" applyProtection="1">
      <alignment horizontal="left" vertical="center"/>
      <protection hidden="1"/>
    </xf>
    <xf numFmtId="2" fontId="3" fillId="0" borderId="9" xfId="0" applyNumberFormat="1" applyFont="1" applyFill="1" applyBorder="1" applyAlignment="1" applyProtection="1">
      <alignment horizontal="center" vertical="center"/>
      <protection hidden="1"/>
    </xf>
    <xf numFmtId="2" fontId="0" fillId="0" borderId="9" xfId="0" applyNumberFormat="1" applyFill="1" applyBorder="1" applyAlignment="1" applyProtection="1">
      <alignment horizontal="center" vertical="center"/>
      <protection hidden="1"/>
    </xf>
    <xf numFmtId="2" fontId="3" fillId="6" borderId="16" xfId="0" applyNumberFormat="1" applyFont="1" applyFill="1" applyBorder="1" applyAlignment="1" applyProtection="1">
      <alignment horizontal="center" vertical="center"/>
      <protection hidden="1"/>
    </xf>
    <xf numFmtId="2" fontId="3" fillId="6" borderId="12" xfId="0" applyNumberFormat="1" applyFont="1" applyFill="1" applyBorder="1" applyAlignment="1" applyProtection="1">
      <alignment horizontal="center" vertical="center"/>
      <protection hidden="1"/>
    </xf>
    <xf numFmtId="2" fontId="3" fillId="6" borderId="13" xfId="0" applyNumberFormat="1" applyFont="1" applyFill="1" applyBorder="1" applyAlignment="1" applyProtection="1">
      <alignment horizontal="center" vertical="center"/>
      <protection hidden="1"/>
    </xf>
    <xf numFmtId="2" fontId="0" fillId="6" borderId="16" xfId="0" applyNumberFormat="1" applyFill="1" applyBorder="1" applyAlignment="1" applyProtection="1">
      <alignment horizontal="center" vertical="center"/>
      <protection hidden="1"/>
    </xf>
    <xf numFmtId="2" fontId="3" fillId="0" borderId="16" xfId="0" applyNumberFormat="1" applyFont="1" applyFill="1" applyBorder="1" applyAlignment="1" applyProtection="1">
      <alignment horizontal="center" vertical="center"/>
      <protection hidden="1"/>
    </xf>
    <xf numFmtId="2" fontId="3" fillId="0" borderId="12" xfId="0" applyNumberFormat="1" applyFont="1" applyFill="1" applyBorder="1" applyAlignment="1" applyProtection="1">
      <alignment horizontal="center" vertical="center"/>
      <protection hidden="1"/>
    </xf>
    <xf numFmtId="2" fontId="3" fillId="0" borderId="13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Fill="1" applyBorder="1" applyProtection="1">
      <protection hidden="1"/>
    </xf>
    <xf numFmtId="2" fontId="4" fillId="0" borderId="0" xfId="0" applyNumberFormat="1" applyFont="1" applyFill="1" applyBorder="1" applyAlignment="1" applyProtection="1">
      <alignment horizontal="center" vertical="center"/>
      <protection hidden="1"/>
    </xf>
    <xf numFmtId="1" fontId="4" fillId="0" borderId="0" xfId="0" applyNumberFormat="1" applyFont="1" applyFill="1" applyBorder="1" applyAlignment="1" applyProtection="1">
      <alignment horizontal="center" vertical="center"/>
      <protection hidden="1"/>
    </xf>
    <xf numFmtId="0" fontId="4" fillId="0" borderId="1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Fill="1" applyBorder="1" applyAlignment="1" applyProtection="1">
      <alignment horizontal="center" vertical="center"/>
      <protection hidden="1"/>
    </xf>
    <xf numFmtId="1" fontId="4" fillId="0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37" xfId="0" applyNumberFormat="1" applyFill="1" applyBorder="1" applyProtection="1">
      <protection hidden="1"/>
    </xf>
    <xf numFmtId="1" fontId="0" fillId="0" borderId="30" xfId="0" applyNumberFormat="1" applyFill="1" applyBorder="1" applyAlignment="1" applyProtection="1">
      <alignment horizontal="center" vertical="center"/>
      <protection hidden="1"/>
    </xf>
    <xf numFmtId="2" fontId="0" fillId="0" borderId="30" xfId="0" applyNumberFormat="1" applyFill="1" applyBorder="1" applyAlignment="1" applyProtection="1">
      <alignment horizontal="center" vertical="center"/>
      <protection hidden="1"/>
    </xf>
    <xf numFmtId="0" fontId="0" fillId="0" borderId="55" xfId="0" applyNumberFormat="1" applyFill="1" applyBorder="1" applyProtection="1">
      <protection hidden="1"/>
    </xf>
    <xf numFmtId="1" fontId="0" fillId="0" borderId="9" xfId="0" applyNumberFormat="1" applyFill="1" applyBorder="1" applyAlignment="1" applyProtection="1">
      <alignment horizontal="center" vertical="center"/>
      <protection hidden="1"/>
    </xf>
    <xf numFmtId="2" fontId="3" fillId="0" borderId="22" xfId="0" applyNumberFormat="1" applyFont="1" applyFill="1" applyBorder="1" applyAlignment="1" applyProtection="1">
      <alignment horizontal="center" vertical="center"/>
      <protection hidden="1"/>
    </xf>
    <xf numFmtId="2" fontId="3" fillId="0" borderId="23" xfId="0" applyNumberFormat="1" applyFont="1" applyFill="1" applyBorder="1" applyAlignment="1" applyProtection="1">
      <alignment horizontal="center" vertical="center"/>
      <protection hidden="1"/>
    </xf>
    <xf numFmtId="2" fontId="3" fillId="0" borderId="24" xfId="0" applyNumberFormat="1" applyFont="1" applyFill="1" applyBorder="1" applyAlignment="1" applyProtection="1">
      <alignment horizontal="center" vertical="center"/>
      <protection hidden="1"/>
    </xf>
    <xf numFmtId="2" fontId="3" fillId="0" borderId="17" xfId="0" applyNumberFormat="1" applyFont="1" applyFill="1" applyBorder="1" applyAlignment="1" applyProtection="1">
      <alignment horizontal="center" vertical="center"/>
      <protection hidden="1"/>
    </xf>
    <xf numFmtId="2" fontId="3" fillId="0" borderId="14" xfId="0" applyNumberFormat="1" applyFont="1" applyFill="1" applyBorder="1" applyAlignment="1" applyProtection="1">
      <alignment horizontal="center" vertical="center"/>
      <protection hidden="1"/>
    </xf>
    <xf numFmtId="2" fontId="3" fillId="0" borderId="15" xfId="0" applyNumberFormat="1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/>
      <protection hidden="1"/>
    </xf>
    <xf numFmtId="2" fontId="3" fillId="6" borderId="22" xfId="0" applyNumberFormat="1" applyFont="1" applyFill="1" applyBorder="1" applyAlignment="1" applyProtection="1">
      <alignment horizontal="center"/>
      <protection hidden="1"/>
    </xf>
    <xf numFmtId="2" fontId="3" fillId="6" borderId="23" xfId="0" applyNumberFormat="1" applyFont="1" applyFill="1" applyBorder="1" applyAlignment="1" applyProtection="1">
      <alignment horizontal="center"/>
      <protection hidden="1"/>
    </xf>
    <xf numFmtId="0" fontId="3" fillId="6" borderId="25" xfId="0" applyFont="1" applyFill="1" applyBorder="1" applyAlignment="1" applyProtection="1">
      <alignment horizontal="center"/>
      <protection hidden="1"/>
    </xf>
    <xf numFmtId="2" fontId="3" fillId="6" borderId="17" xfId="0" applyNumberFormat="1" applyFont="1" applyFill="1" applyBorder="1" applyAlignment="1" applyProtection="1">
      <alignment horizontal="center"/>
      <protection hidden="1"/>
    </xf>
    <xf numFmtId="2" fontId="3" fillId="6" borderId="14" xfId="0" applyNumberFormat="1" applyFont="1" applyFill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/>
      <protection hidden="1"/>
    </xf>
    <xf numFmtId="2" fontId="3" fillId="6" borderId="32" xfId="0" applyNumberFormat="1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center"/>
      <protection hidden="1"/>
    </xf>
    <xf numFmtId="0" fontId="3" fillId="6" borderId="9" xfId="0" applyFont="1" applyFill="1" applyBorder="1" applyAlignment="1" applyProtection="1">
      <alignment horizontal="center"/>
      <protection hidden="1"/>
    </xf>
    <xf numFmtId="2" fontId="3" fillId="6" borderId="41" xfId="0" applyNumberFormat="1" applyFont="1" applyFill="1" applyBorder="1" applyAlignment="1" applyProtection="1">
      <alignment horizontal="center"/>
      <protection hidden="1"/>
    </xf>
    <xf numFmtId="2" fontId="3" fillId="6" borderId="45" xfId="0" applyNumberFormat="1" applyFont="1" applyFill="1" applyBorder="1" applyAlignment="1" applyProtection="1">
      <alignment horizontal="center"/>
      <protection hidden="1"/>
    </xf>
    <xf numFmtId="2" fontId="3" fillId="6" borderId="46" xfId="0" applyNumberFormat="1" applyFont="1" applyFill="1" applyBorder="1" applyAlignment="1" applyProtection="1">
      <alignment horizontal="center"/>
      <protection hidden="1"/>
    </xf>
    <xf numFmtId="2" fontId="3" fillId="0" borderId="40" xfId="0" applyNumberFormat="1" applyFont="1" applyBorder="1" applyAlignment="1" applyProtection="1">
      <alignment horizontal="center"/>
      <protection hidden="1"/>
    </xf>
    <xf numFmtId="2" fontId="3" fillId="0" borderId="42" xfId="0" applyNumberFormat="1" applyFont="1" applyBorder="1" applyAlignment="1" applyProtection="1">
      <alignment horizontal="center"/>
      <protection hidden="1"/>
    </xf>
    <xf numFmtId="2" fontId="4" fillId="0" borderId="25" xfId="0" applyNumberFormat="1" applyFont="1" applyBorder="1" applyAlignment="1" applyProtection="1">
      <alignment horizontal="center"/>
      <protection hidden="1"/>
    </xf>
    <xf numFmtId="1" fontId="4" fillId="0" borderId="25" xfId="0" applyNumberFormat="1" applyFont="1" applyBorder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5" fillId="0" borderId="48" xfId="0" applyFont="1" applyBorder="1" applyAlignment="1" applyProtection="1">
      <alignment horizontal="center" vertical="center" wrapText="1"/>
      <protection hidden="1"/>
    </xf>
    <xf numFmtId="2" fontId="3" fillId="0" borderId="56" xfId="0" applyNumberFormat="1" applyFont="1" applyBorder="1" applyAlignment="1" applyProtection="1">
      <alignment horizontal="center" vertical="center"/>
      <protection hidden="1"/>
    </xf>
    <xf numFmtId="1" fontId="0" fillId="0" borderId="0" xfId="0" applyNumberFormat="1" applyFill="1" applyAlignment="1" applyProtection="1">
      <alignment horizontal="center" vertical="center"/>
      <protection hidden="1"/>
    </xf>
    <xf numFmtId="0" fontId="3" fillId="0" borderId="30" xfId="0" applyNumberFormat="1" applyFont="1" applyBorder="1" applyAlignment="1" applyProtection="1">
      <alignment horizontal="center" vertical="center"/>
      <protection hidden="1"/>
    </xf>
    <xf numFmtId="2" fontId="3" fillId="0" borderId="28" xfId="0" applyNumberFormat="1" applyFont="1" applyBorder="1" applyAlignment="1" applyProtection="1">
      <alignment horizontal="center" vertical="center"/>
      <protection locked="0" hidden="1"/>
    </xf>
    <xf numFmtId="2" fontId="3" fillId="0" borderId="57" xfId="0" applyNumberFormat="1" applyFont="1" applyBorder="1" applyAlignment="1" applyProtection="1">
      <alignment horizontal="center" vertical="center"/>
      <protection locked="0" hidden="1"/>
    </xf>
    <xf numFmtId="2" fontId="3" fillId="0" borderId="29" xfId="0" applyNumberFormat="1" applyFont="1" applyBorder="1" applyAlignment="1" applyProtection="1">
      <alignment horizontal="center" vertical="center"/>
      <protection locked="0" hidden="1"/>
    </xf>
    <xf numFmtId="2" fontId="3" fillId="0" borderId="30" xfId="0" applyNumberFormat="1" applyFont="1" applyBorder="1" applyAlignment="1" applyProtection="1">
      <alignment horizontal="center" vertical="center"/>
      <protection hidden="1"/>
    </xf>
    <xf numFmtId="2" fontId="0" fillId="0" borderId="30" xfId="0" applyNumberFormat="1" applyBorder="1" applyAlignment="1" applyProtection="1">
      <alignment horizontal="center" vertical="center"/>
      <protection hidden="1"/>
    </xf>
    <xf numFmtId="0" fontId="0" fillId="0" borderId="58" xfId="0" applyNumberFormat="1" applyBorder="1" applyProtection="1">
      <protection hidden="1"/>
    </xf>
    <xf numFmtId="0" fontId="3" fillId="6" borderId="30" xfId="0" applyNumberFormat="1" applyFont="1" applyFill="1" applyBorder="1" applyAlignment="1" applyProtection="1">
      <alignment horizontal="center" vertical="center"/>
      <protection hidden="1"/>
    </xf>
    <xf numFmtId="2" fontId="3" fillId="6" borderId="28" xfId="0" applyNumberFormat="1" applyFont="1" applyFill="1" applyBorder="1" applyAlignment="1" applyProtection="1">
      <alignment horizontal="center" vertical="center"/>
      <protection locked="0" hidden="1"/>
    </xf>
    <xf numFmtId="2" fontId="3" fillId="6" borderId="57" xfId="0" applyNumberFormat="1" applyFont="1" applyFill="1" applyBorder="1" applyAlignment="1" applyProtection="1">
      <alignment horizontal="center" vertical="center"/>
      <protection locked="0" hidden="1"/>
    </xf>
    <xf numFmtId="2" fontId="3" fillId="6" borderId="29" xfId="0" applyNumberFormat="1" applyFont="1" applyFill="1" applyBorder="1" applyAlignment="1" applyProtection="1">
      <alignment horizontal="center" vertical="center"/>
      <protection locked="0" hidden="1"/>
    </xf>
    <xf numFmtId="2" fontId="3" fillId="6" borderId="30" xfId="0" applyNumberFormat="1" applyFont="1" applyFill="1" applyBorder="1" applyAlignment="1" applyProtection="1">
      <alignment horizontal="center" vertical="center"/>
      <protection hidden="1"/>
    </xf>
    <xf numFmtId="2" fontId="0" fillId="6" borderId="30" xfId="0" applyNumberFormat="1" applyFill="1" applyBorder="1" applyAlignment="1" applyProtection="1">
      <alignment horizontal="center" vertical="center"/>
      <protection hidden="1"/>
    </xf>
    <xf numFmtId="0" fontId="0" fillId="6" borderId="58" xfId="0" applyNumberFormat="1" applyFill="1" applyBorder="1" applyProtection="1">
      <protection hidden="1"/>
    </xf>
    <xf numFmtId="0" fontId="3" fillId="0" borderId="30" xfId="0" applyNumberFormat="1" applyFont="1" applyFill="1" applyBorder="1" applyAlignment="1" applyProtection="1">
      <alignment horizontal="center" vertical="center"/>
      <protection hidden="1"/>
    </xf>
    <xf numFmtId="0" fontId="3" fillId="0" borderId="30" xfId="0" applyNumberFormat="1" applyFont="1" applyFill="1" applyBorder="1" applyAlignment="1" applyProtection="1">
      <alignment horizontal="left" vertical="center"/>
      <protection hidden="1"/>
    </xf>
    <xf numFmtId="2" fontId="3" fillId="0" borderId="28" xfId="0" applyNumberFormat="1" applyFont="1" applyFill="1" applyBorder="1" applyAlignment="1" applyProtection="1">
      <alignment horizontal="center" vertical="center"/>
      <protection hidden="1"/>
    </xf>
    <xf numFmtId="2" fontId="3" fillId="0" borderId="57" xfId="0" applyNumberFormat="1" applyFont="1" applyFill="1" applyBorder="1" applyAlignment="1" applyProtection="1">
      <alignment horizontal="center" vertical="center"/>
      <protection hidden="1"/>
    </xf>
    <xf numFmtId="2" fontId="3" fillId="0" borderId="29" xfId="0" applyNumberFormat="1" applyFont="1" applyFill="1" applyBorder="1" applyAlignment="1" applyProtection="1">
      <alignment horizontal="center" vertical="center"/>
      <protection hidden="1"/>
    </xf>
    <xf numFmtId="2" fontId="3" fillId="0" borderId="30" xfId="0" applyNumberFormat="1" applyFont="1" applyFill="1" applyBorder="1" applyAlignment="1" applyProtection="1">
      <alignment horizontal="center" vertical="center"/>
      <protection hidden="1"/>
    </xf>
    <xf numFmtId="0" fontId="0" fillId="0" borderId="58" xfId="0" applyNumberFormat="1" applyFill="1" applyBorder="1" applyProtection="1">
      <protection hidden="1"/>
    </xf>
    <xf numFmtId="2" fontId="3" fillId="6" borderId="28" xfId="0" applyNumberFormat="1" applyFont="1" applyFill="1" applyBorder="1" applyAlignment="1" applyProtection="1">
      <alignment horizontal="center" vertical="center"/>
      <protection hidden="1"/>
    </xf>
    <xf numFmtId="2" fontId="3" fillId="6" borderId="57" xfId="0" applyNumberFormat="1" applyFont="1" applyFill="1" applyBorder="1" applyAlignment="1" applyProtection="1">
      <alignment horizontal="center" vertical="center"/>
      <protection hidden="1"/>
    </xf>
    <xf numFmtId="2" fontId="3" fillId="6" borderId="29" xfId="0" applyNumberFormat="1" applyFont="1" applyFill="1" applyBorder="1" applyAlignment="1" applyProtection="1">
      <alignment horizontal="center" vertical="center"/>
      <protection hidden="1"/>
    </xf>
    <xf numFmtId="0" fontId="0" fillId="6" borderId="16" xfId="0" applyFill="1" applyBorder="1" applyAlignment="1" applyProtection="1">
      <alignment horizontal="center"/>
      <protection locked="0" hidden="1"/>
    </xf>
    <xf numFmtId="0" fontId="0" fillId="6" borderId="12" xfId="0" applyFill="1" applyBorder="1" applyAlignment="1" applyProtection="1">
      <alignment horizontal="center"/>
      <protection locked="0" hidden="1"/>
    </xf>
    <xf numFmtId="0" fontId="0" fillId="6" borderId="52" xfId="0" applyFill="1" applyBorder="1" applyAlignment="1" applyProtection="1">
      <alignment horizontal="center"/>
      <protection locked="0" hidden="1"/>
    </xf>
    <xf numFmtId="0" fontId="0" fillId="6" borderId="40" xfId="0" applyFill="1" applyBorder="1" applyAlignment="1" applyProtection="1">
      <alignment horizontal="center"/>
      <protection locked="0" hidden="1"/>
    </xf>
    <xf numFmtId="0" fontId="0" fillId="6" borderId="41" xfId="0" applyFill="1" applyBorder="1" applyAlignment="1" applyProtection="1">
      <alignment horizontal="center"/>
      <protection locked="0" hidden="1"/>
    </xf>
    <xf numFmtId="0" fontId="0" fillId="6" borderId="53" xfId="0" applyFill="1" applyBorder="1" applyAlignment="1" applyProtection="1">
      <alignment horizontal="center"/>
      <protection locked="0" hidden="1"/>
    </xf>
    <xf numFmtId="0" fontId="4" fillId="0" borderId="36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8" fillId="6" borderId="59" xfId="0" applyFont="1" applyFill="1" applyBorder="1" applyAlignment="1" applyProtection="1">
      <alignment horizontal="center"/>
      <protection hidden="1"/>
    </xf>
    <xf numFmtId="0" fontId="3" fillId="0" borderId="9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0" fontId="7" fillId="0" borderId="60" xfId="0" applyFont="1" applyBorder="1" applyAlignment="1" applyProtection="1">
      <alignment horizontal="center"/>
      <protection locked="0" hidden="1"/>
    </xf>
    <xf numFmtId="1" fontId="10" fillId="4" borderId="4" xfId="0" applyNumberFormat="1" applyFont="1" applyFill="1" applyBorder="1" applyAlignment="1" applyProtection="1">
      <alignment horizontal="center"/>
      <protection hidden="1"/>
    </xf>
    <xf numFmtId="1" fontId="4" fillId="0" borderId="0" xfId="0" applyNumberFormat="1" applyFont="1" applyAlignment="1" applyProtection="1">
      <alignment horizontal="center"/>
      <protection hidden="1"/>
    </xf>
    <xf numFmtId="1" fontId="0" fillId="0" borderId="47" xfId="0" applyNumberFormat="1" applyBorder="1" applyAlignment="1" applyProtection="1">
      <alignment horizontal="center"/>
      <protection hidden="1"/>
    </xf>
    <xf numFmtId="1" fontId="5" fillId="0" borderId="61" xfId="0" applyNumberFormat="1" applyFont="1" applyBorder="1" applyAlignment="1" applyProtection="1">
      <alignment horizontal="center" vertical="center" textRotation="90" wrapText="1"/>
      <protection hidden="1"/>
    </xf>
    <xf numFmtId="1" fontId="10" fillId="4" borderId="6" xfId="0" applyNumberFormat="1" applyFont="1" applyFill="1" applyBorder="1" applyAlignment="1" applyProtection="1">
      <alignment horizontal="center"/>
      <protection hidden="1"/>
    </xf>
    <xf numFmtId="1" fontId="10" fillId="4" borderId="9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5" fillId="0" borderId="62" xfId="0" applyNumberFormat="1" applyFont="1" applyBorder="1" applyAlignment="1" applyProtection="1">
      <alignment horizontal="center" vertical="center" textRotation="90" wrapText="1"/>
      <protection hidden="1"/>
    </xf>
    <xf numFmtId="1" fontId="4" fillId="7" borderId="21" xfId="0" applyNumberFormat="1" applyFont="1" applyFill="1" applyBorder="1" applyAlignment="1" applyProtection="1">
      <alignment horizontal="center"/>
      <protection hidden="1"/>
    </xf>
    <xf numFmtId="1" fontId="4" fillId="7" borderId="7" xfId="0" applyNumberFormat="1" applyFont="1" applyFill="1" applyBorder="1" applyAlignment="1" applyProtection="1">
      <alignment horizontal="center"/>
      <protection hidden="1"/>
    </xf>
    <xf numFmtId="1" fontId="4" fillId="7" borderId="43" xfId="0" applyNumberFormat="1" applyFont="1" applyFill="1" applyBorder="1" applyAlignment="1" applyProtection="1">
      <alignment horizontal="center"/>
      <protection hidden="1"/>
    </xf>
    <xf numFmtId="1" fontId="4" fillId="7" borderId="10" xfId="0" applyNumberFormat="1" applyFont="1" applyFill="1" applyBorder="1" applyAlignment="1" applyProtection="1">
      <alignment horizontal="center"/>
      <protection hidden="1"/>
    </xf>
    <xf numFmtId="0" fontId="0" fillId="0" borderId="17" xfId="0" applyBorder="1" applyAlignment="1" applyProtection="1">
      <alignment horizontal="center"/>
      <protection locked="0" hidden="1"/>
    </xf>
    <xf numFmtId="0" fontId="0" fillId="0" borderId="14" xfId="0" applyBorder="1" applyAlignment="1" applyProtection="1">
      <alignment horizontal="center"/>
      <protection locked="0" hidden="1"/>
    </xf>
    <xf numFmtId="0" fontId="0" fillId="0" borderId="50" xfId="0" applyBorder="1" applyAlignment="1" applyProtection="1">
      <alignment horizontal="center"/>
      <protection locked="0" hidden="1"/>
    </xf>
    <xf numFmtId="0" fontId="3" fillId="0" borderId="37" xfId="0" applyFont="1" applyBorder="1" applyAlignment="1" applyProtection="1">
      <alignment horizontal="left"/>
      <protection hidden="1"/>
    </xf>
    <xf numFmtId="0" fontId="3" fillId="6" borderId="38" xfId="0" applyFont="1" applyFill="1" applyBorder="1" applyAlignment="1" applyProtection="1">
      <alignment horizontal="left"/>
      <protection hidden="1"/>
    </xf>
    <xf numFmtId="0" fontId="3" fillId="0" borderId="38" xfId="0" applyFont="1" applyBorder="1" applyAlignment="1" applyProtection="1">
      <alignment horizontal="left"/>
      <protection hidden="1"/>
    </xf>
    <xf numFmtId="0" fontId="3" fillId="6" borderId="5" xfId="0" applyFont="1" applyFill="1" applyBorder="1" applyAlignment="1" applyProtection="1">
      <alignment horizontal="left"/>
      <protection hidden="1"/>
    </xf>
    <xf numFmtId="0" fontId="3" fillId="0" borderId="58" xfId="0" applyFont="1" applyBorder="1" applyAlignment="1" applyProtection="1">
      <alignment horizontal="left"/>
      <protection hidden="1"/>
    </xf>
    <xf numFmtId="0" fontId="3" fillId="6" borderId="58" xfId="0" applyFont="1" applyFill="1" applyBorder="1" applyAlignment="1" applyProtection="1">
      <alignment horizontal="left"/>
      <protection hidden="1"/>
    </xf>
    <xf numFmtId="0" fontId="3" fillId="0" borderId="47" xfId="0" applyFont="1" applyBorder="1" applyAlignment="1" applyProtection="1">
      <alignment horizontal="left"/>
      <protection hidden="1"/>
    </xf>
    <xf numFmtId="166" fontId="0" fillId="0" borderId="0" xfId="0" applyNumberFormat="1" applyProtection="1">
      <protection locked="0" hidden="1"/>
    </xf>
    <xf numFmtId="0" fontId="3" fillId="0" borderId="0" xfId="0" applyFont="1" applyBorder="1" applyAlignment="1" applyProtection="1">
      <alignment horizontal="left"/>
      <protection hidden="1"/>
    </xf>
    <xf numFmtId="22" fontId="3" fillId="0" borderId="0" xfId="0" applyNumberFormat="1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16" fillId="0" borderId="0" xfId="0" applyFont="1" applyFill="1" applyAlignment="1" applyProtection="1">
      <alignment horizontal="left"/>
      <protection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left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0" borderId="2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center"/>
      <protection hidden="1"/>
    </xf>
    <xf numFmtId="171" fontId="0" fillId="0" borderId="0" xfId="0" applyNumberFormat="1" applyBorder="1" applyAlignment="1" applyProtection="1">
      <alignment horizontal="center"/>
      <protection hidden="1"/>
    </xf>
    <xf numFmtId="171" fontId="4" fillId="0" borderId="0" xfId="0" applyNumberFormat="1" applyFont="1" applyBorder="1" applyAlignment="1" applyProtection="1">
      <alignment horizontal="center"/>
      <protection hidden="1"/>
    </xf>
    <xf numFmtId="171" fontId="0" fillId="0" borderId="37" xfId="0" applyNumberFormat="1" applyFill="1" applyBorder="1" applyAlignment="1" applyProtection="1">
      <alignment horizontal="center"/>
      <protection locked="0" hidden="1"/>
    </xf>
    <xf numFmtId="171" fontId="0" fillId="0" borderId="3" xfId="0" applyNumberFormat="1" applyFill="1" applyBorder="1" applyAlignment="1" applyProtection="1">
      <alignment horizontal="center"/>
      <protection locked="0" hidden="1"/>
    </xf>
    <xf numFmtId="171" fontId="0" fillId="6" borderId="38" xfId="0" applyNumberFormat="1" applyFill="1" applyBorder="1" applyAlignment="1" applyProtection="1">
      <alignment horizontal="center"/>
      <protection locked="0" hidden="1"/>
    </xf>
    <xf numFmtId="171" fontId="0" fillId="6" borderId="5" xfId="0" applyNumberFormat="1" applyFill="1" applyBorder="1" applyAlignment="1" applyProtection="1">
      <alignment horizontal="center"/>
      <protection locked="0" hidden="1"/>
    </xf>
    <xf numFmtId="171" fontId="0" fillId="0" borderId="38" xfId="0" applyNumberFormat="1" applyFill="1" applyBorder="1" applyAlignment="1" applyProtection="1">
      <alignment horizontal="center"/>
      <protection locked="0" hidden="1"/>
    </xf>
    <xf numFmtId="171" fontId="0" fillId="0" borderId="5" xfId="0" applyNumberFormat="1" applyFill="1" applyBorder="1" applyAlignment="1" applyProtection="1">
      <alignment horizontal="center"/>
      <protection locked="0" hidden="1"/>
    </xf>
    <xf numFmtId="171" fontId="0" fillId="6" borderId="63" xfId="0" applyNumberFormat="1" applyFill="1" applyBorder="1" applyAlignment="1" applyProtection="1">
      <alignment horizontal="center"/>
      <protection locked="0" hidden="1"/>
    </xf>
    <xf numFmtId="171" fontId="0" fillId="6" borderId="39" xfId="0" applyNumberFormat="1" applyFill="1" applyBorder="1" applyAlignment="1" applyProtection="1">
      <alignment horizontal="center"/>
      <protection locked="0" hidden="1"/>
    </xf>
    <xf numFmtId="171" fontId="0" fillId="0" borderId="63" xfId="0" applyNumberFormat="1" applyFill="1" applyBorder="1" applyAlignment="1" applyProtection="1">
      <alignment horizontal="center"/>
      <protection locked="0" hidden="1"/>
    </xf>
    <xf numFmtId="171" fontId="0" fillId="0" borderId="39" xfId="0" applyNumberFormat="1" applyFill="1" applyBorder="1" applyAlignment="1" applyProtection="1">
      <alignment horizontal="center"/>
      <protection locked="0" hidden="1"/>
    </xf>
    <xf numFmtId="171" fontId="0" fillId="0" borderId="55" xfId="0" applyNumberFormat="1" applyFill="1" applyBorder="1" applyAlignment="1" applyProtection="1">
      <alignment horizontal="center"/>
      <protection locked="0" hidden="1"/>
    </xf>
    <xf numFmtId="171" fontId="0" fillId="0" borderId="8" xfId="0" applyNumberFormat="1" applyFill="1" applyBorder="1" applyAlignment="1" applyProtection="1">
      <alignment horizontal="center"/>
      <protection locked="0" hidden="1"/>
    </xf>
    <xf numFmtId="171" fontId="0" fillId="0" borderId="0" xfId="0" applyNumberFormat="1" applyAlignment="1" applyProtection="1">
      <alignment horizontal="center"/>
      <protection hidden="1"/>
    </xf>
    <xf numFmtId="171" fontId="3" fillId="0" borderId="0" xfId="0" applyNumberFormat="1" applyFont="1" applyBorder="1" applyAlignment="1" applyProtection="1">
      <alignment horizontal="center"/>
      <protection hidden="1"/>
    </xf>
    <xf numFmtId="171" fontId="0" fillId="0" borderId="0" xfId="0" applyNumberForma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45" fontId="0" fillId="0" borderId="0" xfId="0" applyNumberFormat="1" applyAlignment="1" applyProtection="1">
      <alignment horizontal="center"/>
      <protection hidden="1"/>
    </xf>
    <xf numFmtId="45" fontId="15" fillId="0" borderId="0" xfId="0" applyNumberFormat="1" applyFont="1" applyBorder="1" applyAlignment="1" applyProtection="1">
      <alignment horizontal="left"/>
      <protection hidden="1"/>
    </xf>
    <xf numFmtId="45" fontId="4" fillId="5" borderId="45" xfId="0" applyNumberFormat="1" applyFont="1" applyFill="1" applyBorder="1" applyAlignment="1" applyProtection="1">
      <alignment horizontal="center"/>
      <protection hidden="1"/>
    </xf>
    <xf numFmtId="45" fontId="4" fillId="5" borderId="44" xfId="0" applyNumberFormat="1" applyFont="1" applyFill="1" applyBorder="1" applyAlignment="1" applyProtection="1">
      <alignment horizontal="center"/>
      <protection hidden="1"/>
    </xf>
    <xf numFmtId="45" fontId="4" fillId="5" borderId="46" xfId="0" applyNumberFormat="1" applyFont="1" applyFill="1" applyBorder="1" applyAlignment="1" applyProtection="1">
      <alignment horizontal="center"/>
      <protection hidden="1"/>
    </xf>
    <xf numFmtId="0" fontId="3" fillId="0" borderId="51" xfId="0" applyFont="1" applyBorder="1" applyAlignment="1" applyProtection="1">
      <alignment horizontal="center"/>
      <protection hidden="1"/>
    </xf>
    <xf numFmtId="0" fontId="3" fillId="0" borderId="22" xfId="0" applyFont="1" applyBorder="1" applyAlignment="1" applyProtection="1">
      <alignment horizontal="left"/>
      <protection hidden="1"/>
    </xf>
    <xf numFmtId="49" fontId="4" fillId="0" borderId="31" xfId="0" applyNumberFormat="1" applyFont="1" applyBorder="1" applyAlignment="1" applyProtection="1">
      <alignment horizontal="center" vertical="center"/>
      <protection hidden="1"/>
    </xf>
    <xf numFmtId="2" fontId="3" fillId="2" borderId="30" xfId="0" applyNumberFormat="1" applyFont="1" applyFill="1" applyBorder="1" applyAlignment="1" applyProtection="1">
      <alignment horizontal="center"/>
      <protection hidden="1"/>
    </xf>
    <xf numFmtId="2" fontId="10" fillId="4" borderId="64" xfId="0" applyNumberFormat="1" applyFont="1" applyFill="1" applyBorder="1" applyAlignment="1" applyProtection="1">
      <alignment horizontal="center"/>
      <protection hidden="1"/>
    </xf>
    <xf numFmtId="0" fontId="4" fillId="3" borderId="30" xfId="0" applyFont="1" applyFill="1" applyBorder="1" applyAlignment="1" applyProtection="1">
      <alignment horizontal="center"/>
      <protection hidden="1"/>
    </xf>
    <xf numFmtId="1" fontId="2" fillId="0" borderId="0" xfId="0" applyNumberFormat="1" applyFont="1" applyFill="1" applyAlignment="1" applyProtection="1">
      <alignment horizontal="center"/>
      <protection hidden="1"/>
    </xf>
    <xf numFmtId="0" fontId="3" fillId="0" borderId="43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7" fillId="0" borderId="65" xfId="0" applyFont="1" applyBorder="1" applyAlignment="1" applyProtection="1">
      <alignment horizontal="center"/>
      <protection hidden="1"/>
    </xf>
    <xf numFmtId="0" fontId="3" fillId="0" borderId="64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21" xfId="0" applyFont="1" applyBorder="1" applyAlignment="1" applyProtection="1">
      <alignment horizontal="center"/>
      <protection hidden="1"/>
    </xf>
    <xf numFmtId="0" fontId="25" fillId="0" borderId="0" xfId="0" applyFont="1" applyFill="1" applyProtection="1">
      <protection hidden="1"/>
    </xf>
    <xf numFmtId="0" fontId="26" fillId="0" borderId="0" xfId="0" applyFont="1" applyFill="1" applyAlignment="1" applyProtection="1">
      <alignment horizontal="center"/>
      <protection hidden="1"/>
    </xf>
    <xf numFmtId="49" fontId="3" fillId="0" borderId="5" xfId="0" applyNumberFormat="1" applyFont="1" applyFill="1" applyBorder="1" applyAlignment="1" applyProtection="1">
      <alignment horizontal="center" vertical="center"/>
      <protection hidden="1"/>
    </xf>
    <xf numFmtId="49" fontId="3" fillId="0" borderId="16" xfId="0" applyNumberFormat="1" applyFont="1" applyFill="1" applyBorder="1" applyAlignment="1" applyProtection="1">
      <alignment horizontal="center"/>
      <protection hidden="1"/>
    </xf>
    <xf numFmtId="49" fontId="3" fillId="0" borderId="12" xfId="0" applyNumberFormat="1" applyFont="1" applyFill="1" applyBorder="1" applyAlignment="1" applyProtection="1">
      <alignment horizontal="center"/>
      <protection hidden="1"/>
    </xf>
    <xf numFmtId="49" fontId="3" fillId="0" borderId="13" xfId="0" applyNumberFormat="1" applyFont="1" applyFill="1" applyBorder="1" applyAlignment="1" applyProtection="1">
      <alignment horizontal="center"/>
      <protection hidden="1"/>
    </xf>
    <xf numFmtId="49" fontId="3" fillId="0" borderId="30" xfId="0" applyNumberFormat="1" applyFont="1" applyFill="1" applyBorder="1" applyAlignment="1" applyProtection="1">
      <alignment horizontal="center"/>
      <protection hidden="1"/>
    </xf>
    <xf numFmtId="49" fontId="0" fillId="0" borderId="6" xfId="0" applyNumberFormat="1" applyFill="1" applyBorder="1" applyProtection="1">
      <protection hidden="1"/>
    </xf>
    <xf numFmtId="49" fontId="3" fillId="0" borderId="44" xfId="0" applyNumberFormat="1" applyFont="1" applyFill="1" applyBorder="1" applyAlignment="1" applyProtection="1">
      <alignment horizontal="center"/>
      <protection hidden="1"/>
    </xf>
    <xf numFmtId="49" fontId="3" fillId="0" borderId="5" xfId="0" applyNumberFormat="1" applyFont="1" applyFill="1" applyBorder="1" applyAlignment="1" applyProtection="1">
      <alignment horizontal="center"/>
      <protection hidden="1"/>
    </xf>
    <xf numFmtId="49" fontId="3" fillId="0" borderId="6" xfId="0" applyNumberFormat="1" applyFont="1" applyFill="1" applyBorder="1" applyAlignment="1" applyProtection="1">
      <alignment horizontal="center"/>
      <protection hidden="1"/>
    </xf>
    <xf numFmtId="49" fontId="3" fillId="0" borderId="59" xfId="0" applyNumberFormat="1" applyFont="1" applyFill="1" applyBorder="1" applyAlignment="1" applyProtection="1">
      <alignment horizontal="center" vertical="center"/>
      <protection hidden="1"/>
    </xf>
    <xf numFmtId="49" fontId="3" fillId="0" borderId="28" xfId="0" applyNumberFormat="1" applyFont="1" applyFill="1" applyBorder="1" applyAlignment="1" applyProtection="1">
      <alignment horizontal="center"/>
      <protection hidden="1"/>
    </xf>
    <xf numFmtId="49" fontId="3" fillId="0" borderId="57" xfId="0" applyNumberFormat="1" applyFont="1" applyFill="1" applyBorder="1" applyAlignment="1" applyProtection="1">
      <alignment horizontal="center"/>
      <protection hidden="1"/>
    </xf>
    <xf numFmtId="49" fontId="3" fillId="0" borderId="29" xfId="0" applyNumberFormat="1" applyFont="1" applyFill="1" applyBorder="1" applyAlignment="1" applyProtection="1">
      <alignment horizontal="center"/>
      <protection hidden="1"/>
    </xf>
    <xf numFmtId="49" fontId="0" fillId="0" borderId="30" xfId="0" applyNumberFormat="1" applyFill="1" applyBorder="1" applyProtection="1">
      <protection hidden="1"/>
    </xf>
    <xf numFmtId="49" fontId="3" fillId="0" borderId="56" xfId="0" applyNumberFormat="1" applyFont="1" applyFill="1" applyBorder="1" applyAlignment="1" applyProtection="1">
      <alignment horizontal="center"/>
      <protection hidden="1"/>
    </xf>
    <xf numFmtId="49" fontId="3" fillId="0" borderId="59" xfId="0" applyNumberFormat="1" applyFont="1" applyFill="1" applyBorder="1" applyAlignment="1" applyProtection="1">
      <alignment horizontal="center"/>
      <protection hidden="1"/>
    </xf>
    <xf numFmtId="49" fontId="3" fillId="0" borderId="8" xfId="0" applyNumberFormat="1" applyFont="1" applyFill="1" applyBorder="1" applyAlignment="1" applyProtection="1">
      <alignment horizontal="center" vertical="center"/>
      <protection hidden="1"/>
    </xf>
    <xf numFmtId="49" fontId="3" fillId="0" borderId="17" xfId="0" applyNumberFormat="1" applyFont="1" applyFill="1" applyBorder="1" applyAlignment="1" applyProtection="1">
      <alignment horizontal="center"/>
      <protection hidden="1"/>
    </xf>
    <xf numFmtId="49" fontId="3" fillId="0" borderId="14" xfId="0" applyNumberFormat="1" applyFont="1" applyFill="1" applyBorder="1" applyAlignment="1" applyProtection="1">
      <alignment horizontal="center"/>
      <protection hidden="1"/>
    </xf>
    <xf numFmtId="49" fontId="3" fillId="0" borderId="15" xfId="0" applyNumberFormat="1" applyFont="1" applyFill="1" applyBorder="1" applyAlignment="1" applyProtection="1">
      <alignment horizontal="center"/>
      <protection hidden="1"/>
    </xf>
    <xf numFmtId="49" fontId="3" fillId="0" borderId="9" xfId="0" applyNumberFormat="1" applyFont="1" applyFill="1" applyBorder="1" applyAlignment="1" applyProtection="1">
      <alignment horizontal="center"/>
      <protection hidden="1"/>
    </xf>
    <xf numFmtId="49" fontId="0" fillId="0" borderId="9" xfId="0" applyNumberFormat="1" applyFill="1" applyBorder="1" applyProtection="1">
      <protection hidden="1"/>
    </xf>
    <xf numFmtId="49" fontId="3" fillId="0" borderId="46" xfId="0" applyNumberFormat="1" applyFont="1" applyFill="1" applyBorder="1" applyAlignment="1" applyProtection="1">
      <alignment horizontal="center"/>
      <protection hidden="1"/>
    </xf>
    <xf numFmtId="49" fontId="3" fillId="0" borderId="8" xfId="0" applyNumberFormat="1" applyFont="1" applyFill="1" applyBorder="1" applyAlignment="1" applyProtection="1">
      <alignment horizontal="center"/>
      <protection hidden="1"/>
    </xf>
    <xf numFmtId="49" fontId="3" fillId="0" borderId="0" xfId="0" applyNumberFormat="1" applyFont="1" applyFill="1" applyAlignment="1" applyProtection="1">
      <alignment horizontal="center"/>
      <protection hidden="1"/>
    </xf>
    <xf numFmtId="49" fontId="3" fillId="0" borderId="0" xfId="0" applyNumberFormat="1" applyFont="1" applyFill="1" applyAlignment="1" applyProtection="1">
      <alignment horizontal="left"/>
      <protection hidden="1"/>
    </xf>
    <xf numFmtId="49" fontId="0" fillId="0" borderId="0" xfId="0" applyNumberFormat="1" applyFill="1" applyProtection="1">
      <protection hidden="1"/>
    </xf>
    <xf numFmtId="49" fontId="3" fillId="0" borderId="40" xfId="0" applyNumberFormat="1" applyFont="1" applyFill="1" applyBorder="1" applyAlignment="1" applyProtection="1">
      <alignment horizontal="center"/>
      <protection hidden="1"/>
    </xf>
    <xf numFmtId="49" fontId="3" fillId="0" borderId="41" xfId="0" applyNumberFormat="1" applyFont="1" applyFill="1" applyBorder="1" applyAlignment="1" applyProtection="1">
      <alignment horizontal="center"/>
      <protection hidden="1"/>
    </xf>
    <xf numFmtId="49" fontId="3" fillId="0" borderId="42" xfId="0" applyNumberFormat="1" applyFont="1" applyFill="1" applyBorder="1" applyAlignment="1" applyProtection="1">
      <alignment horizontal="center"/>
      <protection hidden="1"/>
    </xf>
    <xf numFmtId="49" fontId="3" fillId="0" borderId="25" xfId="0" applyNumberFormat="1" applyFont="1" applyFill="1" applyBorder="1" applyAlignment="1" applyProtection="1">
      <alignment horizontal="center"/>
      <protection hidden="1"/>
    </xf>
    <xf numFmtId="49" fontId="0" fillId="0" borderId="25" xfId="0" applyNumberFormat="1" applyFill="1" applyBorder="1" applyProtection="1">
      <protection hidden="1"/>
    </xf>
    <xf numFmtId="49" fontId="3" fillId="0" borderId="66" xfId="0" applyNumberFormat="1" applyFont="1" applyFill="1" applyBorder="1" applyAlignment="1" applyProtection="1">
      <alignment horizontal="center"/>
      <protection hidden="1"/>
    </xf>
    <xf numFmtId="49" fontId="3" fillId="0" borderId="39" xfId="0" applyNumberFormat="1" applyFont="1" applyFill="1" applyBorder="1" applyAlignment="1" applyProtection="1">
      <alignment horizontal="center"/>
      <protection hidden="1"/>
    </xf>
    <xf numFmtId="1" fontId="0" fillId="0" borderId="25" xfId="0" applyNumberFormat="1" applyFill="1" applyBorder="1" applyAlignment="1" applyProtection="1">
      <alignment horizontal="center" vertical="center"/>
      <protection hidden="1"/>
    </xf>
    <xf numFmtId="2" fontId="0" fillId="0" borderId="25" xfId="0" applyNumberFormat="1" applyFill="1" applyBorder="1" applyAlignment="1" applyProtection="1">
      <alignment horizontal="center" vertical="center"/>
      <protection hidden="1"/>
    </xf>
    <xf numFmtId="0" fontId="3" fillId="8" borderId="9" xfId="0" applyNumberFormat="1" applyFont="1" applyFill="1" applyBorder="1" applyAlignment="1" applyProtection="1">
      <alignment horizontal="center" vertical="center"/>
      <protection hidden="1"/>
    </xf>
    <xf numFmtId="2" fontId="3" fillId="8" borderId="17" xfId="0" applyNumberFormat="1" applyFont="1" applyFill="1" applyBorder="1" applyAlignment="1" applyProtection="1">
      <alignment horizontal="center" vertical="center"/>
      <protection locked="0" hidden="1"/>
    </xf>
    <xf numFmtId="2" fontId="3" fillId="8" borderId="14" xfId="0" applyNumberFormat="1" applyFont="1" applyFill="1" applyBorder="1" applyAlignment="1" applyProtection="1">
      <alignment horizontal="center" vertical="center"/>
      <protection locked="0" hidden="1"/>
    </xf>
    <xf numFmtId="2" fontId="3" fillId="8" borderId="15" xfId="0" applyNumberFormat="1" applyFont="1" applyFill="1" applyBorder="1" applyAlignment="1" applyProtection="1">
      <alignment horizontal="center" vertical="center"/>
      <protection locked="0" hidden="1"/>
    </xf>
    <xf numFmtId="2" fontId="3" fillId="8" borderId="9" xfId="0" applyNumberFormat="1" applyFont="1" applyFill="1" applyBorder="1" applyAlignment="1" applyProtection="1">
      <alignment horizontal="center" vertical="center"/>
      <protection hidden="1"/>
    </xf>
    <xf numFmtId="2" fontId="0" fillId="8" borderId="9" xfId="0" applyNumberFormat="1" applyFill="1" applyBorder="1" applyAlignment="1" applyProtection="1">
      <alignment horizontal="center" vertical="center"/>
      <protection hidden="1"/>
    </xf>
    <xf numFmtId="0" fontId="0" fillId="8" borderId="55" xfId="0" applyNumberFormat="1" applyFill="1" applyBorder="1" applyProtection="1">
      <protection hidden="1"/>
    </xf>
    <xf numFmtId="0" fontId="3" fillId="6" borderId="25" xfId="0" applyNumberFormat="1" applyFont="1" applyFill="1" applyBorder="1" applyAlignment="1" applyProtection="1">
      <alignment horizontal="center" vertical="center"/>
      <protection hidden="1"/>
    </xf>
    <xf numFmtId="0" fontId="3" fillId="6" borderId="25" xfId="0" applyNumberFormat="1" applyFont="1" applyFill="1" applyBorder="1" applyAlignment="1" applyProtection="1">
      <alignment horizontal="left" vertical="center"/>
      <protection hidden="1"/>
    </xf>
    <xf numFmtId="2" fontId="3" fillId="6" borderId="40" xfId="0" applyNumberFormat="1" applyFont="1" applyFill="1" applyBorder="1" applyAlignment="1" applyProtection="1">
      <alignment horizontal="center" vertical="center"/>
      <protection locked="0" hidden="1"/>
    </xf>
    <xf numFmtId="2" fontId="3" fillId="6" borderId="41" xfId="0" applyNumberFormat="1" applyFont="1" applyFill="1" applyBorder="1" applyAlignment="1" applyProtection="1">
      <alignment horizontal="center" vertical="center"/>
      <protection locked="0" hidden="1"/>
    </xf>
    <xf numFmtId="2" fontId="3" fillId="6" borderId="42" xfId="0" applyNumberFormat="1" applyFont="1" applyFill="1" applyBorder="1" applyAlignment="1" applyProtection="1">
      <alignment horizontal="center" vertical="center"/>
      <protection locked="0" hidden="1"/>
    </xf>
    <xf numFmtId="2" fontId="3" fillId="6" borderId="25" xfId="0" applyNumberFormat="1" applyFont="1" applyFill="1" applyBorder="1" applyAlignment="1" applyProtection="1">
      <alignment horizontal="center" vertical="center"/>
      <protection hidden="1"/>
    </xf>
    <xf numFmtId="2" fontId="0" fillId="6" borderId="25" xfId="0" applyNumberFormat="1" applyFill="1" applyBorder="1" applyAlignment="1" applyProtection="1">
      <alignment horizontal="center" vertical="center"/>
      <protection hidden="1"/>
    </xf>
    <xf numFmtId="0" fontId="0" fillId="6" borderId="63" xfId="0" applyNumberFormat="1" applyFill="1" applyBorder="1" applyProtection="1">
      <protection hidden="1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4" fillId="0" borderId="32" xfId="0" applyNumberFormat="1" applyFont="1" applyBorder="1" applyAlignment="1" applyProtection="1">
      <alignment horizontal="center"/>
      <protection hidden="1"/>
    </xf>
    <xf numFmtId="49" fontId="4" fillId="0" borderId="33" xfId="0" applyNumberFormat="1" applyFont="1" applyBorder="1" applyAlignment="1" applyProtection="1">
      <alignment horizontal="center"/>
      <protection hidden="1"/>
    </xf>
    <xf numFmtId="49" fontId="4" fillId="0" borderId="34" xfId="0" applyNumberFormat="1" applyFont="1" applyBorder="1" applyAlignment="1" applyProtection="1">
      <alignment horizontal="center"/>
      <protection hidden="1"/>
    </xf>
    <xf numFmtId="49" fontId="4" fillId="0" borderId="1" xfId="0" applyNumberFormat="1" applyFont="1" applyBorder="1" applyProtection="1">
      <protection hidden="1"/>
    </xf>
    <xf numFmtId="49" fontId="4" fillId="0" borderId="54" xfId="0" applyNumberFormat="1" applyFont="1" applyBorder="1" applyAlignment="1" applyProtection="1">
      <alignment horizontal="center"/>
      <protection hidden="1"/>
    </xf>
    <xf numFmtId="49" fontId="3" fillId="6" borderId="5" xfId="0" applyNumberFormat="1" applyFont="1" applyFill="1" applyBorder="1" applyAlignment="1" applyProtection="1">
      <alignment horizontal="center" vertical="center"/>
      <protection hidden="1"/>
    </xf>
    <xf numFmtId="49" fontId="3" fillId="6" borderId="16" xfId="0" applyNumberFormat="1" applyFont="1" applyFill="1" applyBorder="1" applyAlignment="1" applyProtection="1">
      <alignment horizontal="center"/>
      <protection hidden="1"/>
    </xf>
    <xf numFmtId="49" fontId="3" fillId="6" borderId="12" xfId="0" applyNumberFormat="1" applyFont="1" applyFill="1" applyBorder="1" applyAlignment="1" applyProtection="1">
      <alignment horizontal="center"/>
      <protection hidden="1"/>
    </xf>
    <xf numFmtId="49" fontId="3" fillId="6" borderId="13" xfId="0" applyNumberFormat="1" applyFont="1" applyFill="1" applyBorder="1" applyAlignment="1" applyProtection="1">
      <alignment horizontal="center"/>
      <protection hidden="1"/>
    </xf>
    <xf numFmtId="49" fontId="3" fillId="6" borderId="30" xfId="0" applyNumberFormat="1" applyFont="1" applyFill="1" applyBorder="1" applyAlignment="1" applyProtection="1">
      <alignment horizontal="center"/>
      <protection hidden="1"/>
    </xf>
    <xf numFmtId="49" fontId="0" fillId="6" borderId="6" xfId="0" applyNumberFormat="1" applyFill="1" applyBorder="1" applyProtection="1">
      <protection hidden="1"/>
    </xf>
    <xf numFmtId="49" fontId="3" fillId="6" borderId="44" xfId="0" applyNumberFormat="1" applyFont="1" applyFill="1" applyBorder="1" applyAlignment="1" applyProtection="1">
      <alignment horizontal="center"/>
      <protection hidden="1"/>
    </xf>
    <xf numFmtId="49" fontId="3" fillId="6" borderId="5" xfId="0" applyNumberFormat="1" applyFont="1" applyFill="1" applyBorder="1" applyAlignment="1" applyProtection="1">
      <alignment horizontal="center"/>
      <protection hidden="1"/>
    </xf>
    <xf numFmtId="49" fontId="4" fillId="0" borderId="0" xfId="0" applyNumberFormat="1" applyFont="1" applyFill="1" applyBorder="1" applyAlignment="1" applyProtection="1">
      <alignment horizontal="center" vertical="center"/>
      <protection hidden="1"/>
    </xf>
    <xf numFmtId="49" fontId="4" fillId="0" borderId="2" xfId="0" applyNumberFormat="1" applyFont="1" applyFill="1" applyBorder="1" applyAlignment="1" applyProtection="1">
      <alignment horizontal="center" vertical="center"/>
      <protection hidden="1"/>
    </xf>
    <xf numFmtId="49" fontId="4" fillId="0" borderId="26" xfId="0" applyNumberFormat="1" applyFont="1" applyFill="1" applyBorder="1" applyAlignment="1" applyProtection="1">
      <alignment horizontal="center" vertical="center"/>
      <protection hidden="1"/>
    </xf>
    <xf numFmtId="49" fontId="4" fillId="0" borderId="2" xfId="0" applyNumberFormat="1" applyFont="1" applyFill="1" applyBorder="1" applyAlignment="1" applyProtection="1">
      <alignment horizontal="center"/>
      <protection hidden="1"/>
    </xf>
    <xf numFmtId="49" fontId="4" fillId="0" borderId="18" xfId="0" applyNumberFormat="1" applyFont="1" applyFill="1" applyBorder="1" applyAlignment="1" applyProtection="1">
      <alignment horizontal="center"/>
      <protection hidden="1"/>
    </xf>
    <xf numFmtId="49" fontId="4" fillId="0" borderId="19" xfId="0" applyNumberFormat="1" applyFont="1" applyFill="1" applyBorder="1" applyAlignment="1" applyProtection="1">
      <alignment horizontal="center"/>
      <protection hidden="1"/>
    </xf>
    <xf numFmtId="49" fontId="4" fillId="0" borderId="20" xfId="0" applyNumberFormat="1" applyFont="1" applyFill="1" applyBorder="1" applyAlignment="1" applyProtection="1">
      <alignment horizontal="center"/>
      <protection hidden="1"/>
    </xf>
    <xf numFmtId="49" fontId="4" fillId="0" borderId="2" xfId="0" applyNumberFormat="1" applyFont="1" applyFill="1" applyBorder="1" applyProtection="1">
      <protection hidden="1"/>
    </xf>
    <xf numFmtId="49" fontId="4" fillId="0" borderId="11" xfId="0" applyNumberFormat="1" applyFont="1" applyFill="1" applyBorder="1" applyAlignment="1" applyProtection="1">
      <alignment horizontal="center"/>
      <protection hidden="1"/>
    </xf>
    <xf numFmtId="49" fontId="4" fillId="0" borderId="1" xfId="0" applyNumberFormat="1" applyFont="1" applyFill="1" applyBorder="1" applyAlignment="1" applyProtection="1">
      <alignment horizontal="center"/>
      <protection hidden="1"/>
    </xf>
    <xf numFmtId="49" fontId="3" fillId="6" borderId="6" xfId="0" applyNumberFormat="1" applyFont="1" applyFill="1" applyBorder="1" applyAlignment="1" applyProtection="1">
      <alignment horizontal="center"/>
      <protection hidden="1"/>
    </xf>
    <xf numFmtId="49" fontId="3" fillId="6" borderId="59" xfId="0" applyNumberFormat="1" applyFont="1" applyFill="1" applyBorder="1" applyAlignment="1" applyProtection="1">
      <alignment horizontal="center" vertical="center"/>
      <protection hidden="1"/>
    </xf>
    <xf numFmtId="49" fontId="3" fillId="6" borderId="28" xfId="0" applyNumberFormat="1" applyFont="1" applyFill="1" applyBorder="1" applyAlignment="1" applyProtection="1">
      <alignment horizontal="center"/>
      <protection hidden="1"/>
    </xf>
    <xf numFmtId="49" fontId="3" fillId="6" borderId="57" xfId="0" applyNumberFormat="1" applyFont="1" applyFill="1" applyBorder="1" applyAlignment="1" applyProtection="1">
      <alignment horizontal="center"/>
      <protection hidden="1"/>
    </xf>
    <xf numFmtId="49" fontId="3" fillId="6" borderId="29" xfId="0" applyNumberFormat="1" applyFont="1" applyFill="1" applyBorder="1" applyAlignment="1" applyProtection="1">
      <alignment horizontal="center"/>
      <protection hidden="1"/>
    </xf>
    <xf numFmtId="49" fontId="0" fillId="6" borderId="30" xfId="0" applyNumberFormat="1" applyFill="1" applyBorder="1" applyProtection="1">
      <protection hidden="1"/>
    </xf>
    <xf numFmtId="49" fontId="3" fillId="6" borderId="56" xfId="0" applyNumberFormat="1" applyFont="1" applyFill="1" applyBorder="1" applyAlignment="1" applyProtection="1">
      <alignment horizontal="center"/>
      <protection hidden="1"/>
    </xf>
    <xf numFmtId="49" fontId="3" fillId="6" borderId="59" xfId="0" applyNumberFormat="1" applyFont="1" applyFill="1" applyBorder="1" applyAlignment="1" applyProtection="1">
      <alignment horizontal="center"/>
      <protection hidden="1"/>
    </xf>
    <xf numFmtId="49" fontId="3" fillId="6" borderId="39" xfId="0" applyNumberFormat="1" applyFont="1" applyFill="1" applyBorder="1" applyAlignment="1" applyProtection="1">
      <alignment horizontal="center" vertical="center"/>
      <protection hidden="1"/>
    </xf>
    <xf numFmtId="49" fontId="3" fillId="6" borderId="40" xfId="0" applyNumberFormat="1" applyFont="1" applyFill="1" applyBorder="1" applyAlignment="1" applyProtection="1">
      <alignment horizontal="center"/>
      <protection hidden="1"/>
    </xf>
    <xf numFmtId="49" fontId="3" fillId="6" borderId="41" xfId="0" applyNumberFormat="1" applyFont="1" applyFill="1" applyBorder="1" applyAlignment="1" applyProtection="1">
      <alignment horizontal="center"/>
      <protection hidden="1"/>
    </xf>
    <xf numFmtId="49" fontId="3" fillId="6" borderId="42" xfId="0" applyNumberFormat="1" applyFont="1" applyFill="1" applyBorder="1" applyAlignment="1" applyProtection="1">
      <alignment horizontal="center"/>
      <protection hidden="1"/>
    </xf>
    <xf numFmtId="49" fontId="3" fillId="6" borderId="25" xfId="0" applyNumberFormat="1" applyFont="1" applyFill="1" applyBorder="1" applyAlignment="1" applyProtection="1">
      <alignment horizontal="center"/>
      <protection hidden="1"/>
    </xf>
    <xf numFmtId="49" fontId="0" fillId="6" borderId="25" xfId="0" applyNumberFormat="1" applyFill="1" applyBorder="1" applyProtection="1">
      <protection hidden="1"/>
    </xf>
    <xf numFmtId="49" fontId="3" fillId="6" borderId="66" xfId="0" applyNumberFormat="1" applyFont="1" applyFill="1" applyBorder="1" applyAlignment="1" applyProtection="1">
      <alignment horizontal="center"/>
      <protection hidden="1"/>
    </xf>
    <xf numFmtId="49" fontId="3" fillId="6" borderId="39" xfId="0" applyNumberFormat="1" applyFont="1" applyFill="1" applyBorder="1" applyAlignment="1" applyProtection="1">
      <alignment horizontal="center"/>
      <protection hidden="1"/>
    </xf>
    <xf numFmtId="0" fontId="27" fillId="0" borderId="0" xfId="0" applyFont="1" applyFill="1" applyAlignment="1" applyProtection="1">
      <alignment horizontal="center" vertical="center"/>
      <protection hidden="1"/>
    </xf>
    <xf numFmtId="2" fontId="3" fillId="6" borderId="40" xfId="0" applyNumberFormat="1" applyFont="1" applyFill="1" applyBorder="1" applyAlignment="1" applyProtection="1">
      <alignment horizontal="center" vertical="center"/>
      <protection hidden="1"/>
    </xf>
    <xf numFmtId="2" fontId="3" fillId="6" borderId="41" xfId="0" applyNumberFormat="1" applyFont="1" applyFill="1" applyBorder="1" applyAlignment="1" applyProtection="1">
      <alignment horizontal="center" vertical="center"/>
      <protection hidden="1"/>
    </xf>
    <xf numFmtId="2" fontId="3" fillId="6" borderId="42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67" xfId="0" applyNumberFormat="1" applyFont="1" applyBorder="1" applyAlignment="1" applyProtection="1">
      <alignment horizontal="center" vertical="center" wrapText="1"/>
      <protection hidden="1"/>
    </xf>
    <xf numFmtId="0" fontId="4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6" borderId="39" xfId="0" applyFont="1" applyFill="1" applyBorder="1" applyAlignment="1" applyProtection="1">
      <alignment horizontal="center" vertical="center"/>
      <protection hidden="1"/>
    </xf>
    <xf numFmtId="0" fontId="3" fillId="6" borderId="59" xfId="0" applyFont="1" applyFill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/>
      <protection hidden="1"/>
    </xf>
    <xf numFmtId="0" fontId="3" fillId="6" borderId="9" xfId="0" applyNumberFormat="1" applyFont="1" applyFill="1" applyBorder="1" applyAlignment="1" applyProtection="1">
      <alignment horizontal="center" vertical="center"/>
      <protection hidden="1"/>
    </xf>
    <xf numFmtId="0" fontId="3" fillId="6" borderId="9" xfId="0" applyNumberFormat="1" applyFont="1" applyFill="1" applyBorder="1" applyAlignment="1" applyProtection="1">
      <alignment horizontal="left" vertical="center"/>
      <protection hidden="1"/>
    </xf>
    <xf numFmtId="2" fontId="3" fillId="6" borderId="9" xfId="0" applyNumberFormat="1" applyFont="1" applyFill="1" applyBorder="1" applyAlignment="1" applyProtection="1">
      <alignment horizontal="center" vertical="center"/>
      <protection hidden="1"/>
    </xf>
    <xf numFmtId="2" fontId="3" fillId="0" borderId="0" xfId="0" applyNumberFormat="1" applyFont="1" applyAlignment="1" applyProtection="1">
      <alignment horizontal="center"/>
      <protection hidden="1"/>
    </xf>
    <xf numFmtId="0" fontId="4" fillId="0" borderId="3" xfId="0" applyNumberFormat="1" applyFont="1" applyFill="1" applyBorder="1" applyAlignment="1" applyProtection="1">
      <alignment horizontal="center" vertical="center"/>
      <protection hidden="1"/>
    </xf>
    <xf numFmtId="0" fontId="4" fillId="6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NumberFormat="1" applyFont="1" applyFill="1" applyBorder="1" applyAlignment="1" applyProtection="1">
      <alignment horizontal="center" vertical="center"/>
      <protection hidden="1"/>
    </xf>
    <xf numFmtId="0" fontId="4" fillId="0" borderId="59" xfId="0" applyNumberFormat="1" applyFont="1" applyFill="1" applyBorder="1" applyAlignment="1" applyProtection="1">
      <alignment horizontal="center" vertical="center"/>
      <protection hidden="1"/>
    </xf>
    <xf numFmtId="0" fontId="4" fillId="6" borderId="8" xfId="0" applyNumberFormat="1" applyFont="1" applyFill="1" applyBorder="1" applyAlignment="1" applyProtection="1">
      <alignment horizontal="center" vertical="center"/>
      <protection hidden="1"/>
    </xf>
    <xf numFmtId="0" fontId="4" fillId="6" borderId="59" xfId="0" applyNumberFormat="1" applyFont="1" applyFill="1" applyBorder="1" applyAlignment="1" applyProtection="1">
      <alignment horizontal="center" vertical="center"/>
      <protection hidden="1"/>
    </xf>
    <xf numFmtId="0" fontId="4" fillId="6" borderId="39" xfId="0" applyNumberFormat="1" applyFont="1" applyFill="1" applyBorder="1" applyAlignment="1" applyProtection="1">
      <alignment horizontal="center" vertical="center"/>
      <protection hidden="1"/>
    </xf>
    <xf numFmtId="0" fontId="4" fillId="0" borderId="8" xfId="0" applyNumberFormat="1" applyFont="1" applyFill="1" applyBorder="1" applyAlignment="1" applyProtection="1">
      <alignment horizontal="center" vertical="center"/>
      <protection hidden="1"/>
    </xf>
    <xf numFmtId="2" fontId="4" fillId="0" borderId="4" xfId="0" applyNumberFormat="1" applyFont="1" applyFill="1" applyBorder="1" applyAlignment="1" applyProtection="1">
      <alignment horizontal="center" vertical="center"/>
      <protection hidden="1"/>
    </xf>
    <xf numFmtId="2" fontId="4" fillId="6" borderId="6" xfId="0" applyNumberFormat="1" applyFont="1" applyFill="1" applyBorder="1" applyAlignment="1" applyProtection="1">
      <alignment horizontal="center" vertical="center"/>
      <protection hidden="1"/>
    </xf>
    <xf numFmtId="2" fontId="4" fillId="0" borderId="6" xfId="0" applyNumberFormat="1" applyFont="1" applyFill="1" applyBorder="1" applyAlignment="1" applyProtection="1">
      <alignment horizontal="center" vertical="center"/>
      <protection hidden="1"/>
    </xf>
    <xf numFmtId="2" fontId="4" fillId="0" borderId="30" xfId="0" applyNumberFormat="1" applyFont="1" applyFill="1" applyBorder="1" applyAlignment="1" applyProtection="1">
      <alignment horizontal="center" vertical="center"/>
      <protection hidden="1"/>
    </xf>
    <xf numFmtId="2" fontId="4" fillId="6" borderId="9" xfId="0" applyNumberFormat="1" applyFont="1" applyFill="1" applyBorder="1" applyAlignment="1" applyProtection="1">
      <alignment horizontal="center" vertical="center"/>
      <protection hidden="1"/>
    </xf>
    <xf numFmtId="2" fontId="4" fillId="6" borderId="30" xfId="0" applyNumberFormat="1" applyFont="1" applyFill="1" applyBorder="1" applyAlignment="1" applyProtection="1">
      <alignment horizontal="center" vertical="center"/>
      <protection hidden="1"/>
    </xf>
    <xf numFmtId="2" fontId="4" fillId="6" borderId="25" xfId="0" applyNumberFormat="1" applyFont="1" applyFill="1" applyBorder="1" applyAlignment="1" applyProtection="1">
      <alignment horizontal="center" vertical="center"/>
      <protection hidden="1"/>
    </xf>
    <xf numFmtId="2" fontId="4" fillId="0" borderId="9" xfId="0" applyNumberFormat="1" applyFont="1" applyFill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center" textRotation="90"/>
      <protection hidden="1"/>
    </xf>
    <xf numFmtId="0" fontId="5" fillId="0" borderId="68" xfId="0" applyFont="1" applyBorder="1" applyAlignment="1" applyProtection="1">
      <alignment horizontal="center" textRotation="90"/>
      <protection hidden="1"/>
    </xf>
    <xf numFmtId="0" fontId="5" fillId="0" borderId="33" xfId="0" applyFont="1" applyBorder="1" applyAlignment="1" applyProtection="1">
      <alignment horizontal="center" textRotation="90"/>
      <protection hidden="1"/>
    </xf>
    <xf numFmtId="0" fontId="5" fillId="0" borderId="69" xfId="0" applyFont="1" applyBorder="1" applyAlignment="1" applyProtection="1">
      <alignment horizontal="center" textRotation="90"/>
      <protection hidden="1"/>
    </xf>
    <xf numFmtId="1" fontId="3" fillId="0" borderId="0" xfId="0" applyNumberFormat="1" applyFont="1" applyBorder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left"/>
      <protection hidden="1"/>
    </xf>
    <xf numFmtId="1" fontId="3" fillId="0" borderId="0" xfId="0" applyNumberFormat="1" applyFont="1" applyFill="1" applyAlignment="1" applyProtection="1">
      <alignment horizontal="center"/>
      <protection hidden="1"/>
    </xf>
    <xf numFmtId="1" fontId="0" fillId="0" borderId="0" xfId="0" applyNumberFormat="1" applyFill="1" applyAlignment="1" applyProtection="1">
      <alignment horizontal="center"/>
      <protection hidden="1"/>
    </xf>
    <xf numFmtId="1" fontId="3" fillId="6" borderId="66" xfId="0" applyNumberFormat="1" applyFont="1" applyFill="1" applyBorder="1" applyAlignment="1" applyProtection="1">
      <alignment horizontal="center" vertical="center"/>
      <protection hidden="1"/>
    </xf>
    <xf numFmtId="1" fontId="3" fillId="6" borderId="41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1" fontId="3" fillId="0" borderId="0" xfId="0" applyNumberFormat="1" applyFont="1" applyFill="1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3" fillId="0" borderId="45" xfId="0" applyNumberFormat="1" applyFont="1" applyBorder="1" applyAlignment="1" applyProtection="1">
      <alignment horizontal="center" vertical="center"/>
      <protection hidden="1"/>
    </xf>
    <xf numFmtId="1" fontId="3" fillId="0" borderId="23" xfId="0" applyNumberFormat="1" applyFont="1" applyBorder="1" applyAlignment="1" applyProtection="1">
      <alignment horizontal="center" vertical="center"/>
      <protection hidden="1"/>
    </xf>
    <xf numFmtId="1" fontId="3" fillId="0" borderId="51" xfId="0" applyNumberFormat="1" applyFont="1" applyBorder="1" applyAlignment="1" applyProtection="1">
      <alignment horizontal="center" vertical="center"/>
      <protection hidden="1"/>
    </xf>
    <xf numFmtId="1" fontId="3" fillId="6" borderId="44" xfId="0" applyNumberFormat="1" applyFont="1" applyFill="1" applyBorder="1" applyAlignment="1" applyProtection="1">
      <alignment horizontal="center" vertical="center"/>
      <protection hidden="1"/>
    </xf>
    <xf numFmtId="1" fontId="3" fillId="6" borderId="12" xfId="0" applyNumberFormat="1" applyFont="1" applyFill="1" applyBorder="1" applyAlignment="1" applyProtection="1">
      <alignment horizontal="center" vertical="center"/>
      <protection hidden="1"/>
    </xf>
    <xf numFmtId="1" fontId="3" fillId="6" borderId="52" xfId="0" applyNumberFormat="1" applyFont="1" applyFill="1" applyBorder="1" applyAlignment="1" applyProtection="1">
      <alignment horizontal="center" vertical="center"/>
      <protection hidden="1"/>
    </xf>
    <xf numFmtId="1" fontId="3" fillId="0" borderId="44" xfId="0" applyNumberFormat="1" applyFont="1" applyBorder="1" applyAlignment="1" applyProtection="1">
      <alignment horizontal="center" vertical="center"/>
      <protection hidden="1"/>
    </xf>
    <xf numFmtId="1" fontId="3" fillId="0" borderId="12" xfId="0" applyNumberFormat="1" applyFont="1" applyBorder="1" applyAlignment="1" applyProtection="1">
      <alignment horizontal="center" vertical="center"/>
      <protection hidden="1"/>
    </xf>
    <xf numFmtId="1" fontId="3" fillId="0" borderId="52" xfId="0" applyNumberFormat="1" applyFont="1" applyBorder="1" applyAlignment="1" applyProtection="1">
      <alignment horizontal="center" vertical="center"/>
      <protection hidden="1"/>
    </xf>
    <xf numFmtId="1" fontId="3" fillId="6" borderId="53" xfId="0" applyNumberFormat="1" applyFont="1" applyFill="1" applyBorder="1" applyAlignment="1" applyProtection="1">
      <alignment horizontal="center" vertical="center"/>
      <protection hidden="1"/>
    </xf>
    <xf numFmtId="1" fontId="3" fillId="0" borderId="66" xfId="0" applyNumberFormat="1" applyFont="1" applyBorder="1" applyAlignment="1" applyProtection="1">
      <alignment horizontal="center" vertical="center"/>
      <protection hidden="1"/>
    </xf>
    <xf numFmtId="1" fontId="3" fillId="0" borderId="41" xfId="0" applyNumberFormat="1" applyFont="1" applyBorder="1" applyAlignment="1" applyProtection="1">
      <alignment horizontal="center" vertical="center"/>
      <protection hidden="1"/>
    </xf>
    <xf numFmtId="1" fontId="3" fillId="0" borderId="53" xfId="0" applyNumberFormat="1" applyFont="1" applyBorder="1" applyAlignment="1" applyProtection="1">
      <alignment horizontal="center" vertical="center"/>
      <protection hidden="1"/>
    </xf>
    <xf numFmtId="1" fontId="3" fillId="6" borderId="56" xfId="0" applyNumberFormat="1" applyFont="1" applyFill="1" applyBorder="1" applyAlignment="1" applyProtection="1">
      <alignment horizontal="center" vertical="center"/>
      <protection hidden="1"/>
    </xf>
    <xf numFmtId="1" fontId="3" fillId="6" borderId="57" xfId="0" applyNumberFormat="1" applyFont="1" applyFill="1" applyBorder="1" applyAlignment="1" applyProtection="1">
      <alignment horizontal="center" vertical="center"/>
      <protection hidden="1"/>
    </xf>
    <xf numFmtId="1" fontId="3" fillId="6" borderId="70" xfId="0" applyNumberFormat="1" applyFont="1" applyFill="1" applyBorder="1" applyAlignment="1" applyProtection="1">
      <alignment horizontal="center" vertical="center"/>
      <protection hidden="1"/>
    </xf>
    <xf numFmtId="0" fontId="3" fillId="0" borderId="39" xfId="0" applyFont="1" applyFill="1" applyBorder="1" applyAlignment="1" applyProtection="1">
      <alignment horizontal="center" vertical="center"/>
      <protection hidden="1"/>
    </xf>
    <xf numFmtId="1" fontId="3" fillId="0" borderId="66" xfId="0" applyNumberFormat="1" applyFont="1" applyFill="1" applyBorder="1" applyAlignment="1" applyProtection="1">
      <alignment horizontal="center" vertical="center"/>
      <protection hidden="1"/>
    </xf>
    <xf numFmtId="1" fontId="3" fillId="0" borderId="41" xfId="0" applyNumberFormat="1" applyFont="1" applyFill="1" applyBorder="1" applyAlignment="1" applyProtection="1">
      <alignment horizontal="center" vertical="center"/>
      <protection hidden="1"/>
    </xf>
    <xf numFmtId="1" fontId="3" fillId="0" borderId="53" xfId="0" applyNumberFormat="1" applyFont="1" applyFill="1" applyBorder="1" applyAlignment="1" applyProtection="1">
      <alignment horizontal="center" vertical="center"/>
      <protection hidden="1"/>
    </xf>
    <xf numFmtId="0" fontId="3" fillId="0" borderId="8" xfId="0" applyFont="1" applyFill="1" applyBorder="1" applyAlignment="1" applyProtection="1">
      <alignment horizontal="center" vertical="center"/>
      <protection hidden="1"/>
    </xf>
    <xf numFmtId="1" fontId="3" fillId="0" borderId="46" xfId="0" applyNumberFormat="1" applyFont="1" applyFill="1" applyBorder="1" applyAlignment="1" applyProtection="1">
      <alignment horizontal="center" vertical="center"/>
      <protection hidden="1"/>
    </xf>
    <xf numFmtId="1" fontId="3" fillId="0" borderId="14" xfId="0" applyNumberFormat="1" applyFont="1" applyFill="1" applyBorder="1" applyAlignment="1" applyProtection="1">
      <alignment horizontal="center" vertical="center"/>
      <protection hidden="1"/>
    </xf>
    <xf numFmtId="1" fontId="3" fillId="0" borderId="50" xfId="0" applyNumberFormat="1" applyFont="1" applyFill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textRotation="90"/>
      <protection hidden="1"/>
    </xf>
    <xf numFmtId="0" fontId="4" fillId="6" borderId="5" xfId="0" applyFont="1" applyFill="1" applyBorder="1" applyAlignment="1" applyProtection="1">
      <alignment horizontal="center" vertical="center"/>
      <protection hidden="1"/>
    </xf>
    <xf numFmtId="0" fontId="4" fillId="6" borderId="39" xfId="0" applyFont="1" applyFill="1" applyBorder="1" applyAlignment="1" applyProtection="1">
      <alignment horizontal="center" vertical="center"/>
      <protection hidden="1"/>
    </xf>
    <xf numFmtId="0" fontId="4" fillId="6" borderId="59" xfId="0" applyFont="1" applyFill="1" applyBorder="1" applyAlignment="1" applyProtection="1">
      <alignment horizontal="center" vertical="center"/>
      <protection hidden="1"/>
    </xf>
    <xf numFmtId="0" fontId="4" fillId="0" borderId="39" xfId="0" applyFont="1" applyFill="1" applyBorder="1" applyAlignment="1" applyProtection="1">
      <alignment horizontal="center" vertical="center"/>
      <protection hidden="1"/>
    </xf>
    <xf numFmtId="0" fontId="4" fillId="0" borderId="8" xfId="0" applyFont="1" applyFill="1" applyBorder="1" applyAlignment="1" applyProtection="1">
      <alignment horizontal="center" vertical="center"/>
      <protection hidden="1"/>
    </xf>
    <xf numFmtId="0" fontId="4" fillId="0" borderId="3" xfId="0" applyFont="1" applyFill="1" applyBorder="1" applyAlignment="1" applyProtection="1">
      <alignment horizontal="center" vertical="center"/>
      <protection hidden="1"/>
    </xf>
    <xf numFmtId="1" fontId="3" fillId="0" borderId="44" xfId="0" applyNumberFormat="1" applyFont="1" applyFill="1" applyBorder="1" applyAlignment="1" applyProtection="1">
      <alignment horizontal="center" vertical="center"/>
      <protection hidden="1"/>
    </xf>
    <xf numFmtId="1" fontId="3" fillId="0" borderId="12" xfId="0" applyNumberFormat="1" applyFont="1" applyFill="1" applyBorder="1" applyAlignment="1" applyProtection="1">
      <alignment horizontal="center" vertical="center"/>
      <protection hidden="1"/>
    </xf>
    <xf numFmtId="1" fontId="3" fillId="0" borderId="52" xfId="0" applyNumberFormat="1" applyFont="1" applyFill="1" applyBorder="1" applyAlignment="1" applyProtection="1">
      <alignment horizontal="center" vertical="center"/>
      <protection hidden="1"/>
    </xf>
    <xf numFmtId="1" fontId="3" fillId="0" borderId="45" xfId="0" applyNumberFormat="1" applyFont="1" applyFill="1" applyBorder="1" applyAlignment="1" applyProtection="1">
      <alignment horizontal="center" vertical="center"/>
      <protection hidden="1"/>
    </xf>
    <xf numFmtId="1" fontId="3" fillId="0" borderId="23" xfId="0" applyNumberFormat="1" applyFont="1" applyFill="1" applyBorder="1" applyAlignment="1" applyProtection="1">
      <alignment horizontal="center" vertical="center"/>
      <protection hidden="1"/>
    </xf>
    <xf numFmtId="1" fontId="3" fillId="0" borderId="51" xfId="0" applyNumberFormat="1" applyFont="1" applyFill="1" applyBorder="1" applyAlignment="1" applyProtection="1">
      <alignment horizontal="center" vertical="center"/>
      <protection hidden="1"/>
    </xf>
    <xf numFmtId="0" fontId="4" fillId="0" borderId="5" xfId="0" applyFont="1" applyFill="1" applyBorder="1" applyAlignment="1" applyProtection="1">
      <alignment horizontal="center" vertical="center"/>
      <protection hidden="1"/>
    </xf>
    <xf numFmtId="0" fontId="3" fillId="0" borderId="67" xfId="0" applyFont="1" applyBorder="1" applyAlignment="1" applyProtection="1">
      <alignment horizontal="center"/>
      <protection hidden="1"/>
    </xf>
    <xf numFmtId="2" fontId="3" fillId="0" borderId="51" xfId="0" applyNumberFormat="1" applyFont="1" applyBorder="1" applyAlignment="1" applyProtection="1">
      <alignment horizontal="center"/>
      <protection hidden="1"/>
    </xf>
    <xf numFmtId="2" fontId="3" fillId="0" borderId="50" xfId="0" applyNumberFormat="1" applyFont="1" applyBorder="1" applyAlignment="1" applyProtection="1">
      <alignment horizontal="center"/>
      <protection hidden="1"/>
    </xf>
    <xf numFmtId="1" fontId="3" fillId="0" borderId="0" xfId="0" applyNumberFormat="1" applyFont="1" applyAlignment="1" applyProtection="1">
      <alignment horizontal="center"/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22" fillId="0" borderId="2" xfId="0" applyFont="1" applyBorder="1" applyAlignment="1" applyProtection="1">
      <alignment horizontal="center" vertical="center" textRotation="90" wrapText="1"/>
      <protection hidden="1"/>
    </xf>
    <xf numFmtId="0" fontId="21" fillId="0" borderId="2" xfId="0" applyFont="1" applyBorder="1" applyAlignment="1" applyProtection="1">
      <alignment horizontal="center" vertical="center" textRotation="90"/>
      <protection hidden="1"/>
    </xf>
    <xf numFmtId="0" fontId="7" fillId="0" borderId="0" xfId="0" applyFont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Alignment="1">
      <alignment horizontal="left"/>
    </xf>
    <xf numFmtId="0" fontId="0" fillId="0" borderId="0" xfId="0" applyFill="1" applyAlignment="1"/>
    <xf numFmtId="49" fontId="0" fillId="0" borderId="0" xfId="0" applyNumberFormat="1" applyFill="1" applyBorder="1" applyProtection="1">
      <protection hidden="1"/>
    </xf>
    <xf numFmtId="49" fontId="0" fillId="0" borderId="0" xfId="0" applyNumberForma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left"/>
      <protection hidden="1"/>
    </xf>
    <xf numFmtId="49" fontId="0" fillId="0" borderId="0" xfId="0" applyNumberFormat="1" applyBorder="1" applyAlignment="1" applyProtection="1">
      <alignment horizontal="left"/>
      <protection hidden="1"/>
    </xf>
    <xf numFmtId="49" fontId="0" fillId="0" borderId="0" xfId="0" applyNumberFormat="1" applyAlignment="1" applyProtection="1">
      <alignment horizontal="left" vertical="center"/>
      <protection hidden="1"/>
    </xf>
    <xf numFmtId="49" fontId="12" fillId="0" borderId="0" xfId="2" applyNumberFormat="1" applyAlignment="1" applyProtection="1">
      <alignment horizontal="left"/>
      <protection hidden="1"/>
    </xf>
    <xf numFmtId="0" fontId="5" fillId="0" borderId="66" xfId="0" applyFont="1" applyBorder="1" applyAlignment="1" applyProtection="1">
      <alignment horizontal="center" vertical="center" wrapText="1"/>
      <protection hidden="1"/>
    </xf>
    <xf numFmtId="2" fontId="3" fillId="6" borderId="56" xfId="0" applyNumberFormat="1" applyFont="1" applyFill="1" applyBorder="1" applyAlignment="1" applyProtection="1">
      <alignment horizontal="center" vertical="center"/>
      <protection hidden="1"/>
    </xf>
    <xf numFmtId="2" fontId="3" fillId="6" borderId="44" xfId="0" applyNumberFormat="1" applyFont="1" applyFill="1" applyBorder="1" applyAlignment="1" applyProtection="1">
      <alignment horizontal="center" vertical="center"/>
      <protection hidden="1"/>
    </xf>
    <xf numFmtId="49" fontId="7" fillId="0" borderId="0" xfId="0" applyNumberFormat="1" applyFont="1" applyFill="1" applyAlignment="1" applyProtection="1">
      <alignment horizontal="center"/>
      <protection locked="0" hidden="1"/>
    </xf>
    <xf numFmtId="0" fontId="3" fillId="0" borderId="51" xfId="0" applyFont="1" applyBorder="1" applyAlignment="1" applyProtection="1">
      <alignment horizontal="left"/>
      <protection hidden="1"/>
    </xf>
    <xf numFmtId="0" fontId="3" fillId="6" borderId="52" xfId="0" applyFont="1" applyFill="1" applyBorder="1" applyAlignment="1" applyProtection="1">
      <alignment horizontal="left"/>
      <protection hidden="1"/>
    </xf>
    <xf numFmtId="0" fontId="3" fillId="0" borderId="52" xfId="0" applyFont="1" applyBorder="1" applyAlignment="1" applyProtection="1">
      <alignment horizontal="left"/>
      <protection hidden="1"/>
    </xf>
    <xf numFmtId="0" fontId="3" fillId="0" borderId="62" xfId="0" applyFont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 textRotation="90" wrapText="1"/>
      <protection hidden="1"/>
    </xf>
    <xf numFmtId="0" fontId="5" fillId="0" borderId="0" xfId="0" applyFont="1" applyBorder="1" applyAlignment="1" applyProtection="1">
      <alignment horizontal="center" textRotation="90"/>
      <protection hidden="1"/>
    </xf>
    <xf numFmtId="0" fontId="7" fillId="0" borderId="54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textRotation="90"/>
      <protection hidden="1"/>
    </xf>
    <xf numFmtId="1" fontId="4" fillId="0" borderId="4" xfId="0" applyNumberFormat="1" applyFont="1" applyBorder="1" applyAlignment="1" applyProtection="1">
      <alignment horizontal="center" vertical="center"/>
      <protection hidden="1"/>
    </xf>
    <xf numFmtId="1" fontId="4" fillId="6" borderId="6" xfId="0" applyNumberFormat="1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Border="1" applyAlignment="1" applyProtection="1">
      <alignment horizontal="center" vertical="center"/>
      <protection hidden="1"/>
    </xf>
    <xf numFmtId="1" fontId="4" fillId="6" borderId="25" xfId="0" applyNumberFormat="1" applyFont="1" applyFill="1" applyBorder="1" applyAlignment="1" applyProtection="1">
      <alignment horizontal="center" vertical="center"/>
      <protection hidden="1"/>
    </xf>
    <xf numFmtId="1" fontId="4" fillId="0" borderId="25" xfId="0" applyNumberFormat="1" applyFont="1" applyBorder="1" applyAlignment="1" applyProtection="1">
      <alignment horizontal="center" vertical="center"/>
      <protection hidden="1"/>
    </xf>
    <xf numFmtId="1" fontId="4" fillId="6" borderId="30" xfId="0" applyNumberFormat="1" applyFont="1" applyFill="1" applyBorder="1" applyAlignment="1" applyProtection="1">
      <alignment horizontal="center" vertical="center"/>
      <protection hidden="1"/>
    </xf>
    <xf numFmtId="1" fontId="4" fillId="0" borderId="25" xfId="0" applyNumberFormat="1" applyFont="1" applyFill="1" applyBorder="1" applyAlignment="1" applyProtection="1">
      <alignment horizontal="center" vertical="center"/>
      <protection hidden="1"/>
    </xf>
    <xf numFmtId="1" fontId="4" fillId="0" borderId="9" xfId="0" applyNumberFormat="1" applyFont="1" applyFill="1" applyBorder="1" applyAlignment="1" applyProtection="1">
      <alignment horizontal="center" vertical="center"/>
      <protection hidden="1"/>
    </xf>
    <xf numFmtId="1" fontId="4" fillId="0" borderId="4" xfId="0" applyNumberFormat="1" applyFont="1" applyFill="1" applyBorder="1" applyAlignment="1" applyProtection="1">
      <alignment horizontal="center" vertical="center"/>
      <protection hidden="1"/>
    </xf>
    <xf numFmtId="1" fontId="4" fillId="0" borderId="6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8" fillId="0" borderId="0" xfId="0" applyFont="1" applyFill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1" fontId="0" fillId="0" borderId="0" xfId="0" applyNumberFormat="1" applyFill="1" applyBorder="1" applyProtection="1">
      <protection hidden="1"/>
    </xf>
    <xf numFmtId="1" fontId="0" fillId="0" borderId="0" xfId="0" applyNumberFormat="1" applyProtection="1">
      <protection hidden="1"/>
    </xf>
    <xf numFmtId="0" fontId="4" fillId="0" borderId="4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NumberFormat="1" applyFont="1" applyAlignment="1" applyProtection="1">
      <alignment horizontal="center"/>
      <protection hidden="1"/>
    </xf>
    <xf numFmtId="49" fontId="18" fillId="0" borderId="0" xfId="0" applyNumberFormat="1" applyFont="1" applyProtection="1">
      <protection hidden="1"/>
    </xf>
    <xf numFmtId="49" fontId="18" fillId="0" borderId="0" xfId="0" applyNumberFormat="1" applyFont="1" applyFill="1" applyAlignment="1" applyProtection="1">
      <alignment horizontal="center"/>
      <protection hidden="1"/>
    </xf>
    <xf numFmtId="0" fontId="18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49" fontId="5" fillId="0" borderId="45" xfId="0" applyNumberFormat="1" applyFont="1" applyBorder="1" applyAlignment="1" applyProtection="1">
      <alignment horizontal="left" vertical="center"/>
      <protection locked="0" hidden="1"/>
    </xf>
    <xf numFmtId="49" fontId="5" fillId="0" borderId="23" xfId="0" applyNumberFormat="1" applyFont="1" applyBorder="1" applyAlignment="1" applyProtection="1">
      <alignment horizontal="left" vertical="center"/>
      <protection locked="0" hidden="1"/>
    </xf>
    <xf numFmtId="49" fontId="5" fillId="0" borderId="51" xfId="0" applyNumberFormat="1" applyFont="1" applyBorder="1" applyAlignment="1" applyProtection="1">
      <alignment horizontal="left" vertical="center"/>
      <protection locked="0" hidden="1"/>
    </xf>
    <xf numFmtId="49" fontId="5" fillId="6" borderId="44" xfId="0" applyNumberFormat="1" applyFont="1" applyFill="1" applyBorder="1" applyAlignment="1" applyProtection="1">
      <alignment horizontal="left" vertical="center"/>
      <protection locked="0" hidden="1"/>
    </xf>
    <xf numFmtId="49" fontId="5" fillId="6" borderId="12" xfId="0" applyNumberFormat="1" applyFont="1" applyFill="1" applyBorder="1" applyAlignment="1" applyProtection="1">
      <alignment horizontal="left" vertical="center"/>
      <protection locked="0" hidden="1"/>
    </xf>
    <xf numFmtId="49" fontId="5" fillId="6" borderId="52" xfId="0" applyNumberFormat="1" applyFont="1" applyFill="1" applyBorder="1" applyAlignment="1" applyProtection="1">
      <alignment horizontal="left" vertical="center"/>
      <protection locked="0" hidden="1"/>
    </xf>
    <xf numFmtId="49" fontId="5" fillId="0" borderId="44" xfId="0" applyNumberFormat="1" applyFont="1" applyBorder="1" applyAlignment="1" applyProtection="1">
      <alignment horizontal="left" vertical="center"/>
      <protection locked="0" hidden="1"/>
    </xf>
    <xf numFmtId="49" fontId="5" fillId="0" borderId="12" xfId="0" applyNumberFormat="1" applyFont="1" applyBorder="1" applyAlignment="1" applyProtection="1">
      <alignment horizontal="left" vertical="center"/>
      <protection locked="0" hidden="1"/>
    </xf>
    <xf numFmtId="49" fontId="5" fillId="0" borderId="52" xfId="0" applyNumberFormat="1" applyFont="1" applyBorder="1" applyAlignment="1" applyProtection="1">
      <alignment horizontal="left" vertical="center"/>
      <protection locked="0" hidden="1"/>
    </xf>
    <xf numFmtId="49" fontId="5" fillId="0" borderId="46" xfId="0" applyNumberFormat="1" applyFont="1" applyBorder="1" applyAlignment="1" applyProtection="1">
      <alignment horizontal="left" vertical="center"/>
      <protection locked="0" hidden="1"/>
    </xf>
    <xf numFmtId="49" fontId="5" fillId="0" borderId="14" xfId="0" applyNumberFormat="1" applyFont="1" applyBorder="1" applyAlignment="1" applyProtection="1">
      <alignment horizontal="left" vertical="center"/>
      <protection locked="0" hidden="1"/>
    </xf>
    <xf numFmtId="49" fontId="5" fillId="0" borderId="50" xfId="0" applyNumberFormat="1" applyFont="1" applyBorder="1" applyAlignment="1" applyProtection="1">
      <alignment horizontal="left" vertical="center"/>
      <protection locked="0" hidden="1"/>
    </xf>
    <xf numFmtId="0" fontId="5" fillId="0" borderId="3" xfId="0" applyFont="1" applyBorder="1" applyAlignment="1" applyProtection="1">
      <alignment horizontal="left" vertical="center"/>
      <protection hidden="1"/>
    </xf>
    <xf numFmtId="0" fontId="5" fillId="6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Fill="1" applyBorder="1" applyAlignment="1" applyProtection="1">
      <alignment horizontal="left" vertical="center"/>
      <protection hidden="1"/>
    </xf>
    <xf numFmtId="0" fontId="5" fillId="0" borderId="5" xfId="0" applyFont="1" applyBorder="1" applyAlignment="1" applyProtection="1">
      <alignment horizontal="left" vertical="center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49" fontId="5" fillId="0" borderId="0" xfId="0" applyNumberFormat="1" applyFont="1" applyBorder="1" applyAlignment="1" applyProtection="1">
      <alignment horizontal="left" vertical="center"/>
      <protection locked="0" hidden="1"/>
    </xf>
    <xf numFmtId="49" fontId="5" fillId="6" borderId="0" xfId="0" applyNumberFormat="1" applyFont="1" applyFill="1" applyBorder="1" applyAlignment="1" applyProtection="1">
      <alignment horizontal="left" vertical="center"/>
      <protection locked="0" hidden="1"/>
    </xf>
    <xf numFmtId="49" fontId="5" fillId="0" borderId="6" xfId="0" applyNumberFormat="1" applyFont="1" applyFill="1" applyBorder="1" applyAlignment="1" applyProtection="1">
      <alignment horizontal="left" vertical="center"/>
      <protection hidden="1"/>
    </xf>
    <xf numFmtId="49" fontId="5" fillId="6" borderId="6" xfId="0" applyNumberFormat="1" applyFont="1" applyFill="1" applyBorder="1" applyAlignment="1" applyProtection="1">
      <alignment horizontal="left" vertical="center"/>
      <protection hidden="1"/>
    </xf>
    <xf numFmtId="49" fontId="5" fillId="0" borderId="30" xfId="0" applyNumberFormat="1" applyFont="1" applyFill="1" applyBorder="1" applyAlignment="1" applyProtection="1">
      <alignment horizontal="left" vertical="center"/>
      <protection hidden="1"/>
    </xf>
    <xf numFmtId="49" fontId="5" fillId="6" borderId="30" xfId="0" applyNumberFormat="1" applyFont="1" applyFill="1" applyBorder="1" applyAlignment="1" applyProtection="1">
      <alignment horizontal="left" vertical="center"/>
      <protection hidden="1"/>
    </xf>
    <xf numFmtId="49" fontId="5" fillId="0" borderId="25" xfId="0" applyNumberFormat="1" applyFont="1" applyFill="1" applyBorder="1" applyAlignment="1" applyProtection="1">
      <alignment horizontal="left" vertical="center"/>
      <protection hidden="1"/>
    </xf>
    <xf numFmtId="49" fontId="5" fillId="6" borderId="25" xfId="0" applyNumberFormat="1" applyFont="1" applyFill="1" applyBorder="1" applyAlignment="1" applyProtection="1">
      <alignment horizontal="left" vertical="center"/>
      <protection hidden="1"/>
    </xf>
    <xf numFmtId="49" fontId="5" fillId="0" borderId="9" xfId="0" applyNumberFormat="1" applyFont="1" applyFill="1" applyBorder="1" applyAlignment="1" applyProtection="1">
      <alignment horizontal="left" vertical="center"/>
      <protection hidden="1"/>
    </xf>
    <xf numFmtId="0" fontId="3" fillId="6" borderId="5" xfId="0" applyFont="1" applyFill="1" applyBorder="1" applyAlignment="1" applyProtection="1">
      <alignment horizontal="center"/>
      <protection hidden="1"/>
    </xf>
    <xf numFmtId="0" fontId="3" fillId="6" borderId="6" xfId="0" applyFont="1" applyFill="1" applyBorder="1" applyAlignment="1" applyProtection="1">
      <alignment horizontal="left"/>
      <protection hidden="1"/>
    </xf>
    <xf numFmtId="2" fontId="3" fillId="6" borderId="16" xfId="0" applyNumberFormat="1" applyFont="1" applyFill="1" applyBorder="1" applyAlignment="1" applyProtection="1">
      <alignment horizontal="center"/>
      <protection locked="0" hidden="1"/>
    </xf>
    <xf numFmtId="2" fontId="3" fillId="6" borderId="12" xfId="0" applyNumberFormat="1" applyFont="1" applyFill="1" applyBorder="1" applyAlignment="1" applyProtection="1">
      <alignment horizontal="center"/>
      <protection locked="0" hidden="1"/>
    </xf>
    <xf numFmtId="2" fontId="3" fillId="6" borderId="13" xfId="0" applyNumberFormat="1" applyFont="1" applyFill="1" applyBorder="1" applyAlignment="1" applyProtection="1">
      <alignment horizontal="center"/>
      <protection locked="0" hidden="1"/>
    </xf>
    <xf numFmtId="2" fontId="3" fillId="6" borderId="28" xfId="0" applyNumberFormat="1" applyFont="1" applyFill="1" applyBorder="1" applyAlignment="1" applyProtection="1">
      <alignment horizontal="center"/>
      <protection locked="0" hidden="1"/>
    </xf>
    <xf numFmtId="2" fontId="3" fillId="6" borderId="57" xfId="0" applyNumberFormat="1" applyFont="1" applyFill="1" applyBorder="1" applyAlignment="1" applyProtection="1">
      <alignment horizontal="center"/>
      <protection locked="0" hidden="1"/>
    </xf>
    <xf numFmtId="2" fontId="3" fillId="6" borderId="29" xfId="0" applyNumberFormat="1" applyFont="1" applyFill="1" applyBorder="1" applyAlignment="1" applyProtection="1">
      <alignment horizontal="center"/>
      <protection locked="0" hidden="1"/>
    </xf>
    <xf numFmtId="0" fontId="3" fillId="6" borderId="59" xfId="0" applyFont="1" applyFill="1" applyBorder="1" applyAlignment="1" applyProtection="1">
      <alignment horizontal="center"/>
      <protection hidden="1"/>
    </xf>
    <xf numFmtId="0" fontId="3" fillId="6" borderId="30" xfId="0" applyFont="1" applyFill="1" applyBorder="1" applyAlignment="1" applyProtection="1">
      <alignment horizontal="left"/>
      <protection hidden="1"/>
    </xf>
    <xf numFmtId="2" fontId="3" fillId="6" borderId="40" xfId="0" applyNumberFormat="1" applyFont="1" applyFill="1" applyBorder="1" applyAlignment="1" applyProtection="1">
      <alignment horizontal="center"/>
      <protection locked="0" hidden="1"/>
    </xf>
    <xf numFmtId="2" fontId="3" fillId="6" borderId="41" xfId="0" applyNumberFormat="1" applyFont="1" applyFill="1" applyBorder="1" applyAlignment="1" applyProtection="1">
      <alignment horizontal="center"/>
      <protection locked="0" hidden="1"/>
    </xf>
    <xf numFmtId="2" fontId="3" fillId="6" borderId="42" xfId="0" applyNumberFormat="1" applyFont="1" applyFill="1" applyBorder="1" applyAlignment="1" applyProtection="1">
      <alignment horizontal="center"/>
      <protection locked="0" hidden="1"/>
    </xf>
    <xf numFmtId="0" fontId="3" fillId="6" borderId="39" xfId="0" applyFont="1" applyFill="1" applyBorder="1" applyAlignment="1" applyProtection="1">
      <alignment horizontal="center"/>
      <protection hidden="1"/>
    </xf>
    <xf numFmtId="0" fontId="3" fillId="6" borderId="25" xfId="0" applyFont="1" applyFill="1" applyBorder="1" applyAlignment="1" applyProtection="1">
      <alignment horizontal="left"/>
      <protection hidden="1"/>
    </xf>
    <xf numFmtId="0" fontId="3" fillId="6" borderId="7" xfId="0" applyFont="1" applyFill="1" applyBorder="1" applyAlignment="1" applyProtection="1">
      <alignment horizontal="center"/>
      <protection hidden="1"/>
    </xf>
    <xf numFmtId="2" fontId="3" fillId="6" borderId="16" xfId="0" applyNumberFormat="1" applyFont="1" applyFill="1" applyBorder="1" applyAlignment="1" applyProtection="1">
      <alignment horizontal="center"/>
      <protection hidden="1"/>
    </xf>
    <xf numFmtId="2" fontId="3" fillId="6" borderId="13" xfId="0" applyNumberFormat="1" applyFont="1" applyFill="1" applyBorder="1" applyAlignment="1" applyProtection="1">
      <alignment horizontal="center"/>
      <protection hidden="1"/>
    </xf>
    <xf numFmtId="2" fontId="4" fillId="6" borderId="6" xfId="0" applyNumberFormat="1" applyFont="1" applyFill="1" applyBorder="1" applyAlignment="1" applyProtection="1">
      <alignment horizontal="center"/>
      <protection hidden="1"/>
    </xf>
    <xf numFmtId="0" fontId="3" fillId="6" borderId="43" xfId="0" applyFont="1" applyFill="1" applyBorder="1" applyAlignment="1" applyProtection="1">
      <alignment horizontal="center"/>
      <protection hidden="1"/>
    </xf>
    <xf numFmtId="2" fontId="3" fillId="6" borderId="40" xfId="0" applyNumberFormat="1" applyFont="1" applyFill="1" applyBorder="1" applyAlignment="1" applyProtection="1">
      <alignment horizontal="center"/>
      <protection hidden="1"/>
    </xf>
    <xf numFmtId="2" fontId="3" fillId="6" borderId="42" xfId="0" applyNumberFormat="1" applyFont="1" applyFill="1" applyBorder="1" applyAlignment="1" applyProtection="1">
      <alignment horizontal="center"/>
      <protection hidden="1"/>
    </xf>
    <xf numFmtId="2" fontId="4" fillId="6" borderId="25" xfId="0" applyNumberFormat="1" applyFont="1" applyFill="1" applyBorder="1" applyAlignment="1" applyProtection="1">
      <alignment horizontal="center"/>
      <protection hidden="1"/>
    </xf>
    <xf numFmtId="0" fontId="3" fillId="6" borderId="64" xfId="0" applyFont="1" applyFill="1" applyBorder="1" applyAlignment="1" applyProtection="1">
      <alignment horizontal="center"/>
      <protection hidden="1"/>
    </xf>
    <xf numFmtId="2" fontId="3" fillId="6" borderId="28" xfId="0" applyNumberFormat="1" applyFont="1" applyFill="1" applyBorder="1" applyAlignment="1" applyProtection="1">
      <alignment horizontal="center"/>
      <protection hidden="1"/>
    </xf>
    <xf numFmtId="2" fontId="3" fillId="6" borderId="29" xfId="0" applyNumberFormat="1" applyFont="1" applyFill="1" applyBorder="1" applyAlignment="1" applyProtection="1">
      <alignment horizontal="center"/>
      <protection hidden="1"/>
    </xf>
    <xf numFmtId="2" fontId="4" fillId="6" borderId="30" xfId="0" applyNumberFormat="1" applyFont="1" applyFill="1" applyBorder="1" applyAlignment="1" applyProtection="1">
      <alignment horizontal="center"/>
      <protection hidden="1"/>
    </xf>
    <xf numFmtId="1" fontId="4" fillId="6" borderId="25" xfId="0" applyNumberFormat="1" applyFont="1" applyFill="1" applyBorder="1" applyAlignment="1" applyProtection="1">
      <alignment horizontal="center"/>
      <protection hidden="1"/>
    </xf>
    <xf numFmtId="1" fontId="4" fillId="6" borderId="6" xfId="0" applyNumberFormat="1" applyFont="1" applyFill="1" applyBorder="1" applyAlignment="1" applyProtection="1">
      <alignment horizontal="center"/>
      <protection hidden="1"/>
    </xf>
    <xf numFmtId="1" fontId="4" fillId="6" borderId="30" xfId="0" applyNumberFormat="1" applyFont="1" applyFill="1" applyBorder="1" applyAlignment="1" applyProtection="1">
      <alignment horizontal="center"/>
      <protection hidden="1"/>
    </xf>
    <xf numFmtId="1" fontId="4" fillId="0" borderId="6" xfId="0" applyNumberFormat="1" applyFont="1" applyFill="1" applyBorder="1" applyAlignment="1" applyProtection="1">
      <alignment horizontal="center"/>
      <protection hidden="1"/>
    </xf>
    <xf numFmtId="1" fontId="4" fillId="0" borderId="25" xfId="0" applyNumberFormat="1" applyFont="1" applyFill="1" applyBorder="1" applyAlignment="1" applyProtection="1">
      <alignment horizontal="center"/>
      <protection hidden="1"/>
    </xf>
    <xf numFmtId="0" fontId="4" fillId="5" borderId="4" xfId="0" applyFont="1" applyFill="1" applyBorder="1" applyAlignment="1" applyProtection="1">
      <alignment horizontal="center"/>
      <protection hidden="1"/>
    </xf>
    <xf numFmtId="0" fontId="4" fillId="5" borderId="6" xfId="0" applyFont="1" applyFill="1" applyBorder="1" applyAlignment="1" applyProtection="1">
      <alignment horizontal="center"/>
      <protection hidden="1"/>
    </xf>
    <xf numFmtId="0" fontId="4" fillId="5" borderId="30" xfId="0" applyFont="1" applyFill="1" applyBorder="1" applyAlignment="1" applyProtection="1">
      <alignment horizontal="center"/>
      <protection hidden="1"/>
    </xf>
    <xf numFmtId="0" fontId="4" fillId="5" borderId="9" xfId="0" applyFont="1" applyFill="1" applyBorder="1" applyAlignment="1" applyProtection="1">
      <alignment horizontal="center"/>
      <protection hidden="1"/>
    </xf>
    <xf numFmtId="0" fontId="7" fillId="5" borderId="1" xfId="0" applyFont="1" applyFill="1" applyBorder="1" applyAlignment="1" applyProtection="1">
      <alignment horizontal="center"/>
      <protection hidden="1"/>
    </xf>
    <xf numFmtId="0" fontId="4" fillId="5" borderId="67" xfId="0" applyFont="1" applyFill="1" applyBorder="1" applyAlignment="1" applyProtection="1">
      <alignment horizontal="center"/>
      <protection hidden="1"/>
    </xf>
    <xf numFmtId="0" fontId="4" fillId="5" borderId="25" xfId="0" applyFont="1" applyFill="1" applyBorder="1" applyAlignment="1" applyProtection="1">
      <alignment horizontal="center"/>
      <protection hidden="1"/>
    </xf>
    <xf numFmtId="1" fontId="7" fillId="2" borderId="1" xfId="0" applyNumberFormat="1" applyFont="1" applyFill="1" applyBorder="1" applyAlignment="1" applyProtection="1">
      <alignment horizontal="center"/>
      <protection hidden="1"/>
    </xf>
    <xf numFmtId="1" fontId="3" fillId="2" borderId="21" xfId="0" applyNumberFormat="1" applyFont="1" applyFill="1" applyBorder="1" applyAlignment="1" applyProtection="1">
      <alignment horizontal="center"/>
      <protection locked="0" hidden="1"/>
    </xf>
    <xf numFmtId="1" fontId="3" fillId="2" borderId="7" xfId="0" applyNumberFormat="1" applyFont="1" applyFill="1" applyBorder="1" applyAlignment="1" applyProtection="1">
      <alignment horizontal="center"/>
      <protection locked="0" hidden="1"/>
    </xf>
    <xf numFmtId="1" fontId="3" fillId="2" borderId="43" xfId="0" applyNumberFormat="1" applyFont="1" applyFill="1" applyBorder="1" applyAlignment="1" applyProtection="1">
      <alignment horizontal="center"/>
      <protection locked="0" hidden="1"/>
    </xf>
    <xf numFmtId="1" fontId="3" fillId="2" borderId="64" xfId="0" applyNumberFormat="1" applyFont="1" applyFill="1" applyBorder="1" applyAlignment="1" applyProtection="1">
      <alignment horizontal="center"/>
      <protection locked="0" hidden="1"/>
    </xf>
    <xf numFmtId="1" fontId="3" fillId="2" borderId="10" xfId="0" applyNumberFormat="1" applyFont="1" applyFill="1" applyBorder="1" applyAlignment="1" applyProtection="1">
      <alignment horizontal="center"/>
      <protection locked="0" hidden="1"/>
    </xf>
    <xf numFmtId="0" fontId="3" fillId="0" borderId="4" xfId="0" applyFont="1" applyBorder="1" applyAlignment="1" applyProtection="1">
      <alignment horizontal="left"/>
      <protection locked="0" hidden="1"/>
    </xf>
    <xf numFmtId="0" fontId="3" fillId="6" borderId="6" xfId="0" applyFont="1" applyFill="1" applyBorder="1" applyAlignment="1" applyProtection="1">
      <alignment horizontal="left"/>
      <protection locked="0" hidden="1"/>
    </xf>
    <xf numFmtId="0" fontId="3" fillId="0" borderId="6" xfId="0" applyFont="1" applyBorder="1" applyAlignment="1" applyProtection="1">
      <alignment horizontal="left"/>
      <protection locked="0" hidden="1"/>
    </xf>
    <xf numFmtId="0" fontId="3" fillId="6" borderId="30" xfId="0" applyFont="1" applyFill="1" applyBorder="1" applyAlignment="1" applyProtection="1">
      <alignment horizontal="left"/>
      <protection locked="0" hidden="1"/>
    </xf>
    <xf numFmtId="0" fontId="3" fillId="0" borderId="9" xfId="0" applyFont="1" applyBorder="1" applyAlignment="1" applyProtection="1">
      <alignment horizontal="left"/>
      <protection locked="0" hidden="1"/>
    </xf>
    <xf numFmtId="0" fontId="5" fillId="0" borderId="4" xfId="0" applyNumberFormat="1" applyFont="1" applyBorder="1" applyAlignment="1" applyProtection="1">
      <alignment horizontal="left" vertical="center"/>
      <protection hidden="1"/>
    </xf>
    <xf numFmtId="0" fontId="5" fillId="6" borderId="6" xfId="0" applyNumberFormat="1" applyFont="1" applyFill="1" applyBorder="1" applyAlignment="1" applyProtection="1">
      <alignment horizontal="left" vertical="center"/>
      <protection hidden="1"/>
    </xf>
    <xf numFmtId="0" fontId="5" fillId="0" borderId="6" xfId="0" applyNumberFormat="1" applyFont="1" applyBorder="1" applyAlignment="1" applyProtection="1">
      <alignment horizontal="left" vertical="center"/>
      <protection hidden="1"/>
    </xf>
    <xf numFmtId="0" fontId="5" fillId="0" borderId="30" xfId="0" applyNumberFormat="1" applyFont="1" applyBorder="1" applyAlignment="1" applyProtection="1">
      <alignment horizontal="left" vertical="center"/>
      <protection hidden="1"/>
    </xf>
    <xf numFmtId="0" fontId="5" fillId="6" borderId="30" xfId="0" applyNumberFormat="1" applyFont="1" applyFill="1" applyBorder="1" applyAlignment="1" applyProtection="1">
      <alignment horizontal="left" vertical="center"/>
      <protection hidden="1"/>
    </xf>
    <xf numFmtId="0" fontId="5" fillId="0" borderId="6" xfId="0" applyNumberFormat="1" applyFont="1" applyFill="1" applyBorder="1" applyAlignment="1" applyProtection="1">
      <alignment horizontal="left" vertical="center"/>
      <protection hidden="1"/>
    </xf>
    <xf numFmtId="0" fontId="5" fillId="6" borderId="25" xfId="0" applyNumberFormat="1" applyFont="1" applyFill="1" applyBorder="1" applyAlignment="1" applyProtection="1">
      <alignment horizontal="left" vertical="center"/>
      <protection hidden="1"/>
    </xf>
    <xf numFmtId="0" fontId="5" fillId="8" borderId="9" xfId="0" applyNumberFormat="1" applyFont="1" applyFill="1" applyBorder="1" applyAlignment="1" applyProtection="1">
      <alignment horizontal="left" vertical="center"/>
      <protection hidden="1"/>
    </xf>
    <xf numFmtId="0" fontId="5" fillId="0" borderId="39" xfId="0" applyFont="1" applyBorder="1" applyAlignment="1" applyProtection="1">
      <alignment horizontal="left" vertical="center"/>
      <protection hidden="1"/>
    </xf>
    <xf numFmtId="0" fontId="5" fillId="6" borderId="39" xfId="0" applyFont="1" applyFill="1" applyBorder="1" applyAlignment="1" applyProtection="1">
      <alignment horizontal="left" vertical="center"/>
      <protection hidden="1"/>
    </xf>
    <xf numFmtId="0" fontId="5" fillId="6" borderId="59" xfId="0" applyFont="1" applyFill="1" applyBorder="1" applyAlignment="1" applyProtection="1">
      <alignment horizontal="left" vertical="center"/>
      <protection hidden="1"/>
    </xf>
    <xf numFmtId="0" fontId="5" fillId="0" borderId="39" xfId="0" applyFont="1" applyFill="1" applyBorder="1" applyAlignment="1" applyProtection="1">
      <alignment horizontal="left" vertical="center"/>
      <protection hidden="1"/>
    </xf>
    <xf numFmtId="0" fontId="5" fillId="0" borderId="8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45" fontId="0" fillId="0" borderId="23" xfId="0" applyNumberFormat="1" applyBorder="1" applyAlignment="1" applyProtection="1">
      <alignment horizontal="center"/>
      <protection locked="0" hidden="1"/>
    </xf>
    <xf numFmtId="45" fontId="4" fillId="9" borderId="51" xfId="0" applyNumberFormat="1" applyFont="1" applyFill="1" applyBorder="1" applyAlignment="1" applyProtection="1">
      <alignment horizontal="center"/>
      <protection hidden="1"/>
    </xf>
    <xf numFmtId="45" fontId="0" fillId="6" borderId="12" xfId="0" applyNumberFormat="1" applyFill="1" applyBorder="1" applyAlignment="1" applyProtection="1">
      <alignment horizontal="center"/>
      <protection locked="0" hidden="1"/>
    </xf>
    <xf numFmtId="45" fontId="4" fillId="9" borderId="52" xfId="0" applyNumberFormat="1" applyFont="1" applyFill="1" applyBorder="1" applyAlignment="1" applyProtection="1">
      <alignment horizontal="center"/>
      <protection hidden="1"/>
    </xf>
    <xf numFmtId="45" fontId="0" fillId="0" borderId="12" xfId="0" applyNumberFormat="1" applyBorder="1" applyAlignment="1" applyProtection="1">
      <alignment horizontal="center"/>
      <protection locked="0" hidden="1"/>
    </xf>
    <xf numFmtId="45" fontId="0" fillId="0" borderId="14" xfId="0" applyNumberFormat="1" applyBorder="1" applyAlignment="1" applyProtection="1">
      <alignment horizontal="center"/>
      <protection locked="0" hidden="1"/>
    </xf>
    <xf numFmtId="45" fontId="4" fillId="9" borderId="50" xfId="0" applyNumberFormat="1" applyFont="1" applyFill="1" applyBorder="1" applyAlignment="1" applyProtection="1">
      <alignment horizontal="center"/>
      <protection hidden="1"/>
    </xf>
    <xf numFmtId="21" fontId="4" fillId="10" borderId="24" xfId="0" applyNumberFormat="1" applyFont="1" applyFill="1" applyBorder="1" applyAlignment="1" applyProtection="1">
      <alignment horizontal="center"/>
      <protection hidden="1"/>
    </xf>
    <xf numFmtId="21" fontId="4" fillId="10" borderId="13" xfId="0" applyNumberFormat="1" applyFont="1" applyFill="1" applyBorder="1" applyAlignment="1" applyProtection="1">
      <alignment horizontal="center"/>
      <protection hidden="1"/>
    </xf>
    <xf numFmtId="21" fontId="4" fillId="10" borderId="42" xfId="0" applyNumberFormat="1" applyFont="1" applyFill="1" applyBorder="1" applyAlignment="1" applyProtection="1">
      <alignment horizontal="center"/>
      <protection hidden="1"/>
    </xf>
    <xf numFmtId="21" fontId="4" fillId="10" borderId="15" xfId="0" applyNumberFormat="1" applyFont="1" applyFill="1" applyBorder="1" applyAlignment="1" applyProtection="1">
      <alignment horizontal="center"/>
      <protection hidden="1"/>
    </xf>
    <xf numFmtId="0" fontId="5" fillId="0" borderId="4" xfId="0" applyNumberFormat="1" applyFont="1" applyFill="1" applyBorder="1" applyAlignment="1" applyProtection="1">
      <alignment horizontal="left" vertical="center"/>
      <protection hidden="1"/>
    </xf>
    <xf numFmtId="0" fontId="5" fillId="0" borderId="30" xfId="0" applyNumberFormat="1" applyFont="1" applyFill="1" applyBorder="1" applyAlignment="1" applyProtection="1">
      <alignment horizontal="left" vertical="center"/>
      <protection hidden="1"/>
    </xf>
    <xf numFmtId="0" fontId="5" fillId="0" borderId="9" xfId="0" applyNumberFormat="1" applyFont="1" applyFill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center"/>
      <protection locked="0" hidden="1"/>
    </xf>
    <xf numFmtId="0" fontId="3" fillId="6" borderId="6" xfId="0" applyFont="1" applyFill="1" applyBorder="1" applyAlignment="1" applyProtection="1">
      <alignment horizontal="center"/>
      <protection locked="0" hidden="1"/>
    </xf>
    <xf numFmtId="0" fontId="3" fillId="0" borderId="6" xfId="0" applyFont="1" applyBorder="1" applyAlignment="1" applyProtection="1">
      <alignment horizontal="center"/>
      <protection locked="0" hidden="1"/>
    </xf>
    <xf numFmtId="0" fontId="3" fillId="6" borderId="30" xfId="0" applyFont="1" applyFill="1" applyBorder="1" applyAlignment="1" applyProtection="1">
      <alignment horizontal="center"/>
      <protection locked="0" hidden="1"/>
    </xf>
    <xf numFmtId="0" fontId="3" fillId="0" borderId="9" xfId="0" applyFont="1" applyBorder="1" applyAlignment="1" applyProtection="1">
      <alignment horizontal="center"/>
      <protection locked="0" hidden="1"/>
    </xf>
    <xf numFmtId="2" fontId="0" fillId="0" borderId="16" xfId="0" applyNumberFormat="1" applyFill="1" applyBorder="1" applyAlignment="1" applyProtection="1">
      <alignment horizontal="center" vertical="center"/>
      <protection hidden="1"/>
    </xf>
    <xf numFmtId="0" fontId="5" fillId="0" borderId="6" xfId="0" applyNumberFormat="1" applyFont="1" applyBorder="1" applyAlignment="1" applyProtection="1">
      <alignment horizontal="left" vertical="center"/>
      <protection locked="0" hidden="1"/>
    </xf>
    <xf numFmtId="0" fontId="5" fillId="6" borderId="6" xfId="0" applyNumberFormat="1" applyFont="1" applyFill="1" applyBorder="1" applyAlignment="1" applyProtection="1">
      <alignment horizontal="left" vertical="center"/>
      <protection locked="0" hidden="1"/>
    </xf>
    <xf numFmtId="1" fontId="4" fillId="0" borderId="30" xfId="0" applyNumberFormat="1" applyFont="1" applyFill="1" applyBorder="1" applyAlignment="1" applyProtection="1">
      <alignment horizontal="center" vertical="center"/>
      <protection hidden="1"/>
    </xf>
    <xf numFmtId="0" fontId="28" fillId="2" borderId="0" xfId="0" applyFont="1" applyFill="1" applyAlignment="1" applyProtection="1">
      <alignment horizontal="center" vertical="center"/>
      <protection locked="0" hidden="1"/>
    </xf>
    <xf numFmtId="0" fontId="5" fillId="0" borderId="4" xfId="0" applyNumberFormat="1" applyFont="1" applyBorder="1" applyAlignment="1" applyProtection="1">
      <alignment horizontal="left" vertical="center"/>
      <protection locked="0" hidden="1"/>
    </xf>
    <xf numFmtId="0" fontId="11" fillId="0" borderId="0" xfId="0" applyNumberFormat="1" applyFont="1" applyFill="1" applyAlignment="1" applyProtection="1">
      <alignment horizontal="center" vertical="center"/>
      <protection hidden="1"/>
    </xf>
    <xf numFmtId="2" fontId="0" fillId="0" borderId="0" xfId="0" applyNumberFormat="1" applyAlignment="1" applyProtection="1">
      <alignment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1" fontId="7" fillId="0" borderId="0" xfId="0" applyNumberFormat="1" applyFont="1" applyBorder="1" applyAlignment="1" applyProtection="1">
      <alignment horizontal="center" vertical="center"/>
      <protection hidden="1"/>
    </xf>
    <xf numFmtId="2" fontId="7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9" fillId="4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5" fillId="6" borderId="9" xfId="0" applyNumberFormat="1" applyFont="1" applyFill="1" applyBorder="1" applyAlignment="1" applyProtection="1">
      <alignment horizontal="left" vertical="center"/>
      <protection locked="0" hidden="1"/>
    </xf>
    <xf numFmtId="2" fontId="3" fillId="6" borderId="17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4" xfId="0" applyNumberFormat="1" applyFont="1" applyFill="1" applyBorder="1" applyAlignment="1" applyProtection="1">
      <alignment horizontal="center" vertical="center"/>
      <protection locked="0" hidden="1"/>
    </xf>
    <xf numFmtId="2" fontId="3" fillId="6" borderId="15" xfId="0" applyNumberFormat="1" applyFont="1" applyFill="1" applyBorder="1" applyAlignment="1" applyProtection="1">
      <alignment horizontal="center" vertical="center"/>
      <protection locked="0" hidden="1"/>
    </xf>
    <xf numFmtId="2" fontId="0" fillId="6" borderId="9" xfId="0" applyNumberFormat="1" applyFill="1" applyBorder="1" applyAlignment="1" applyProtection="1">
      <alignment horizontal="center" vertical="center"/>
      <protection hidden="1"/>
    </xf>
    <xf numFmtId="0" fontId="0" fillId="6" borderId="55" xfId="0" applyNumberFormat="1" applyFill="1" applyBorder="1" applyProtection="1">
      <protection hidden="1"/>
    </xf>
    <xf numFmtId="1" fontId="0" fillId="0" borderId="4" xfId="0" applyNumberFormat="1" applyFill="1" applyBorder="1" applyAlignment="1" applyProtection="1">
      <alignment horizontal="center" vertical="center"/>
      <protection hidden="1"/>
    </xf>
    <xf numFmtId="0" fontId="5" fillId="6" borderId="30" xfId="0" applyNumberFormat="1" applyFont="1" applyFill="1" applyBorder="1" applyAlignment="1" applyProtection="1">
      <alignment horizontal="left" vertical="center"/>
      <protection locked="0" hidden="1"/>
    </xf>
    <xf numFmtId="0" fontId="5" fillId="0" borderId="30" xfId="0" applyNumberFormat="1" applyFont="1" applyBorder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center" vertical="center" textRotation="90" wrapText="1"/>
      <protection hidden="1"/>
    </xf>
    <xf numFmtId="0" fontId="32" fillId="0" borderId="0" xfId="0" applyFont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0" fontId="32" fillId="0" borderId="0" xfId="0" applyFont="1" applyAlignment="1" applyProtection="1">
      <alignment horizontal="center"/>
      <protection locked="0" hidden="1"/>
    </xf>
    <xf numFmtId="0" fontId="32" fillId="0" borderId="0" xfId="0" applyFont="1" applyProtection="1">
      <protection locked="0" hidden="1"/>
    </xf>
    <xf numFmtId="1" fontId="3" fillId="6" borderId="56" xfId="0" applyNumberFormat="1" applyFont="1" applyFill="1" applyBorder="1" applyAlignment="1" applyProtection="1">
      <alignment horizontal="center" vertical="center"/>
      <protection hidden="1"/>
    </xf>
    <xf numFmtId="1" fontId="3" fillId="6" borderId="66" xfId="0" applyNumberFormat="1" applyFont="1" applyFill="1" applyBorder="1" applyAlignment="1" applyProtection="1">
      <alignment horizontal="center" vertical="center"/>
      <protection hidden="1"/>
    </xf>
    <xf numFmtId="49" fontId="3" fillId="0" borderId="3" xfId="0" applyNumberFormat="1" applyFont="1" applyFill="1" applyBorder="1" applyAlignment="1" applyProtection="1">
      <alignment horizontal="center" vertical="center"/>
      <protection hidden="1"/>
    </xf>
    <xf numFmtId="49" fontId="5" fillId="0" borderId="4" xfId="0" applyNumberFormat="1" applyFont="1" applyFill="1" applyBorder="1" applyAlignment="1" applyProtection="1">
      <alignment horizontal="left" vertical="center"/>
      <protection hidden="1"/>
    </xf>
    <xf numFmtId="49" fontId="3" fillId="0" borderId="22" xfId="0" applyNumberFormat="1" applyFont="1" applyFill="1" applyBorder="1" applyAlignment="1" applyProtection="1">
      <alignment horizontal="center"/>
      <protection hidden="1"/>
    </xf>
    <xf numFmtId="49" fontId="3" fillId="0" borderId="23" xfId="0" applyNumberFormat="1" applyFont="1" applyFill="1" applyBorder="1" applyAlignment="1" applyProtection="1">
      <alignment horizontal="center"/>
      <protection hidden="1"/>
    </xf>
    <xf numFmtId="49" fontId="3" fillId="0" borderId="51" xfId="0" applyNumberFormat="1" applyFont="1" applyFill="1" applyBorder="1" applyAlignment="1" applyProtection="1">
      <alignment horizontal="center"/>
      <protection hidden="1"/>
    </xf>
    <xf numFmtId="49" fontId="3" fillId="0" borderId="4" xfId="0" applyNumberFormat="1" applyFont="1" applyFill="1" applyBorder="1" applyAlignment="1" applyProtection="1">
      <alignment horizontal="center"/>
      <protection hidden="1"/>
    </xf>
    <xf numFmtId="49" fontId="0" fillId="0" borderId="4" xfId="0" applyNumberFormat="1" applyFill="1" applyBorder="1" applyProtection="1">
      <protection hidden="1"/>
    </xf>
    <xf numFmtId="49" fontId="3" fillId="0" borderId="45" xfId="0" applyNumberFormat="1" applyFont="1" applyFill="1" applyBorder="1" applyAlignment="1" applyProtection="1">
      <alignment horizontal="center"/>
      <protection hidden="1"/>
    </xf>
    <xf numFmtId="49" fontId="3" fillId="0" borderId="24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Fill="1" applyBorder="1" applyAlignment="1" applyProtection="1">
      <alignment horizontal="center"/>
      <protection hidden="1"/>
    </xf>
    <xf numFmtId="0" fontId="2" fillId="4" borderId="0" xfId="0" applyFont="1" applyFill="1" applyAlignment="1" applyProtection="1">
      <alignment horizontal="center"/>
      <protection hidden="1"/>
    </xf>
    <xf numFmtId="0" fontId="18" fillId="0" borderId="0" xfId="0" applyFont="1" applyFill="1" applyAlignment="1" applyProtection="1">
      <alignment horizontal="center"/>
      <protection locked="0" hidden="1"/>
    </xf>
    <xf numFmtId="14" fontId="18" fillId="0" borderId="0" xfId="0" applyNumberFormat="1" applyFont="1" applyFill="1" applyAlignment="1" applyProtection="1">
      <alignment horizontal="center"/>
      <protection locked="0" hidden="1"/>
    </xf>
    <xf numFmtId="0" fontId="18" fillId="0" borderId="31" xfId="0" applyFont="1" applyBorder="1" applyAlignment="1" applyProtection="1">
      <alignment horizontal="center" vertical="center"/>
      <protection locked="0" hidden="1"/>
    </xf>
    <xf numFmtId="0" fontId="18" fillId="0" borderId="65" xfId="0" applyFont="1" applyBorder="1" applyAlignment="1" applyProtection="1">
      <alignment horizontal="center" vertical="center"/>
      <protection locked="0" hidden="1"/>
    </xf>
    <xf numFmtId="49" fontId="2" fillId="4" borderId="0" xfId="0" applyNumberFormat="1" applyFont="1" applyFill="1" applyAlignment="1" applyProtection="1">
      <alignment horizontal="center"/>
      <protection hidden="1"/>
    </xf>
    <xf numFmtId="0" fontId="6" fillId="0" borderId="36" xfId="0" applyFont="1" applyBorder="1" applyAlignment="1" applyProtection="1">
      <alignment horizontal="center" vertical="center" wrapText="1"/>
      <protection hidden="1"/>
    </xf>
    <xf numFmtId="0" fontId="6" fillId="0" borderId="62" xfId="0" applyFont="1" applyBorder="1" applyAlignment="1" applyProtection="1">
      <alignment horizontal="center" vertical="center" wrapText="1"/>
      <protection hidden="1"/>
    </xf>
    <xf numFmtId="43" fontId="5" fillId="0" borderId="36" xfId="1" applyFont="1" applyBorder="1" applyAlignment="1" applyProtection="1">
      <alignment horizontal="center" vertical="center" textRotation="90" wrapText="1"/>
      <protection hidden="1"/>
    </xf>
    <xf numFmtId="43" fontId="5" fillId="0" borderId="73" xfId="1" applyFont="1" applyBorder="1" applyAlignment="1" applyProtection="1">
      <alignment horizontal="center" vertical="center" textRotation="90" wrapText="1"/>
      <protection hidden="1"/>
    </xf>
    <xf numFmtId="20" fontId="5" fillId="0" borderId="3" xfId="0" applyNumberFormat="1" applyFont="1" applyBorder="1" applyAlignment="1" applyProtection="1">
      <alignment horizontal="center" vertical="center"/>
      <protection hidden="1"/>
    </xf>
    <xf numFmtId="20" fontId="0" fillId="0" borderId="37" xfId="0" applyNumberFormat="1" applyBorder="1" applyAlignment="1" applyProtection="1">
      <alignment horizontal="center" vertical="center"/>
      <protection hidden="1"/>
    </xf>
    <xf numFmtId="20" fontId="0" fillId="0" borderId="21" xfId="0" applyNumberForma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0" borderId="21" xfId="0" applyFont="1" applyBorder="1" applyAlignment="1" applyProtection="1">
      <alignment horizontal="center" vertical="center"/>
      <protection hidden="1"/>
    </xf>
    <xf numFmtId="20" fontId="2" fillId="4" borderId="0" xfId="0" applyNumberFormat="1" applyFont="1" applyFill="1" applyAlignment="1" applyProtection="1">
      <alignment horizontal="center"/>
      <protection hidden="1"/>
    </xf>
    <xf numFmtId="0" fontId="4" fillId="0" borderId="54" xfId="0" applyFont="1" applyBorder="1" applyAlignment="1" applyProtection="1">
      <alignment horizontal="center" vertical="center"/>
      <protection hidden="1"/>
    </xf>
    <xf numFmtId="0" fontId="4" fillId="0" borderId="65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 textRotation="90" wrapText="1"/>
      <protection hidden="1"/>
    </xf>
    <xf numFmtId="0" fontId="6" fillId="0" borderId="35" xfId="0" applyFont="1" applyBorder="1" applyAlignment="1" applyProtection="1">
      <alignment horizontal="center" vertical="center" textRotation="90" wrapText="1"/>
      <protection hidden="1"/>
    </xf>
    <xf numFmtId="171" fontId="5" fillId="0" borderId="18" xfId="0" applyNumberFormat="1" applyFont="1" applyBorder="1" applyAlignment="1" applyProtection="1">
      <alignment horizontal="center" vertical="center" textRotation="90" wrapText="1"/>
      <protection hidden="1"/>
    </xf>
    <xf numFmtId="171" fontId="5" fillId="0" borderId="27" xfId="0" applyNumberFormat="1" applyFont="1" applyBorder="1" applyAlignment="1" applyProtection="1">
      <alignment horizontal="center" vertical="center" textRotation="90" wrapText="1"/>
      <protection hidden="1"/>
    </xf>
    <xf numFmtId="171" fontId="5" fillId="0" borderId="71" xfId="0" applyNumberFormat="1" applyFont="1" applyBorder="1" applyAlignment="1" applyProtection="1">
      <alignment horizontal="center" vertical="center" textRotation="90" wrapText="1"/>
      <protection hidden="1"/>
    </xf>
    <xf numFmtId="171" fontId="5" fillId="0" borderId="48" xfId="0" applyNumberFormat="1" applyFont="1" applyBorder="1" applyAlignment="1" applyProtection="1">
      <alignment horizontal="center" vertical="center" textRotation="90" wrapText="1"/>
      <protection hidden="1"/>
    </xf>
    <xf numFmtId="45" fontId="5" fillId="0" borderId="71" xfId="0" applyNumberFormat="1" applyFont="1" applyBorder="1" applyAlignment="1" applyProtection="1">
      <alignment horizontal="center" vertical="center" textRotation="90" wrapText="1"/>
      <protection hidden="1"/>
    </xf>
    <xf numFmtId="45" fontId="5" fillId="0" borderId="72" xfId="0" applyNumberFormat="1" applyFont="1" applyBorder="1" applyAlignment="1" applyProtection="1">
      <alignment horizontal="center" vertical="center" textRotation="90" wrapText="1"/>
      <protection hidden="1"/>
    </xf>
    <xf numFmtId="47" fontId="5" fillId="0" borderId="19" xfId="0" applyNumberFormat="1" applyFont="1" applyBorder="1" applyAlignment="1" applyProtection="1">
      <alignment horizontal="center" vertical="center" textRotation="90" wrapText="1"/>
      <protection hidden="1"/>
    </xf>
    <xf numFmtId="47" fontId="5" fillId="0" borderId="61" xfId="0" applyNumberFormat="1" applyFont="1" applyBorder="1" applyAlignment="1" applyProtection="1">
      <alignment horizontal="center" vertical="center" textRotation="90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35" xfId="0" applyFont="1" applyBorder="1" applyAlignment="1" applyProtection="1">
      <alignment horizontal="center" vertical="center" wrapText="1"/>
      <protection hidden="1"/>
    </xf>
    <xf numFmtId="0" fontId="4" fillId="0" borderId="54" xfId="0" applyFont="1" applyFill="1" applyBorder="1" applyAlignment="1" applyProtection="1">
      <alignment horizontal="center" vertical="center"/>
      <protection hidden="1"/>
    </xf>
    <xf numFmtId="0" fontId="4" fillId="0" borderId="65" xfId="0" applyFont="1" applyFill="1" applyBorder="1" applyAlignment="1" applyProtection="1">
      <alignment horizontal="center" vertical="center"/>
      <protection hidden="1"/>
    </xf>
    <xf numFmtId="14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60" xfId="0" applyFont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center" vertical="center"/>
      <protection hidden="1"/>
    </xf>
    <xf numFmtId="0" fontId="4" fillId="0" borderId="31" xfId="0" applyFont="1" applyFill="1" applyBorder="1" applyAlignment="1" applyProtection="1">
      <alignment horizontal="center" vertical="center"/>
      <protection hidden="1"/>
    </xf>
    <xf numFmtId="49" fontId="4" fillId="0" borderId="54" xfId="0" applyNumberFormat="1" applyFont="1" applyFill="1" applyBorder="1" applyAlignment="1" applyProtection="1">
      <alignment horizontal="center" vertical="center"/>
      <protection hidden="1"/>
    </xf>
    <xf numFmtId="49" fontId="4" fillId="0" borderId="31" xfId="0" applyNumberFormat="1" applyFont="1" applyFill="1" applyBorder="1" applyAlignment="1" applyProtection="1">
      <alignment horizontal="center" vertical="center"/>
      <protection hidden="1"/>
    </xf>
    <xf numFmtId="49" fontId="4" fillId="0" borderId="65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NumberFormat="1" applyFont="1" applyFill="1" applyAlignment="1" applyProtection="1">
      <alignment horizontal="center"/>
      <protection hidden="1"/>
    </xf>
    <xf numFmtId="49" fontId="4" fillId="0" borderId="54" xfId="0" applyNumberFormat="1" applyFont="1" applyBorder="1" applyAlignment="1" applyProtection="1">
      <alignment horizontal="center" vertical="center"/>
      <protection hidden="1"/>
    </xf>
    <xf numFmtId="49" fontId="4" fillId="0" borderId="31" xfId="0" applyNumberFormat="1" applyFont="1" applyBorder="1" applyAlignment="1" applyProtection="1">
      <alignment horizontal="center" vertical="center"/>
      <protection hidden="1"/>
    </xf>
    <xf numFmtId="49" fontId="4" fillId="0" borderId="65" xfId="0" applyNumberFormat="1" applyFont="1" applyBorder="1" applyAlignment="1" applyProtection="1">
      <alignment horizontal="center" vertical="center"/>
      <protection hidden="1"/>
    </xf>
    <xf numFmtId="0" fontId="4" fillId="0" borderId="11" xfId="0" applyNumberFormat="1" applyFont="1" applyBorder="1" applyAlignment="1" applyProtection="1">
      <alignment horizontal="center" vertical="center"/>
      <protection hidden="1"/>
    </xf>
    <xf numFmtId="0" fontId="4" fillId="0" borderId="26" xfId="0" applyNumberFormat="1" applyFont="1" applyBorder="1" applyAlignment="1" applyProtection="1">
      <alignment horizontal="center" vertical="center"/>
      <protection hidden="1"/>
    </xf>
    <xf numFmtId="0" fontId="4" fillId="0" borderId="60" xfId="0" applyNumberFormat="1" applyFont="1" applyBorder="1" applyAlignment="1" applyProtection="1">
      <alignment horizontal="center" vertical="center"/>
      <protection hidden="1"/>
    </xf>
    <xf numFmtId="0" fontId="2" fillId="4" borderId="0" xfId="0" applyNumberFormat="1" applyFont="1" applyFill="1" applyAlignment="1" applyProtection="1">
      <alignment horizontal="center"/>
      <protection hidden="1"/>
    </xf>
    <xf numFmtId="14" fontId="4" fillId="0" borderId="54" xfId="0" applyNumberFormat="1" applyFont="1" applyFill="1" applyBorder="1" applyAlignment="1" applyProtection="1">
      <alignment horizontal="center" vertical="center"/>
      <protection hidden="1"/>
    </xf>
    <xf numFmtId="0" fontId="4" fillId="0" borderId="65" xfId="0" applyNumberFormat="1" applyFont="1" applyFill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/>
      <protection hidden="1"/>
    </xf>
    <xf numFmtId="0" fontId="4" fillId="0" borderId="67" xfId="0" applyNumberFormat="1" applyFont="1" applyBorder="1" applyAlignment="1" applyProtection="1">
      <alignment horizontal="center" vertical="center"/>
      <protection hidden="1"/>
    </xf>
    <xf numFmtId="0" fontId="4" fillId="0" borderId="2" xfId="0" applyNumberFormat="1" applyFont="1" applyBorder="1" applyAlignment="1" applyProtection="1">
      <alignment horizontal="center" vertical="center" wrapText="1"/>
      <protection hidden="1"/>
    </xf>
    <xf numFmtId="0" fontId="4" fillId="0" borderId="67" xfId="0" applyNumberFormat="1" applyFont="1" applyBorder="1" applyAlignment="1" applyProtection="1">
      <alignment horizontal="center" vertical="center" wrapText="1"/>
      <protection hidden="1"/>
    </xf>
    <xf numFmtId="14" fontId="4" fillId="0" borderId="2" xfId="0" applyNumberFormat="1" applyFont="1" applyBorder="1" applyAlignment="1" applyProtection="1">
      <alignment horizontal="center" vertical="center"/>
      <protection hidden="1"/>
    </xf>
    <xf numFmtId="14" fontId="4" fillId="0" borderId="67" xfId="0" applyNumberFormat="1" applyFont="1" applyBorder="1" applyAlignment="1" applyProtection="1">
      <alignment horizontal="center" vertical="center"/>
      <protection hidden="1"/>
    </xf>
    <xf numFmtId="2" fontId="4" fillId="0" borderId="2" xfId="0" applyNumberFormat="1" applyFont="1" applyBorder="1" applyAlignment="1" applyProtection="1">
      <alignment horizontal="center" vertical="center" wrapText="1"/>
      <protection hidden="1"/>
    </xf>
    <xf numFmtId="2" fontId="4" fillId="0" borderId="67" xfId="0" applyNumberFormat="1" applyFont="1" applyBorder="1" applyAlignment="1" applyProtection="1">
      <alignment horizontal="center" vertical="center" wrapText="1"/>
      <protection hidden="1"/>
    </xf>
    <xf numFmtId="0" fontId="18" fillId="0" borderId="0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NumberFormat="1" applyFont="1" applyFill="1" applyAlignment="1" applyProtection="1">
      <alignment horizontal="center"/>
      <protection locked="0" hidden="1"/>
    </xf>
    <xf numFmtId="0" fontId="18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74" xfId="0" applyFont="1" applyFill="1" applyBorder="1" applyAlignment="1" applyProtection="1">
      <alignment horizontal="center" vertical="center"/>
      <protection hidden="1"/>
    </xf>
    <xf numFmtId="0" fontId="4" fillId="3" borderId="67" xfId="0" applyFont="1" applyFill="1" applyBorder="1" applyAlignment="1" applyProtection="1">
      <alignment horizontal="center" vertical="center"/>
      <protection hidden="1"/>
    </xf>
    <xf numFmtId="2" fontId="10" fillId="4" borderId="4" xfId="0" applyNumberFormat="1" applyFont="1" applyFill="1" applyBorder="1" applyAlignment="1" applyProtection="1">
      <alignment horizontal="center" vertical="center"/>
      <protection hidden="1"/>
    </xf>
    <xf numFmtId="2" fontId="10" fillId="4" borderId="6" xfId="0" applyNumberFormat="1" applyFont="1" applyFill="1" applyBorder="1" applyAlignment="1" applyProtection="1">
      <alignment horizontal="center" vertical="center"/>
      <protection hidden="1"/>
    </xf>
    <xf numFmtId="2" fontId="10" fillId="4" borderId="9" xfId="0" applyNumberFormat="1" applyFont="1" applyFill="1" applyBorder="1" applyAlignment="1" applyProtection="1">
      <alignment horizontal="center" vertical="center"/>
      <protection hidden="1"/>
    </xf>
    <xf numFmtId="0" fontId="4" fillId="5" borderId="2" xfId="0" applyFont="1" applyFill="1" applyBorder="1" applyAlignment="1" applyProtection="1">
      <alignment horizontal="center" vertical="center"/>
      <protection hidden="1"/>
    </xf>
    <xf numFmtId="0" fontId="4" fillId="5" borderId="74" xfId="0" applyFont="1" applyFill="1" applyBorder="1" applyAlignment="1" applyProtection="1">
      <alignment horizontal="center" vertical="center"/>
      <protection hidden="1"/>
    </xf>
    <xf numFmtId="0" fontId="4" fillId="5" borderId="67" xfId="0" applyFont="1" applyFill="1" applyBorder="1" applyAlignment="1" applyProtection="1">
      <alignment horizontal="center" vertical="center"/>
      <protection hidden="1"/>
    </xf>
    <xf numFmtId="0" fontId="3" fillId="6" borderId="4" xfId="0" applyFont="1" applyFill="1" applyBorder="1" applyAlignment="1" applyProtection="1">
      <alignment horizontal="center" vertical="center"/>
      <protection hidden="1"/>
    </xf>
    <xf numFmtId="0" fontId="3" fillId="6" borderId="6" xfId="0" applyFont="1" applyFill="1" applyBorder="1" applyAlignment="1" applyProtection="1">
      <alignment horizontal="center" vertical="center"/>
      <protection hidden="1"/>
    </xf>
    <xf numFmtId="0" fontId="3" fillId="6" borderId="9" xfId="0" applyFont="1" applyFill="1" applyBorder="1" applyAlignment="1" applyProtection="1">
      <alignment horizontal="center" vertical="center"/>
      <protection hidden="1"/>
    </xf>
    <xf numFmtId="0" fontId="3" fillId="6" borderId="37" xfId="0" applyFont="1" applyFill="1" applyBorder="1" applyAlignment="1" applyProtection="1">
      <alignment horizontal="left" vertical="center"/>
      <protection hidden="1"/>
    </xf>
    <xf numFmtId="0" fontId="3" fillId="6" borderId="38" xfId="0" applyFont="1" applyFill="1" applyBorder="1" applyAlignment="1" applyProtection="1">
      <alignment horizontal="left" vertical="center"/>
      <protection hidden="1"/>
    </xf>
    <xf numFmtId="0" fontId="3" fillId="6" borderId="55" xfId="0" applyFont="1" applyFill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9" xfId="0" applyFont="1" applyBorder="1" applyAlignment="1" applyProtection="1">
      <alignment horizontal="center" vertical="center"/>
      <protection hidden="1"/>
    </xf>
    <xf numFmtId="0" fontId="3" fillId="0" borderId="37" xfId="0" applyFont="1" applyBorder="1" applyAlignment="1" applyProtection="1">
      <alignment horizontal="left" vertical="center"/>
      <protection hidden="1"/>
    </xf>
    <xf numFmtId="0" fontId="3" fillId="0" borderId="38" xfId="0" applyFont="1" applyBorder="1" applyAlignment="1" applyProtection="1">
      <alignment horizontal="left" vertical="center"/>
      <protection hidden="1"/>
    </xf>
    <xf numFmtId="0" fontId="3" fillId="0" borderId="55" xfId="0" applyFont="1" applyBorder="1" applyAlignment="1" applyProtection="1">
      <alignment horizontal="left" vertical="center"/>
      <protection hidden="1"/>
    </xf>
    <xf numFmtId="1" fontId="3" fillId="2" borderId="4" xfId="0" applyNumberFormat="1" applyFont="1" applyFill="1" applyBorder="1" applyAlignment="1" applyProtection="1">
      <alignment horizontal="center" vertical="center"/>
      <protection hidden="1"/>
    </xf>
    <xf numFmtId="1" fontId="3" fillId="2" borderId="6" xfId="0" applyNumberFormat="1" applyFont="1" applyFill="1" applyBorder="1" applyAlignment="1" applyProtection="1">
      <alignment horizontal="center" vertical="center"/>
      <protection hidden="1"/>
    </xf>
    <xf numFmtId="1" fontId="3" fillId="2" borderId="9" xfId="0" applyNumberFormat="1" applyFont="1" applyFill="1" applyBorder="1" applyAlignment="1" applyProtection="1">
      <alignment horizontal="center" vertical="center"/>
      <protection hidden="1"/>
    </xf>
    <xf numFmtId="2" fontId="0" fillId="0" borderId="0" xfId="0" applyNumberFormat="1" applyBorder="1" applyAlignment="1" applyProtection="1">
      <alignment horizontal="center" vertical="center"/>
      <protection hidden="1"/>
    </xf>
    <xf numFmtId="0" fontId="2" fillId="4" borderId="0" xfId="0" applyFont="1" applyFill="1" applyAlignment="1" applyProtection="1">
      <alignment horizontal="center"/>
      <protection locked="0" hidden="1"/>
    </xf>
    <xf numFmtId="0" fontId="18" fillId="0" borderId="0" xfId="0" applyNumberFormat="1" applyFont="1" applyFill="1" applyAlignment="1" applyProtection="1">
      <alignment horizontal="center" vertical="center"/>
      <protection locked="0" hidden="1"/>
    </xf>
    <xf numFmtId="0" fontId="9" fillId="4" borderId="2" xfId="0" applyFont="1" applyFill="1" applyBorder="1" applyAlignment="1" applyProtection="1">
      <alignment horizontal="center" vertical="center" textRotation="90"/>
      <protection hidden="1"/>
    </xf>
    <xf numFmtId="0" fontId="9" fillId="4" borderId="74" xfId="0" applyFont="1" applyFill="1" applyBorder="1" applyAlignment="1" applyProtection="1">
      <alignment horizontal="center" vertical="center" textRotation="90"/>
      <protection hidden="1"/>
    </xf>
    <xf numFmtId="0" fontId="9" fillId="4" borderId="67" xfId="0" applyFont="1" applyFill="1" applyBorder="1" applyAlignment="1" applyProtection="1">
      <alignment horizontal="center" vertical="center" textRotation="90"/>
      <protection hidden="1"/>
    </xf>
    <xf numFmtId="1" fontId="18" fillId="0" borderId="7" xfId="0" applyNumberFormat="1" applyFont="1" applyBorder="1" applyAlignment="1" applyProtection="1">
      <alignment horizontal="center" vertical="center"/>
      <protection hidden="1"/>
    </xf>
    <xf numFmtId="1" fontId="18" fillId="6" borderId="7" xfId="0" applyNumberFormat="1" applyFont="1" applyFill="1" applyBorder="1" applyAlignment="1" applyProtection="1">
      <alignment horizontal="center" vertical="center"/>
      <protection hidden="1"/>
    </xf>
    <xf numFmtId="2" fontId="3" fillId="6" borderId="44" xfId="0" applyNumberFormat="1" applyFont="1" applyFill="1" applyBorder="1" applyAlignment="1" applyProtection="1">
      <alignment horizontal="center" vertical="center"/>
      <protection hidden="1"/>
    </xf>
    <xf numFmtId="2" fontId="3" fillId="0" borderId="44" xfId="0" applyNumberFormat="1" applyFont="1" applyBorder="1" applyAlignment="1" applyProtection="1">
      <alignment horizontal="center" vertical="center"/>
      <protection hidden="1"/>
    </xf>
    <xf numFmtId="0" fontId="3" fillId="6" borderId="25" xfId="0" applyFont="1" applyFill="1" applyBorder="1" applyAlignment="1" applyProtection="1">
      <alignment horizontal="center" vertical="center" shrinkToFit="1"/>
      <protection hidden="1"/>
    </xf>
    <xf numFmtId="0" fontId="3" fillId="6" borderId="30" xfId="0" applyFont="1" applyFill="1" applyBorder="1" applyAlignment="1" applyProtection="1">
      <alignment horizontal="center" vertical="center" shrinkToFit="1"/>
      <protection hidden="1"/>
    </xf>
    <xf numFmtId="0" fontId="3" fillId="6" borderId="74" xfId="0" applyFont="1" applyFill="1" applyBorder="1" applyAlignment="1" applyProtection="1">
      <alignment horizontal="center" vertical="center" shrinkToFit="1"/>
      <protection hidden="1"/>
    </xf>
    <xf numFmtId="1" fontId="3" fillId="6" borderId="72" xfId="0" applyNumberFormat="1" applyFont="1" applyFill="1" applyBorder="1" applyAlignment="1" applyProtection="1">
      <alignment horizontal="center" vertical="center"/>
      <protection hidden="1"/>
    </xf>
    <xf numFmtId="1" fontId="3" fillId="6" borderId="56" xfId="0" applyNumberFormat="1" applyFont="1" applyFill="1" applyBorder="1" applyAlignment="1" applyProtection="1">
      <alignment horizontal="center" vertical="center"/>
      <protection hidden="1"/>
    </xf>
    <xf numFmtId="1" fontId="3" fillId="0" borderId="66" xfId="0" applyNumberFormat="1" applyFont="1" applyBorder="1" applyAlignment="1" applyProtection="1">
      <alignment horizontal="center" vertical="center"/>
      <protection hidden="1"/>
    </xf>
    <xf numFmtId="1" fontId="3" fillId="0" borderId="56" xfId="0" applyNumberFormat="1" applyFont="1" applyBorder="1" applyAlignment="1" applyProtection="1">
      <alignment horizontal="center" vertical="center"/>
      <protection hidden="1"/>
    </xf>
    <xf numFmtId="1" fontId="3" fillId="6" borderId="66" xfId="0" applyNumberFormat="1" applyFont="1" applyFill="1" applyBorder="1" applyAlignment="1" applyProtection="1">
      <alignment horizontal="center" vertical="center"/>
      <protection hidden="1"/>
    </xf>
    <xf numFmtId="1" fontId="23" fillId="0" borderId="52" xfId="0" applyNumberFormat="1" applyFont="1" applyBorder="1" applyAlignment="1" applyProtection="1">
      <alignment horizontal="center" vertical="center"/>
      <protection hidden="1"/>
    </xf>
    <xf numFmtId="1" fontId="23" fillId="6" borderId="13" xfId="0" applyNumberFormat="1" applyFont="1" applyFill="1" applyBorder="1" applyAlignment="1" applyProtection="1">
      <alignment horizontal="center" vertical="center"/>
      <protection hidden="1"/>
    </xf>
    <xf numFmtId="1" fontId="7" fillId="6" borderId="38" xfId="0" applyNumberFormat="1" applyFont="1" applyFill="1" applyBorder="1" applyAlignment="1" applyProtection="1">
      <alignment horizontal="center" vertical="center"/>
      <protection hidden="1"/>
    </xf>
    <xf numFmtId="1" fontId="23" fillId="0" borderId="13" xfId="0" applyNumberFormat="1" applyFont="1" applyBorder="1" applyAlignment="1" applyProtection="1">
      <alignment horizontal="center" vertical="center"/>
      <protection hidden="1"/>
    </xf>
    <xf numFmtId="2" fontId="3" fillId="0" borderId="46" xfId="0" applyNumberFormat="1" applyFont="1" applyBorder="1" applyAlignment="1" applyProtection="1">
      <alignment horizontal="center" vertical="center"/>
      <protection hidden="1"/>
    </xf>
    <xf numFmtId="1" fontId="18" fillId="0" borderId="64" xfId="0" applyNumberFormat="1" applyFont="1" applyBorder="1" applyAlignment="1" applyProtection="1">
      <alignment horizontal="center" vertical="center"/>
      <protection hidden="1"/>
    </xf>
    <xf numFmtId="1" fontId="23" fillId="0" borderId="6" xfId="0" applyNumberFormat="1" applyFont="1" applyBorder="1" applyAlignment="1" applyProtection="1">
      <alignment horizontal="center" vertical="center"/>
      <protection hidden="1"/>
    </xf>
    <xf numFmtId="1" fontId="18" fillId="0" borderId="10" xfId="0" applyNumberFormat="1" applyFont="1" applyBorder="1" applyAlignment="1" applyProtection="1">
      <alignment horizontal="center" vertical="center"/>
      <protection hidden="1"/>
    </xf>
    <xf numFmtId="1" fontId="23" fillId="0" borderId="15" xfId="0" applyNumberFormat="1" applyFont="1" applyBorder="1" applyAlignment="1" applyProtection="1">
      <alignment horizontal="center" vertical="center"/>
      <protection hidden="1"/>
    </xf>
    <xf numFmtId="1" fontId="7" fillId="0" borderId="38" xfId="0" applyNumberFormat="1" applyFont="1" applyBorder="1" applyAlignment="1" applyProtection="1">
      <alignment horizontal="center" vertical="center"/>
      <protection hidden="1"/>
    </xf>
    <xf numFmtId="0" fontId="22" fillId="0" borderId="2" xfId="0" applyFont="1" applyBorder="1" applyAlignment="1" applyProtection="1">
      <alignment horizontal="center" vertical="center" textRotation="90"/>
      <protection hidden="1"/>
    </xf>
    <xf numFmtId="0" fontId="22" fillId="0" borderId="74" xfId="0" applyFont="1" applyBorder="1" applyAlignment="1" applyProtection="1">
      <alignment horizontal="center" vertical="center" textRotation="90"/>
      <protection hidden="1"/>
    </xf>
    <xf numFmtId="0" fontId="22" fillId="0" borderId="67" xfId="0" applyFont="1" applyBorder="1" applyAlignment="1" applyProtection="1">
      <alignment horizontal="center" vertical="center" textRotation="90"/>
      <protection hidden="1"/>
    </xf>
    <xf numFmtId="0" fontId="3" fillId="0" borderId="75" xfId="0" applyFont="1" applyBorder="1" applyAlignment="1" applyProtection="1">
      <alignment horizontal="center" vertical="center"/>
      <protection hidden="1"/>
    </xf>
    <xf numFmtId="0" fontId="3" fillId="0" borderId="76" xfId="0" applyFont="1" applyBorder="1" applyAlignment="1" applyProtection="1">
      <alignment horizontal="center" vertical="center"/>
      <protection hidden="1"/>
    </xf>
    <xf numFmtId="1" fontId="23" fillId="0" borderId="24" xfId="0" applyNumberFormat="1" applyFont="1" applyBorder="1" applyAlignment="1" applyProtection="1">
      <alignment horizontal="center" vertical="center"/>
      <protection hidden="1"/>
    </xf>
    <xf numFmtId="2" fontId="3" fillId="0" borderId="56" xfId="0" applyNumberFormat="1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47" xfId="0" applyFont="1" applyBorder="1" applyAlignment="1" applyProtection="1">
      <alignment horizontal="center" vertical="center"/>
      <protection hidden="1"/>
    </xf>
    <xf numFmtId="1" fontId="23" fillId="0" borderId="3" xfId="0" applyNumberFormat="1" applyFont="1" applyBorder="1" applyAlignment="1" applyProtection="1">
      <alignment horizontal="center" vertical="center"/>
      <protection hidden="1"/>
    </xf>
    <xf numFmtId="1" fontId="23" fillId="0" borderId="5" xfId="0" applyNumberFormat="1" applyFont="1" applyBorder="1" applyAlignment="1" applyProtection="1">
      <alignment horizontal="center" vertical="center"/>
      <protection hidden="1"/>
    </xf>
    <xf numFmtId="0" fontId="22" fillId="0" borderId="37" xfId="0" applyFont="1" applyBorder="1" applyAlignment="1" applyProtection="1">
      <alignment horizontal="center" vertical="center" textRotation="90" wrapText="1"/>
      <protection hidden="1"/>
    </xf>
    <xf numFmtId="1" fontId="23" fillId="6" borderId="52" xfId="0" applyNumberFormat="1" applyFont="1" applyFill="1" applyBorder="1" applyAlignment="1" applyProtection="1">
      <alignment horizontal="center" vertical="center"/>
      <protection hidden="1"/>
    </xf>
    <xf numFmtId="1" fontId="23" fillId="6" borderId="5" xfId="0" applyNumberFormat="1" applyFont="1" applyFill="1" applyBorder="1" applyAlignment="1" applyProtection="1">
      <alignment horizontal="center" vertical="center"/>
      <protection hidden="1"/>
    </xf>
    <xf numFmtId="1" fontId="23" fillId="6" borderId="6" xfId="0" applyNumberFormat="1" applyFont="1" applyFill="1" applyBorder="1" applyAlignment="1" applyProtection="1">
      <alignment horizontal="center" vertical="center"/>
      <protection hidden="1"/>
    </xf>
    <xf numFmtId="1" fontId="23" fillId="0" borderId="50" xfId="0" applyNumberFormat="1" applyFont="1" applyBorder="1" applyAlignment="1" applyProtection="1">
      <alignment horizontal="center" vertical="center"/>
      <protection hidden="1"/>
    </xf>
    <xf numFmtId="1" fontId="3" fillId="0" borderId="48" xfId="0" applyNumberFormat="1" applyFont="1" applyBorder="1" applyAlignment="1" applyProtection="1">
      <alignment horizontal="center" vertical="center"/>
      <protection hidden="1"/>
    </xf>
    <xf numFmtId="1" fontId="23" fillId="6" borderId="29" xfId="0" applyNumberFormat="1" applyFont="1" applyFill="1" applyBorder="1" applyAlignment="1" applyProtection="1">
      <alignment horizontal="center" vertical="center"/>
      <protection hidden="1"/>
    </xf>
    <xf numFmtId="1" fontId="23" fillId="0" borderId="29" xfId="0" applyNumberFormat="1" applyFont="1" applyBorder="1" applyAlignment="1" applyProtection="1">
      <alignment horizontal="center" vertical="center"/>
      <protection hidden="1"/>
    </xf>
    <xf numFmtId="1" fontId="7" fillId="0" borderId="58" xfId="0" applyNumberFormat="1" applyFont="1" applyBorder="1" applyAlignment="1" applyProtection="1">
      <alignment horizontal="center" vertical="center"/>
      <protection hidden="1"/>
    </xf>
    <xf numFmtId="1" fontId="3" fillId="0" borderId="25" xfId="0" applyNumberFormat="1" applyFont="1" applyBorder="1" applyAlignment="1" applyProtection="1">
      <alignment horizontal="center" vertical="center"/>
      <protection hidden="1"/>
    </xf>
    <xf numFmtId="1" fontId="3" fillId="0" borderId="67" xfId="0" applyNumberFormat="1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left" vertical="center" wrapText="1" indent="1"/>
      <protection hidden="1"/>
    </xf>
    <xf numFmtId="0" fontId="3" fillId="0" borderId="35" xfId="0" applyFont="1" applyBorder="1" applyAlignment="1" applyProtection="1">
      <alignment horizontal="left" vertical="center" wrapText="1" indent="1"/>
      <protection hidden="1"/>
    </xf>
    <xf numFmtId="1" fontId="23" fillId="0" borderId="8" xfId="0" applyNumberFormat="1" applyFont="1" applyBorder="1" applyAlignment="1" applyProtection="1">
      <alignment horizontal="center" vertical="center"/>
      <protection hidden="1"/>
    </xf>
    <xf numFmtId="0" fontId="3" fillId="0" borderId="39" xfId="0" applyFont="1" applyBorder="1" applyAlignment="1" applyProtection="1">
      <alignment horizontal="center" vertical="center" shrinkToFit="1"/>
      <protection hidden="1"/>
    </xf>
    <xf numFmtId="0" fontId="3" fillId="0" borderId="35" xfId="0" applyFont="1" applyBorder="1" applyAlignment="1" applyProtection="1">
      <alignment horizontal="center" vertical="center" shrinkToFit="1"/>
      <protection hidden="1"/>
    </xf>
    <xf numFmtId="1" fontId="3" fillId="6" borderId="25" xfId="0" applyNumberFormat="1" applyFont="1" applyFill="1" applyBorder="1" applyAlignment="1" applyProtection="1">
      <alignment horizontal="center" vertical="center"/>
      <protection hidden="1"/>
    </xf>
    <xf numFmtId="1" fontId="3" fillId="6" borderId="30" xfId="0" applyNumberFormat="1" applyFont="1" applyFill="1" applyBorder="1" applyAlignment="1" applyProtection="1">
      <alignment horizontal="center" vertical="center"/>
      <protection hidden="1"/>
    </xf>
    <xf numFmtId="0" fontId="3" fillId="6" borderId="39" xfId="0" applyFont="1" applyFill="1" applyBorder="1" applyAlignment="1" applyProtection="1">
      <alignment horizontal="left" vertical="center" wrapText="1" indent="1"/>
      <protection hidden="1"/>
    </xf>
    <xf numFmtId="0" fontId="3" fillId="6" borderId="59" xfId="0" applyFont="1" applyFill="1" applyBorder="1" applyAlignment="1" applyProtection="1">
      <alignment horizontal="left" vertical="center" wrapText="1" indent="1"/>
      <protection hidden="1"/>
    </xf>
    <xf numFmtId="0" fontId="3" fillId="6" borderId="39" xfId="0" applyFont="1" applyFill="1" applyBorder="1" applyAlignment="1" applyProtection="1">
      <alignment horizontal="center" vertical="center" shrinkToFit="1"/>
      <protection hidden="1"/>
    </xf>
    <xf numFmtId="0" fontId="3" fillId="6" borderId="59" xfId="0" applyFont="1" applyFill="1" applyBorder="1" applyAlignment="1" applyProtection="1">
      <alignment horizontal="center" vertical="center" shrinkToFit="1"/>
      <protection hidden="1"/>
    </xf>
    <xf numFmtId="1" fontId="3" fillId="0" borderId="30" xfId="0" applyNumberFormat="1" applyFont="1" applyBorder="1" applyAlignment="1" applyProtection="1">
      <alignment horizontal="center" vertical="center"/>
      <protection hidden="1"/>
    </xf>
    <xf numFmtId="0" fontId="3" fillId="0" borderId="59" xfId="0" applyFont="1" applyBorder="1" applyAlignment="1" applyProtection="1">
      <alignment horizontal="left" vertical="center" wrapText="1" indent="1"/>
      <protection hidden="1"/>
    </xf>
    <xf numFmtId="0" fontId="3" fillId="0" borderId="59" xfId="0" applyFont="1" applyBorder="1" applyAlignment="1" applyProtection="1">
      <alignment horizontal="center" vertical="center" shrinkToFit="1"/>
      <protection hidden="1"/>
    </xf>
    <xf numFmtId="1" fontId="3" fillId="6" borderId="74" xfId="0" applyNumberFormat="1" applyFont="1" applyFill="1" applyBorder="1" applyAlignment="1" applyProtection="1">
      <alignment horizontal="center" vertical="center"/>
      <protection hidden="1"/>
    </xf>
    <xf numFmtId="0" fontId="3" fillId="6" borderId="77" xfId="0" applyFont="1" applyFill="1" applyBorder="1" applyAlignment="1" applyProtection="1">
      <alignment horizontal="left" vertical="center" wrapText="1" indent="1"/>
      <protection hidden="1"/>
    </xf>
    <xf numFmtId="0" fontId="3" fillId="6" borderId="25" xfId="0" applyFont="1" applyFill="1" applyBorder="1" applyAlignment="1" applyProtection="1">
      <alignment horizontal="left" vertical="center" wrapText="1" indent="1"/>
      <protection hidden="1"/>
    </xf>
    <xf numFmtId="0" fontId="3" fillId="6" borderId="30" xfId="0" applyFont="1" applyFill="1" applyBorder="1" applyAlignment="1" applyProtection="1">
      <alignment horizontal="left" vertical="center" wrapText="1" indent="1"/>
      <protection hidden="1"/>
    </xf>
    <xf numFmtId="0" fontId="3" fillId="0" borderId="25" xfId="0" applyFont="1" applyBorder="1" applyAlignment="1" applyProtection="1">
      <alignment horizontal="left" vertical="center" wrapText="1" indent="1"/>
      <protection hidden="1"/>
    </xf>
    <xf numFmtId="0" fontId="3" fillId="0" borderId="30" xfId="0" applyFont="1" applyBorder="1" applyAlignment="1" applyProtection="1">
      <alignment horizontal="left" vertical="center" wrapText="1" indent="1"/>
      <protection hidden="1"/>
    </xf>
    <xf numFmtId="0" fontId="3" fillId="0" borderId="25" xfId="0" applyFont="1" applyBorder="1" applyAlignment="1" applyProtection="1">
      <alignment horizontal="center" vertical="center" shrinkToFit="1"/>
      <protection hidden="1"/>
    </xf>
    <xf numFmtId="0" fontId="3" fillId="0" borderId="30" xfId="0" applyFont="1" applyBorder="1" applyAlignment="1" applyProtection="1">
      <alignment horizontal="center" vertical="center" shrinkToFit="1"/>
      <protection hidden="1"/>
    </xf>
    <xf numFmtId="1" fontId="23" fillId="6" borderId="70" xfId="0" applyNumberFormat="1" applyFont="1" applyFill="1" applyBorder="1" applyAlignment="1" applyProtection="1">
      <alignment horizontal="center" vertical="center"/>
      <protection hidden="1"/>
    </xf>
    <xf numFmtId="1" fontId="23" fillId="6" borderId="59" xfId="0" applyNumberFormat="1" applyFont="1" applyFill="1" applyBorder="1" applyAlignment="1" applyProtection="1">
      <alignment horizontal="center" vertical="center"/>
      <protection hidden="1"/>
    </xf>
    <xf numFmtId="1" fontId="23" fillId="0" borderId="5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 applyProtection="1">
      <alignment horizontal="left" vertical="center" wrapText="1" indent="1"/>
      <protection hidden="1"/>
    </xf>
    <xf numFmtId="0" fontId="3" fillId="0" borderId="11" xfId="0" applyFont="1" applyBorder="1" applyAlignment="1" applyProtection="1">
      <alignment horizontal="center" vertical="center" shrinkToFit="1"/>
      <protection hidden="1"/>
    </xf>
    <xf numFmtId="1" fontId="3" fillId="0" borderId="74" xfId="0" applyNumberFormat="1" applyFont="1" applyBorder="1" applyAlignment="1" applyProtection="1">
      <alignment horizontal="center" vertical="center"/>
      <protection hidden="1"/>
    </xf>
    <xf numFmtId="0" fontId="3" fillId="0" borderId="77" xfId="0" applyFont="1" applyBorder="1" applyAlignment="1" applyProtection="1">
      <alignment horizontal="left" vertical="center" wrapText="1" indent="1"/>
      <protection hidden="1"/>
    </xf>
    <xf numFmtId="0" fontId="3" fillId="0" borderId="77" xfId="0" applyFont="1" applyBorder="1" applyAlignment="1" applyProtection="1">
      <alignment horizontal="center" vertical="center" shrinkToFit="1"/>
      <protection hidden="1"/>
    </xf>
    <xf numFmtId="1" fontId="23" fillId="0" borderId="59" xfId="0" applyNumberFormat="1" applyFont="1" applyBorder="1" applyAlignment="1" applyProtection="1">
      <alignment horizontal="center" vertical="center"/>
      <protection hidden="1"/>
    </xf>
    <xf numFmtId="1" fontId="23" fillId="0" borderId="70" xfId="0" applyNumberFormat="1" applyFont="1" applyBorder="1" applyAlignment="1" applyProtection="1">
      <alignment horizontal="center" vertical="center"/>
      <protection hidden="1"/>
    </xf>
    <xf numFmtId="1" fontId="3" fillId="0" borderId="72" xfId="0" applyNumberFormat="1" applyFont="1" applyBorder="1" applyAlignment="1" applyProtection="1">
      <alignment horizontal="center" vertical="center"/>
      <protection hidden="1"/>
    </xf>
    <xf numFmtId="0" fontId="7" fillId="0" borderId="60" xfId="0" applyFont="1" applyBorder="1" applyAlignment="1" applyProtection="1">
      <alignment horizontal="center" vertical="center" textRotation="90"/>
      <protection hidden="1"/>
    </xf>
    <xf numFmtId="0" fontId="7" fillId="0" borderId="75" xfId="0" applyFont="1" applyBorder="1" applyAlignment="1" applyProtection="1">
      <alignment horizontal="center" vertical="center" textRotation="90"/>
      <protection hidden="1"/>
    </xf>
    <xf numFmtId="1" fontId="18" fillId="0" borderId="21" xfId="0" applyNumberFormat="1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 textRotation="90"/>
      <protection hidden="1"/>
    </xf>
    <xf numFmtId="0" fontId="21" fillId="0" borderId="0" xfId="0" applyFont="1" applyBorder="1" applyAlignment="1" applyProtection="1">
      <alignment horizontal="center" vertical="center" textRotation="90"/>
      <protection hidden="1"/>
    </xf>
    <xf numFmtId="0" fontId="22" fillId="0" borderId="3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Protection="1">
      <protection hidden="1"/>
    </xf>
    <xf numFmtId="1" fontId="7" fillId="0" borderId="37" xfId="0" applyNumberFormat="1" applyFont="1" applyBorder="1" applyAlignment="1" applyProtection="1">
      <alignment horizontal="center" vertical="center"/>
      <protection hidden="1"/>
    </xf>
    <xf numFmtId="0" fontId="5" fillId="0" borderId="66" xfId="0" applyFont="1" applyBorder="1" applyAlignment="1" applyProtection="1">
      <alignment horizontal="center" vertical="center" wrapText="1"/>
      <protection hidden="1"/>
    </xf>
    <xf numFmtId="0" fontId="5" fillId="0" borderId="48" xfId="0" applyFont="1" applyBorder="1" applyAlignment="1" applyProtection="1">
      <alignment horizontal="center" vertical="center" wrapText="1"/>
      <protection hidden="1"/>
    </xf>
    <xf numFmtId="0" fontId="22" fillId="0" borderId="11" xfId="0" applyFont="1" applyBorder="1" applyAlignment="1" applyProtection="1">
      <alignment horizontal="center" vertical="center" textRotation="90" wrapText="1"/>
      <protection hidden="1"/>
    </xf>
    <xf numFmtId="0" fontId="22" fillId="0" borderId="21" xfId="0" applyFont="1" applyBorder="1" applyAlignment="1" applyProtection="1">
      <alignment horizontal="center" vertical="center" textRotation="90" wrapText="1"/>
      <protection hidden="1"/>
    </xf>
    <xf numFmtId="1" fontId="3" fillId="0" borderId="71" xfId="0" applyNumberFormat="1" applyFont="1" applyBorder="1" applyAlignment="1" applyProtection="1">
      <alignment horizontal="center" vertical="center"/>
      <protection hidden="1"/>
    </xf>
    <xf numFmtId="1" fontId="23" fillId="0" borderId="30" xfId="0" applyNumberFormat="1" applyFont="1" applyBorder="1" applyAlignment="1" applyProtection="1">
      <alignment horizontal="center" vertical="center"/>
      <protection hidden="1"/>
    </xf>
    <xf numFmtId="1" fontId="23" fillId="0" borderId="4" xfId="0" applyNumberFormat="1" applyFont="1" applyBorder="1" applyAlignment="1" applyProtection="1">
      <alignment horizontal="center" vertical="center"/>
      <protection hidden="1"/>
    </xf>
    <xf numFmtId="1" fontId="23" fillId="0" borderId="74" xfId="0" applyNumberFormat="1" applyFont="1" applyBorder="1" applyAlignment="1" applyProtection="1">
      <alignment horizontal="center" vertical="center"/>
      <protection hidden="1"/>
    </xf>
    <xf numFmtId="1" fontId="23" fillId="0" borderId="67" xfId="0" applyNumberFormat="1" applyFont="1" applyBorder="1" applyAlignment="1" applyProtection="1">
      <alignment horizontal="center" vertical="center"/>
      <protection hidden="1"/>
    </xf>
    <xf numFmtId="1" fontId="7" fillId="0" borderId="55" xfId="0" applyNumberFormat="1" applyFont="1" applyBorder="1" applyAlignment="1" applyProtection="1">
      <alignment horizontal="center" vertical="center"/>
      <protection hidden="1"/>
    </xf>
    <xf numFmtId="1" fontId="23" fillId="0" borderId="9" xfId="0" applyNumberFormat="1" applyFont="1" applyBorder="1" applyAlignment="1" applyProtection="1">
      <alignment horizontal="center" vertical="center"/>
      <protection hidden="1"/>
    </xf>
  </cellXfs>
  <cellStyles count="3">
    <cellStyle name="Čárka" xfId="1" builtinId="3"/>
    <cellStyle name="Hypertextový odkaz" xfId="2" builtinId="8"/>
    <cellStyle name="Normální" xfId="0" builtinId="0"/>
  </cellStyles>
  <dxfs count="7"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ill>
        <patternFill>
          <bgColor indexed="51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123825</xdr:rowOff>
    </xdr:from>
    <xdr:to>
      <xdr:col>4</xdr:col>
      <xdr:colOff>438150</xdr:colOff>
      <xdr:row>4</xdr:row>
      <xdr:rowOff>47625</xdr:rowOff>
    </xdr:to>
    <xdr:sp macro="[0]!Klepnout1" textlink="">
      <xdr:nvSpPr>
        <xdr:cNvPr id="13316" name="AutoShape 4">
          <a:extLst>
            <a:ext uri="{FF2B5EF4-FFF2-40B4-BE49-F238E27FC236}">
              <a16:creationId xmlns:a16="http://schemas.microsoft.com/office/drawing/2014/main" id="{00000000-0008-0000-0000-000004340000}"/>
            </a:ext>
          </a:extLst>
        </xdr:cNvPr>
        <xdr:cNvSpPr>
          <a:spLocks noChangeArrowheads="1"/>
        </xdr:cNvSpPr>
      </xdr:nvSpPr>
      <xdr:spPr bwMode="auto">
        <a:xfrm>
          <a:off x="114300" y="7905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Startovní listina soutěže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 CE"/>
            <a:cs typeface="Arial CE"/>
          </a:endParaRPr>
        </a:p>
      </xdr:txBody>
    </xdr:sp>
    <xdr:clientData/>
  </xdr:twoCellAnchor>
  <xdr:twoCellAnchor editAs="oneCell">
    <xdr:from>
      <xdr:col>1</xdr:col>
      <xdr:colOff>0</xdr:colOff>
      <xdr:row>5</xdr:row>
      <xdr:rowOff>133350</xdr:rowOff>
    </xdr:from>
    <xdr:to>
      <xdr:col>4</xdr:col>
      <xdr:colOff>419100</xdr:colOff>
      <xdr:row>7</xdr:row>
      <xdr:rowOff>57150</xdr:rowOff>
    </xdr:to>
    <xdr:sp macro="[0]!Klepnout11" textlink="">
      <xdr:nvSpPr>
        <xdr:cNvPr id="13366" name="AutoShape 54">
          <a:extLst>
            <a:ext uri="{FF2B5EF4-FFF2-40B4-BE49-F238E27FC236}">
              <a16:creationId xmlns:a16="http://schemas.microsoft.com/office/drawing/2014/main" id="{00000000-0008-0000-0000-000036340000}"/>
            </a:ext>
          </a:extLst>
        </xdr:cNvPr>
        <xdr:cNvSpPr>
          <a:spLocks noChangeArrowheads="1"/>
        </xdr:cNvSpPr>
      </xdr:nvSpPr>
      <xdr:spPr bwMode="auto">
        <a:xfrm>
          <a:off x="95250" y="12858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ZPV</a:t>
          </a:r>
        </a:p>
      </xdr:txBody>
    </xdr:sp>
    <xdr:clientData/>
  </xdr:twoCellAnchor>
  <xdr:twoCellAnchor editAs="oneCell">
    <xdr:from>
      <xdr:col>1</xdr:col>
      <xdr:colOff>9525</xdr:colOff>
      <xdr:row>7</xdr:row>
      <xdr:rowOff>133350</xdr:rowOff>
    </xdr:from>
    <xdr:to>
      <xdr:col>4</xdr:col>
      <xdr:colOff>428625</xdr:colOff>
      <xdr:row>9</xdr:row>
      <xdr:rowOff>57150</xdr:rowOff>
    </xdr:to>
    <xdr:sp macro="[0]!ZPVvysledky" textlink="">
      <xdr:nvSpPr>
        <xdr:cNvPr id="13376" name="AutoShape 64">
          <a:extLst>
            <a:ext uri="{FF2B5EF4-FFF2-40B4-BE49-F238E27FC236}">
              <a16:creationId xmlns:a16="http://schemas.microsoft.com/office/drawing/2014/main" id="{00000000-0008-0000-0000-000040340000}"/>
            </a:ext>
          </a:extLst>
        </xdr:cNvPr>
        <xdr:cNvSpPr>
          <a:spLocks noChangeArrowheads="1"/>
        </xdr:cNvSpPr>
      </xdr:nvSpPr>
      <xdr:spPr bwMode="auto">
        <a:xfrm>
          <a:off x="104775" y="1609725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Zpracování výsledků ZPV</a:t>
          </a:r>
        </a:p>
      </xdr:txBody>
    </xdr:sp>
    <xdr:clientData/>
  </xdr:twoCellAnchor>
  <xdr:twoCellAnchor editAs="oneCell">
    <xdr:from>
      <xdr:col>1</xdr:col>
      <xdr:colOff>0</xdr:colOff>
      <xdr:row>10</xdr:row>
      <xdr:rowOff>123825</xdr:rowOff>
    </xdr:from>
    <xdr:to>
      <xdr:col>4</xdr:col>
      <xdr:colOff>419100</xdr:colOff>
      <xdr:row>12</xdr:row>
      <xdr:rowOff>47625</xdr:rowOff>
    </xdr:to>
    <xdr:sp macro="[0]!Klepnout2" textlink="">
      <xdr:nvSpPr>
        <xdr:cNvPr id="13377" name="AutoShape 65">
          <a:extLst>
            <a:ext uri="{FF2B5EF4-FFF2-40B4-BE49-F238E27FC236}">
              <a16:creationId xmlns:a16="http://schemas.microsoft.com/office/drawing/2014/main" id="{00000000-0008-0000-0000-000041340000}"/>
            </a:ext>
          </a:extLst>
        </xdr:cNvPr>
        <xdr:cNvSpPr>
          <a:spLocks noChangeArrowheads="1"/>
        </xdr:cNvSpPr>
      </xdr:nvSpPr>
      <xdr:spPr bwMode="auto">
        <a:xfrm>
          <a:off x="95250" y="208597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Štafeta 4x100 m</a:t>
          </a:r>
        </a:p>
      </xdr:txBody>
    </xdr:sp>
    <xdr:clientData/>
  </xdr:twoCellAnchor>
  <xdr:twoCellAnchor editAs="oneCell">
    <xdr:from>
      <xdr:col>1</xdr:col>
      <xdr:colOff>0</xdr:colOff>
      <xdr:row>13</xdr:row>
      <xdr:rowOff>123825</xdr:rowOff>
    </xdr:from>
    <xdr:to>
      <xdr:col>4</xdr:col>
      <xdr:colOff>419100</xdr:colOff>
      <xdr:row>15</xdr:row>
      <xdr:rowOff>47625</xdr:rowOff>
    </xdr:to>
    <xdr:sp macro="[0]!Klepnout3" textlink="">
      <xdr:nvSpPr>
        <xdr:cNvPr id="13378" name="AutoShape 66">
          <a:extLst>
            <a:ext uri="{FF2B5EF4-FFF2-40B4-BE49-F238E27FC236}">
              <a16:creationId xmlns:a16="http://schemas.microsoft.com/office/drawing/2014/main" id="{00000000-0008-0000-0000-000042340000}"/>
            </a:ext>
          </a:extLst>
        </xdr:cNvPr>
        <xdr:cNvSpPr>
          <a:spLocks noChangeArrowheads="1"/>
        </xdr:cNvSpPr>
      </xdr:nvSpPr>
      <xdr:spPr bwMode="auto">
        <a:xfrm>
          <a:off x="95250" y="2571750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100m - Seznam soutěžících</a:t>
          </a:r>
        </a:p>
      </xdr:txBody>
    </xdr:sp>
    <xdr:clientData/>
  </xdr:twoCellAnchor>
  <xdr:twoCellAnchor editAs="oneCell">
    <xdr:from>
      <xdr:col>1</xdr:col>
      <xdr:colOff>9525</xdr:colOff>
      <xdr:row>15</xdr:row>
      <xdr:rowOff>133350</xdr:rowOff>
    </xdr:from>
    <xdr:to>
      <xdr:col>4</xdr:col>
      <xdr:colOff>428625</xdr:colOff>
      <xdr:row>17</xdr:row>
      <xdr:rowOff>57150</xdr:rowOff>
    </xdr:to>
    <xdr:sp macro="[0]!Jednozlivci2003" textlink="">
      <xdr:nvSpPr>
        <xdr:cNvPr id="13379" name="AutoShape 67">
          <a:extLst>
            <a:ext uri="{FF2B5EF4-FFF2-40B4-BE49-F238E27FC236}">
              <a16:creationId xmlns:a16="http://schemas.microsoft.com/office/drawing/2014/main" id="{00000000-0008-0000-0000-000043340000}"/>
            </a:ext>
          </a:extLst>
        </xdr:cNvPr>
        <xdr:cNvSpPr>
          <a:spLocks noChangeArrowheads="1"/>
        </xdr:cNvSpPr>
      </xdr:nvSpPr>
      <xdr:spPr bwMode="auto">
        <a:xfrm>
          <a:off x="104775" y="2905125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Startovní listina</a:t>
          </a:r>
        </a:p>
      </xdr:txBody>
    </xdr:sp>
    <xdr:clientData/>
  </xdr:twoCellAnchor>
  <xdr:twoCellAnchor editAs="oneCell">
    <xdr:from>
      <xdr:col>1</xdr:col>
      <xdr:colOff>19050</xdr:colOff>
      <xdr:row>17</xdr:row>
      <xdr:rowOff>123825</xdr:rowOff>
    </xdr:from>
    <xdr:to>
      <xdr:col>4</xdr:col>
      <xdr:colOff>438150</xdr:colOff>
      <xdr:row>19</xdr:row>
      <xdr:rowOff>9525</xdr:rowOff>
    </xdr:to>
    <xdr:sp macro="[0]!Klepnout9" textlink="">
      <xdr:nvSpPr>
        <xdr:cNvPr id="13380" name="AutoShape 68">
          <a:extLst>
            <a:ext uri="{FF2B5EF4-FFF2-40B4-BE49-F238E27FC236}">
              <a16:creationId xmlns:a16="http://schemas.microsoft.com/office/drawing/2014/main" id="{00000000-0008-0000-0000-000044340000}"/>
            </a:ext>
          </a:extLst>
        </xdr:cNvPr>
        <xdr:cNvSpPr>
          <a:spLocks noChangeArrowheads="1"/>
        </xdr:cNvSpPr>
      </xdr:nvSpPr>
      <xdr:spPr bwMode="auto">
        <a:xfrm>
          <a:off x="114300" y="3219450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Zadání výsledků</a:t>
          </a:r>
        </a:p>
      </xdr:txBody>
    </xdr:sp>
    <xdr:clientData/>
  </xdr:twoCellAnchor>
  <xdr:twoCellAnchor editAs="oneCell">
    <xdr:from>
      <xdr:col>1</xdr:col>
      <xdr:colOff>9525</xdr:colOff>
      <xdr:row>19</xdr:row>
      <xdr:rowOff>123825</xdr:rowOff>
    </xdr:from>
    <xdr:to>
      <xdr:col>4</xdr:col>
      <xdr:colOff>428625</xdr:colOff>
      <xdr:row>21</xdr:row>
      <xdr:rowOff>47625</xdr:rowOff>
    </xdr:to>
    <xdr:sp macro="[0]!Vitez" textlink="">
      <xdr:nvSpPr>
        <xdr:cNvPr id="13381" name="AutoShape 69">
          <a:extLst>
            <a:ext uri="{FF2B5EF4-FFF2-40B4-BE49-F238E27FC236}">
              <a16:creationId xmlns:a16="http://schemas.microsoft.com/office/drawing/2014/main" id="{00000000-0008-0000-0000-000045340000}"/>
            </a:ext>
          </a:extLst>
        </xdr:cNvPr>
        <xdr:cNvSpPr>
          <a:spLocks noChangeArrowheads="1"/>
        </xdr:cNvSpPr>
      </xdr:nvSpPr>
      <xdr:spPr bwMode="auto">
        <a:xfrm>
          <a:off x="104775" y="358140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Pořadí jednotlivců</a:t>
          </a:r>
        </a:p>
      </xdr:txBody>
    </xdr:sp>
    <xdr:clientData/>
  </xdr:twoCellAnchor>
  <xdr:twoCellAnchor editAs="oneCell">
    <xdr:from>
      <xdr:col>1</xdr:col>
      <xdr:colOff>9525</xdr:colOff>
      <xdr:row>21</xdr:row>
      <xdr:rowOff>123825</xdr:rowOff>
    </xdr:from>
    <xdr:to>
      <xdr:col>4</xdr:col>
      <xdr:colOff>428625</xdr:colOff>
      <xdr:row>23</xdr:row>
      <xdr:rowOff>47625</xdr:rowOff>
    </xdr:to>
    <xdr:sp macro="[0]!PorDruzstev" textlink="">
      <xdr:nvSpPr>
        <xdr:cNvPr id="13382" name="AutoShape 70">
          <a:extLst>
            <a:ext uri="{FF2B5EF4-FFF2-40B4-BE49-F238E27FC236}">
              <a16:creationId xmlns:a16="http://schemas.microsoft.com/office/drawing/2014/main" id="{00000000-0008-0000-0000-000046340000}"/>
            </a:ext>
          </a:extLst>
        </xdr:cNvPr>
        <xdr:cNvSpPr>
          <a:spLocks noChangeArrowheads="1"/>
        </xdr:cNvSpPr>
      </xdr:nvSpPr>
      <xdr:spPr bwMode="auto">
        <a:xfrm>
          <a:off x="104775" y="390525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Pořadí družstev</a:t>
          </a:r>
        </a:p>
      </xdr:txBody>
    </xdr:sp>
    <xdr:clientData/>
  </xdr:twoCellAnchor>
  <xdr:twoCellAnchor editAs="oneCell">
    <xdr:from>
      <xdr:col>6</xdr:col>
      <xdr:colOff>9525</xdr:colOff>
      <xdr:row>2</xdr:row>
      <xdr:rowOff>142875</xdr:rowOff>
    </xdr:from>
    <xdr:to>
      <xdr:col>9</xdr:col>
      <xdr:colOff>428625</xdr:colOff>
      <xdr:row>4</xdr:row>
      <xdr:rowOff>66675</xdr:rowOff>
    </xdr:to>
    <xdr:sp macro="[0]!Klepnout5" textlink="">
      <xdr:nvSpPr>
        <xdr:cNvPr id="13410" name="AutoShape 98">
          <a:extLst>
            <a:ext uri="{FF2B5EF4-FFF2-40B4-BE49-F238E27FC236}">
              <a16:creationId xmlns:a16="http://schemas.microsoft.com/office/drawing/2014/main" id="{00000000-0008-0000-0000-000062340000}"/>
            </a:ext>
          </a:extLst>
        </xdr:cNvPr>
        <xdr:cNvSpPr>
          <a:spLocks noChangeArrowheads="1"/>
        </xdr:cNvSpPr>
      </xdr:nvSpPr>
      <xdr:spPr bwMode="auto">
        <a:xfrm>
          <a:off x="3009900" y="809625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Požární útok</a:t>
          </a:r>
        </a:p>
      </xdr:txBody>
    </xdr:sp>
    <xdr:clientData/>
  </xdr:twoCellAnchor>
  <xdr:twoCellAnchor editAs="oneCell">
    <xdr:from>
      <xdr:col>6</xdr:col>
      <xdr:colOff>9525</xdr:colOff>
      <xdr:row>5</xdr:row>
      <xdr:rowOff>142875</xdr:rowOff>
    </xdr:from>
    <xdr:to>
      <xdr:col>9</xdr:col>
      <xdr:colOff>428625</xdr:colOff>
      <xdr:row>7</xdr:row>
      <xdr:rowOff>66675</xdr:rowOff>
    </xdr:to>
    <xdr:sp macro="[0]!Klepnout7" textlink="">
      <xdr:nvSpPr>
        <xdr:cNvPr id="13411" name="AutoShape 99">
          <a:extLst>
            <a:ext uri="{FF2B5EF4-FFF2-40B4-BE49-F238E27FC236}">
              <a16:creationId xmlns:a16="http://schemas.microsoft.com/office/drawing/2014/main" id="{00000000-0008-0000-0000-000063340000}"/>
            </a:ext>
          </a:extLst>
        </xdr:cNvPr>
        <xdr:cNvSpPr>
          <a:spLocks noChangeArrowheads="1"/>
        </xdr:cNvSpPr>
      </xdr:nvSpPr>
      <xdr:spPr bwMode="auto">
        <a:xfrm>
          <a:off x="3009900" y="1295400"/>
          <a:ext cx="2162175" cy="247650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 CE"/>
              <a:cs typeface="Arial CE"/>
            </a:rPr>
            <a:t>TEST</a:t>
          </a:r>
        </a:p>
      </xdr:txBody>
    </xdr:sp>
    <xdr:clientData/>
  </xdr:twoCellAnchor>
  <xdr:twoCellAnchor editAs="oneCell">
    <xdr:from>
      <xdr:col>6</xdr:col>
      <xdr:colOff>0</xdr:colOff>
      <xdr:row>9</xdr:row>
      <xdr:rowOff>133350</xdr:rowOff>
    </xdr:from>
    <xdr:to>
      <xdr:col>9</xdr:col>
      <xdr:colOff>57150</xdr:colOff>
      <xdr:row>11</xdr:row>
      <xdr:rowOff>57150</xdr:rowOff>
    </xdr:to>
    <xdr:sp macro="[0]!Klepnout6" textlink="">
      <xdr:nvSpPr>
        <xdr:cNvPr id="13412" name="AutoShape 100">
          <a:extLst>
            <a:ext uri="{FF2B5EF4-FFF2-40B4-BE49-F238E27FC236}">
              <a16:creationId xmlns:a16="http://schemas.microsoft.com/office/drawing/2014/main" id="{00000000-0008-0000-0000-000064340000}"/>
            </a:ext>
          </a:extLst>
        </xdr:cNvPr>
        <xdr:cNvSpPr>
          <a:spLocks noChangeArrowheads="1"/>
        </xdr:cNvSpPr>
      </xdr:nvSpPr>
      <xdr:spPr bwMode="auto">
        <a:xfrm>
          <a:off x="3000375" y="1933575"/>
          <a:ext cx="180022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Tisková sestava - varianta 1</a:t>
          </a:r>
        </a:p>
      </xdr:txBody>
    </xdr:sp>
    <xdr:clientData/>
  </xdr:twoCellAnchor>
  <xdr:twoCellAnchor editAs="oneCell">
    <xdr:from>
      <xdr:col>6</xdr:col>
      <xdr:colOff>0</xdr:colOff>
      <xdr:row>11</xdr:row>
      <xdr:rowOff>133350</xdr:rowOff>
    </xdr:from>
    <xdr:to>
      <xdr:col>9</xdr:col>
      <xdr:colOff>57150</xdr:colOff>
      <xdr:row>13</xdr:row>
      <xdr:rowOff>57150</xdr:rowOff>
    </xdr:to>
    <xdr:sp macro="[0]!Klepnout10" textlink="">
      <xdr:nvSpPr>
        <xdr:cNvPr id="13413" name="AutoShape 101">
          <a:extLst>
            <a:ext uri="{FF2B5EF4-FFF2-40B4-BE49-F238E27FC236}">
              <a16:creationId xmlns:a16="http://schemas.microsoft.com/office/drawing/2014/main" id="{00000000-0008-0000-0000-000065340000}"/>
            </a:ext>
          </a:extLst>
        </xdr:cNvPr>
        <xdr:cNvSpPr>
          <a:spLocks noChangeArrowheads="1"/>
        </xdr:cNvSpPr>
      </xdr:nvSpPr>
      <xdr:spPr bwMode="auto">
        <a:xfrm>
          <a:off x="3000375" y="2257425"/>
          <a:ext cx="180022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Tisková sestava - varianta 2</a:t>
          </a:r>
        </a:p>
      </xdr:txBody>
    </xdr:sp>
    <xdr:clientData/>
  </xdr:twoCellAnchor>
  <xdr:twoCellAnchor editAs="oneCell">
    <xdr:from>
      <xdr:col>6</xdr:col>
      <xdr:colOff>0</xdr:colOff>
      <xdr:row>14</xdr:row>
      <xdr:rowOff>133350</xdr:rowOff>
    </xdr:from>
    <xdr:to>
      <xdr:col>9</xdr:col>
      <xdr:colOff>57150</xdr:colOff>
      <xdr:row>16</xdr:row>
      <xdr:rowOff>57150</xdr:rowOff>
    </xdr:to>
    <xdr:sp macro="[0]!Klepnout8" textlink="">
      <xdr:nvSpPr>
        <xdr:cNvPr id="13414" name="AutoShape 102">
          <a:extLst>
            <a:ext uri="{FF2B5EF4-FFF2-40B4-BE49-F238E27FC236}">
              <a16:creationId xmlns:a16="http://schemas.microsoft.com/office/drawing/2014/main" id="{00000000-0008-0000-0000-000066340000}"/>
            </a:ext>
          </a:extLst>
        </xdr:cNvPr>
        <xdr:cNvSpPr>
          <a:spLocks noChangeArrowheads="1"/>
        </xdr:cNvSpPr>
      </xdr:nvSpPr>
      <xdr:spPr bwMode="auto">
        <a:xfrm>
          <a:off x="3000375" y="2743200"/>
          <a:ext cx="1800225" cy="247650"/>
        </a:xfrm>
        <a:prstGeom prst="bevel">
          <a:avLst>
            <a:gd name="adj" fmla="val 12500"/>
          </a:avLst>
        </a:prstGeom>
        <a:solidFill>
          <a:srgbClr val="FFCC00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Poznámky</a:t>
          </a:r>
        </a:p>
      </xdr:txBody>
    </xdr:sp>
    <xdr:clientData/>
  </xdr:twoCellAnchor>
  <xdr:twoCellAnchor editAs="oneCell">
    <xdr:from>
      <xdr:col>6</xdr:col>
      <xdr:colOff>19050</xdr:colOff>
      <xdr:row>17</xdr:row>
      <xdr:rowOff>152400</xdr:rowOff>
    </xdr:from>
    <xdr:to>
      <xdr:col>9</xdr:col>
      <xdr:colOff>438150</xdr:colOff>
      <xdr:row>20</xdr:row>
      <xdr:rowOff>133350</xdr:rowOff>
    </xdr:to>
    <xdr:sp macro="[0]!Výsledky" textlink="">
      <xdr:nvSpPr>
        <xdr:cNvPr id="13415" name="AutoShape 103">
          <a:extLst>
            <a:ext uri="{FF2B5EF4-FFF2-40B4-BE49-F238E27FC236}">
              <a16:creationId xmlns:a16="http://schemas.microsoft.com/office/drawing/2014/main" id="{00000000-0008-0000-0000-000067340000}"/>
            </a:ext>
          </a:extLst>
        </xdr:cNvPr>
        <xdr:cNvSpPr>
          <a:spLocks noChangeArrowheads="1"/>
        </xdr:cNvSpPr>
      </xdr:nvSpPr>
      <xdr:spPr bwMode="auto">
        <a:xfrm>
          <a:off x="3019425" y="3248025"/>
          <a:ext cx="2162175" cy="504825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Zpracování celkových výsledků</a:t>
          </a:r>
        </a:p>
      </xdr:txBody>
    </xdr:sp>
    <xdr:clientData/>
  </xdr:twoCellAnchor>
  <xdr:twoCellAnchor editAs="oneCell">
    <xdr:from>
      <xdr:col>5</xdr:col>
      <xdr:colOff>9525</xdr:colOff>
      <xdr:row>23</xdr:row>
      <xdr:rowOff>114300</xdr:rowOff>
    </xdr:from>
    <xdr:to>
      <xdr:col>6</xdr:col>
      <xdr:colOff>0</xdr:colOff>
      <xdr:row>25</xdr:row>
      <xdr:rowOff>38100</xdr:rowOff>
    </xdr:to>
    <xdr:sp macro="[0]!Klepnout12" textlink="">
      <xdr:nvSpPr>
        <xdr:cNvPr id="13417" name="AutoShape 105">
          <a:extLst>
            <a:ext uri="{FF2B5EF4-FFF2-40B4-BE49-F238E27FC236}">
              <a16:creationId xmlns:a16="http://schemas.microsoft.com/office/drawing/2014/main" id="{00000000-0008-0000-0000-000069340000}"/>
            </a:ext>
          </a:extLst>
        </xdr:cNvPr>
        <xdr:cNvSpPr>
          <a:spLocks noChangeArrowheads="1"/>
        </xdr:cNvSpPr>
      </xdr:nvSpPr>
      <xdr:spPr bwMode="auto">
        <a:xfrm>
          <a:off x="2428875" y="4219575"/>
          <a:ext cx="571500" cy="247650"/>
        </a:xfrm>
        <a:prstGeom prst="bevel">
          <a:avLst>
            <a:gd name="adj" fmla="val 12500"/>
          </a:avLst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Kontakt</a:t>
          </a:r>
        </a:p>
      </xdr:txBody>
    </xdr:sp>
    <xdr:clientData/>
  </xdr:twoCellAnchor>
  <xdr:twoCellAnchor editAs="oneCell">
    <xdr:from>
      <xdr:col>11</xdr:col>
      <xdr:colOff>19050</xdr:colOff>
      <xdr:row>17</xdr:row>
      <xdr:rowOff>123825</xdr:rowOff>
    </xdr:from>
    <xdr:to>
      <xdr:col>15</xdr:col>
      <xdr:colOff>85725</xdr:colOff>
      <xdr:row>19</xdr:row>
      <xdr:rowOff>9525</xdr:rowOff>
    </xdr:to>
    <xdr:sp macro="[0]!Klepnout13" textlink="">
      <xdr:nvSpPr>
        <xdr:cNvPr id="13421" name="AutoShape 109">
          <a:extLst>
            <a:ext uri="{FF2B5EF4-FFF2-40B4-BE49-F238E27FC236}">
              <a16:creationId xmlns:a16="http://schemas.microsoft.com/office/drawing/2014/main" id="{00000000-0008-0000-0000-00006D340000}"/>
            </a:ext>
          </a:extLst>
        </xdr:cNvPr>
        <xdr:cNvSpPr>
          <a:spLocks noChangeArrowheads="1"/>
        </xdr:cNvSpPr>
      </xdr:nvSpPr>
      <xdr:spPr bwMode="auto">
        <a:xfrm>
          <a:off x="5438775" y="3219450"/>
          <a:ext cx="2162175" cy="247650"/>
        </a:xfrm>
        <a:prstGeom prst="bevel">
          <a:avLst>
            <a:gd name="adj" fmla="val 12500"/>
          </a:avLst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Zadání výsledků -  "J"</a:t>
          </a:r>
        </a:p>
      </xdr:txBody>
    </xdr:sp>
    <xdr:clientData/>
  </xdr:twoCellAnchor>
  <xdr:twoCellAnchor editAs="oneCell">
    <xdr:from>
      <xdr:col>11</xdr:col>
      <xdr:colOff>9525</xdr:colOff>
      <xdr:row>19</xdr:row>
      <xdr:rowOff>123825</xdr:rowOff>
    </xdr:from>
    <xdr:to>
      <xdr:col>15</xdr:col>
      <xdr:colOff>76200</xdr:colOff>
      <xdr:row>21</xdr:row>
      <xdr:rowOff>47625</xdr:rowOff>
    </xdr:to>
    <xdr:sp macro="[0]!Vitez_All" textlink="">
      <xdr:nvSpPr>
        <xdr:cNvPr id="13423" name="AutoShape 111">
          <a:extLst>
            <a:ext uri="{FF2B5EF4-FFF2-40B4-BE49-F238E27FC236}">
              <a16:creationId xmlns:a16="http://schemas.microsoft.com/office/drawing/2014/main" id="{00000000-0008-0000-0000-00006F340000}"/>
            </a:ext>
          </a:extLst>
        </xdr:cNvPr>
        <xdr:cNvSpPr>
          <a:spLocks noChangeArrowheads="1"/>
        </xdr:cNvSpPr>
      </xdr:nvSpPr>
      <xdr:spPr bwMode="auto">
        <a:xfrm>
          <a:off x="5429250" y="3581400"/>
          <a:ext cx="2162175" cy="247650"/>
        </a:xfrm>
        <a:prstGeom prst="bevel">
          <a:avLst>
            <a:gd name="adj" fmla="val 12500"/>
          </a:avLst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0000"/>
              </a:solidFill>
              <a:latin typeface="Arial CE"/>
              <a:cs typeface="Arial CE"/>
            </a:rPr>
            <a:t>100m - Pořadí jednotlivců - All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23553" name="AutoShape 1">
          <a:extLst>
            <a:ext uri="{FF2B5EF4-FFF2-40B4-BE49-F238E27FC236}">
              <a16:creationId xmlns:a16="http://schemas.microsoft.com/office/drawing/2014/main" id="{00000000-0008-0000-0900-0000015C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40961" name="AutoShape 1">
          <a:extLst>
            <a:ext uri="{FF2B5EF4-FFF2-40B4-BE49-F238E27FC236}">
              <a16:creationId xmlns:a16="http://schemas.microsoft.com/office/drawing/2014/main" id="{00000000-0008-0000-0A00-000001A0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38913" name="AutoShape 1">
          <a:extLst>
            <a:ext uri="{FF2B5EF4-FFF2-40B4-BE49-F238E27FC236}">
              <a16:creationId xmlns:a16="http://schemas.microsoft.com/office/drawing/2014/main" id="{00000000-0008-0000-0B00-00000198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  <xdr:twoCellAnchor editAs="oneCell">
    <xdr:from>
      <xdr:col>1</xdr:col>
      <xdr:colOff>76200</xdr:colOff>
      <xdr:row>1</xdr:row>
      <xdr:rowOff>28575</xdr:rowOff>
    </xdr:from>
    <xdr:to>
      <xdr:col>1</xdr:col>
      <xdr:colOff>228600</xdr:colOff>
      <xdr:row>2</xdr:row>
      <xdr:rowOff>19050</xdr:rowOff>
    </xdr:to>
    <xdr:sp macro="[0]!Úvod" textlink="">
      <xdr:nvSpPr>
        <xdr:cNvPr id="38914" name="AutoShape 2">
          <a:extLst>
            <a:ext uri="{FF2B5EF4-FFF2-40B4-BE49-F238E27FC236}">
              <a16:creationId xmlns:a16="http://schemas.microsoft.com/office/drawing/2014/main" id="{00000000-0008-0000-0B00-000002980000}"/>
            </a:ext>
          </a:extLst>
        </xdr:cNvPr>
        <xdr:cNvSpPr>
          <a:spLocks noChangeArrowheads="1"/>
        </xdr:cNvSpPr>
      </xdr:nvSpPr>
      <xdr:spPr bwMode="auto">
        <a:xfrm>
          <a:off x="152400" y="36195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180975</xdr:rowOff>
    </xdr:to>
    <xdr:sp macro="[0]!Úvod" textlink="">
      <xdr:nvSpPr>
        <xdr:cNvPr id="36865" name="AutoShape 1">
          <a:extLst>
            <a:ext uri="{FF2B5EF4-FFF2-40B4-BE49-F238E27FC236}">
              <a16:creationId xmlns:a16="http://schemas.microsoft.com/office/drawing/2014/main" id="{00000000-0008-0000-0E00-000001900000}"/>
            </a:ext>
          </a:extLst>
        </xdr:cNvPr>
        <xdr:cNvSpPr>
          <a:spLocks noChangeArrowheads="1"/>
        </xdr:cNvSpPr>
      </xdr:nvSpPr>
      <xdr:spPr bwMode="auto">
        <a:xfrm>
          <a:off x="114300" y="33337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152400</xdr:colOff>
      <xdr:row>1</xdr:row>
      <xdr:rowOff>180975</xdr:rowOff>
    </xdr:to>
    <xdr:sp macro="[0]!Úvod" textlink="">
      <xdr:nvSpPr>
        <xdr:cNvPr id="39937" name="AutoShape 1">
          <a:extLst>
            <a:ext uri="{FF2B5EF4-FFF2-40B4-BE49-F238E27FC236}">
              <a16:creationId xmlns:a16="http://schemas.microsoft.com/office/drawing/2014/main" id="{00000000-0008-0000-0F00-0000019C0000}"/>
            </a:ext>
          </a:extLst>
        </xdr:cNvPr>
        <xdr:cNvSpPr>
          <a:spLocks noChangeArrowheads="1"/>
        </xdr:cNvSpPr>
      </xdr:nvSpPr>
      <xdr:spPr bwMode="auto">
        <a:xfrm>
          <a:off x="114300" y="33337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19050</xdr:rowOff>
    </xdr:from>
    <xdr:to>
      <xdr:col>1</xdr:col>
      <xdr:colOff>257175</xdr:colOff>
      <xdr:row>2</xdr:row>
      <xdr:rowOff>9525</xdr:rowOff>
    </xdr:to>
    <xdr:sp macro="[0]!Úvod" textlink="">
      <xdr:nvSpPr>
        <xdr:cNvPr id="7178" name="AutoShape 10">
          <a:extLst>
            <a:ext uri="{FF2B5EF4-FFF2-40B4-BE49-F238E27FC236}">
              <a16:creationId xmlns:a16="http://schemas.microsoft.com/office/drawing/2014/main" id="{00000000-0008-0000-1000-00000A1C0000}"/>
            </a:ext>
          </a:extLst>
        </xdr:cNvPr>
        <xdr:cNvSpPr>
          <a:spLocks noChangeArrowheads="1"/>
        </xdr:cNvSpPr>
      </xdr:nvSpPr>
      <xdr:spPr bwMode="auto">
        <a:xfrm>
          <a:off x="180975" y="3524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19050</xdr:rowOff>
    </xdr:from>
    <xdr:to>
      <xdr:col>1</xdr:col>
      <xdr:colOff>238125</xdr:colOff>
      <xdr:row>2</xdr:row>
      <xdr:rowOff>9525</xdr:rowOff>
    </xdr:to>
    <xdr:sp macro="[0]!Úvod" textlink="">
      <xdr:nvSpPr>
        <xdr:cNvPr id="30721" name="AutoShape 1">
          <a:extLst>
            <a:ext uri="{FF2B5EF4-FFF2-40B4-BE49-F238E27FC236}">
              <a16:creationId xmlns:a16="http://schemas.microsoft.com/office/drawing/2014/main" id="{00000000-0008-0000-1100-000001780000}"/>
            </a:ext>
          </a:extLst>
        </xdr:cNvPr>
        <xdr:cNvSpPr>
          <a:spLocks noChangeArrowheads="1"/>
        </xdr:cNvSpPr>
      </xdr:nvSpPr>
      <xdr:spPr bwMode="auto">
        <a:xfrm>
          <a:off x="152400" y="35242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</xdr:rowOff>
    </xdr:from>
    <xdr:to>
      <xdr:col>1</xdr:col>
      <xdr:colOff>228600</xdr:colOff>
      <xdr:row>2</xdr:row>
      <xdr:rowOff>0</xdr:rowOff>
    </xdr:to>
    <xdr:sp macro="[0]!Úvod" textlink="">
      <xdr:nvSpPr>
        <xdr:cNvPr id="17409" name="AutoShape 1">
          <a:extLst>
            <a:ext uri="{FF2B5EF4-FFF2-40B4-BE49-F238E27FC236}">
              <a16:creationId xmlns:a16="http://schemas.microsoft.com/office/drawing/2014/main" id="{00000000-0008-0000-1200-000001440000}"/>
            </a:ext>
          </a:extLst>
        </xdr:cNvPr>
        <xdr:cNvSpPr>
          <a:spLocks noChangeArrowheads="1"/>
        </xdr:cNvSpPr>
      </xdr:nvSpPr>
      <xdr:spPr bwMode="auto">
        <a:xfrm>
          <a:off x="152400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28575</xdr:rowOff>
    </xdr:from>
    <xdr:to>
      <xdr:col>1</xdr:col>
      <xdr:colOff>200025</xdr:colOff>
      <xdr:row>2</xdr:row>
      <xdr:rowOff>209550</xdr:rowOff>
    </xdr:to>
    <xdr:sp macro="[0]!Úvod" textlink="">
      <xdr:nvSpPr>
        <xdr:cNvPr id="16389" name="AutoShape 5">
          <a:extLst>
            <a:ext uri="{FF2B5EF4-FFF2-40B4-BE49-F238E27FC236}">
              <a16:creationId xmlns:a16="http://schemas.microsoft.com/office/drawing/2014/main" id="{00000000-0008-0000-1300-000005400000}"/>
            </a:ext>
          </a:extLst>
        </xdr:cNvPr>
        <xdr:cNvSpPr>
          <a:spLocks noChangeArrowheads="1"/>
        </xdr:cNvSpPr>
      </xdr:nvSpPr>
      <xdr:spPr bwMode="auto">
        <a:xfrm>
          <a:off x="114300" y="52387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5</xdr:row>
      <xdr:rowOff>19050</xdr:rowOff>
    </xdr:from>
    <xdr:to>
      <xdr:col>9</xdr:col>
      <xdr:colOff>276225</xdr:colOff>
      <xdr:row>5</xdr:row>
      <xdr:rowOff>200025</xdr:rowOff>
    </xdr:to>
    <xdr:sp macro="[0]!Úvod" textlink="">
      <xdr:nvSpPr>
        <xdr:cNvPr id="31745" name="AutoShape 1">
          <a:extLst>
            <a:ext uri="{FF2B5EF4-FFF2-40B4-BE49-F238E27FC236}">
              <a16:creationId xmlns:a16="http://schemas.microsoft.com/office/drawing/2014/main" id="{00000000-0008-0000-1400-0000017C0000}"/>
            </a:ext>
          </a:extLst>
        </xdr:cNvPr>
        <xdr:cNvSpPr>
          <a:spLocks noChangeArrowheads="1"/>
        </xdr:cNvSpPr>
      </xdr:nvSpPr>
      <xdr:spPr bwMode="auto">
        <a:xfrm>
          <a:off x="4248150" y="120967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  <xdr:twoCellAnchor editAs="oneCell">
    <xdr:from>
      <xdr:col>9</xdr:col>
      <xdr:colOff>76200</xdr:colOff>
      <xdr:row>37</xdr:row>
      <xdr:rowOff>19050</xdr:rowOff>
    </xdr:from>
    <xdr:to>
      <xdr:col>9</xdr:col>
      <xdr:colOff>257175</xdr:colOff>
      <xdr:row>37</xdr:row>
      <xdr:rowOff>200025</xdr:rowOff>
    </xdr:to>
    <xdr:sp macro="[0]!Úvod" textlink="">
      <xdr:nvSpPr>
        <xdr:cNvPr id="31746" name="AutoShape 2">
          <a:extLst>
            <a:ext uri="{FF2B5EF4-FFF2-40B4-BE49-F238E27FC236}">
              <a16:creationId xmlns:a16="http://schemas.microsoft.com/office/drawing/2014/main" id="{00000000-0008-0000-1400-0000027C0000}"/>
            </a:ext>
          </a:extLst>
        </xdr:cNvPr>
        <xdr:cNvSpPr>
          <a:spLocks noChangeArrowheads="1"/>
        </xdr:cNvSpPr>
      </xdr:nvSpPr>
      <xdr:spPr bwMode="auto">
        <a:xfrm>
          <a:off x="4229100" y="6838950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</xdr:row>
      <xdr:rowOff>9525</xdr:rowOff>
    </xdr:from>
    <xdr:to>
      <xdr:col>1</xdr:col>
      <xdr:colOff>171450</xdr:colOff>
      <xdr:row>4</xdr:row>
      <xdr:rowOff>190500</xdr:rowOff>
    </xdr:to>
    <xdr:sp macro="[0]!Úvod" textlink="">
      <xdr:nvSpPr>
        <xdr:cNvPr id="21505" name="AutoShape 1">
          <a:extLst>
            <a:ext uri="{FF2B5EF4-FFF2-40B4-BE49-F238E27FC236}">
              <a16:creationId xmlns:a16="http://schemas.microsoft.com/office/drawing/2014/main" id="{00000000-0008-0000-0100-000001540000}"/>
            </a:ext>
          </a:extLst>
        </xdr:cNvPr>
        <xdr:cNvSpPr>
          <a:spLocks noChangeArrowheads="1"/>
        </xdr:cNvSpPr>
      </xdr:nvSpPr>
      <xdr:spPr bwMode="auto">
        <a:xfrm>
          <a:off x="95250" y="10763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190500</xdr:colOff>
      <xdr:row>2</xdr:row>
      <xdr:rowOff>190500</xdr:rowOff>
    </xdr:to>
    <xdr:sp macro="[0]!Úvod" textlink="">
      <xdr:nvSpPr>
        <xdr:cNvPr id="27649" name="AutoShape 1">
          <a:extLst>
            <a:ext uri="{FF2B5EF4-FFF2-40B4-BE49-F238E27FC236}">
              <a16:creationId xmlns:a16="http://schemas.microsoft.com/office/drawing/2014/main" id="{00000000-0008-0000-1500-0000016C0000}"/>
            </a:ext>
          </a:extLst>
        </xdr:cNvPr>
        <xdr:cNvSpPr>
          <a:spLocks noChangeAspect="1" noChangeArrowheads="1"/>
        </xdr:cNvSpPr>
      </xdr:nvSpPr>
      <xdr:spPr bwMode="auto">
        <a:xfrm>
          <a:off x="66675" y="400050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161925</xdr:colOff>
      <xdr:row>2</xdr:row>
      <xdr:rowOff>9525</xdr:rowOff>
    </xdr:to>
    <xdr:sp macro="[0]!Úvod" textlink="">
      <xdr:nvSpPr>
        <xdr:cNvPr id="22529" name="AutoShape 1">
          <a:extLst>
            <a:ext uri="{FF2B5EF4-FFF2-40B4-BE49-F238E27FC236}">
              <a16:creationId xmlns:a16="http://schemas.microsoft.com/office/drawing/2014/main" id="{00000000-0008-0000-1600-000001580000}"/>
            </a:ext>
          </a:extLst>
        </xdr:cNvPr>
        <xdr:cNvSpPr>
          <a:spLocks noChangeArrowheads="1"/>
        </xdr:cNvSpPr>
      </xdr:nvSpPr>
      <xdr:spPr bwMode="auto">
        <a:xfrm>
          <a:off x="85725" y="3524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76200</xdr:rowOff>
    </xdr:from>
    <xdr:to>
      <xdr:col>1</xdr:col>
      <xdr:colOff>247650</xdr:colOff>
      <xdr:row>0</xdr:row>
      <xdr:rowOff>257175</xdr:rowOff>
    </xdr:to>
    <xdr:sp macro="[0]!Úvod" textlink="">
      <xdr:nvSpPr>
        <xdr:cNvPr id="37890" name="AutoShape 2">
          <a:extLst>
            <a:ext uri="{FF2B5EF4-FFF2-40B4-BE49-F238E27FC236}">
              <a16:creationId xmlns:a16="http://schemas.microsoft.com/office/drawing/2014/main" id="{00000000-0008-0000-0200-000002940000}"/>
            </a:ext>
          </a:extLst>
        </xdr:cNvPr>
        <xdr:cNvSpPr>
          <a:spLocks noChangeArrowheads="1"/>
        </xdr:cNvSpPr>
      </xdr:nvSpPr>
      <xdr:spPr bwMode="auto">
        <a:xfrm>
          <a:off x="476250" y="762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180975</xdr:colOff>
      <xdr:row>1</xdr:row>
      <xdr:rowOff>180975</xdr:rowOff>
    </xdr:to>
    <xdr:sp macro="[0]!Úvod" textlink="">
      <xdr:nvSpPr>
        <xdr:cNvPr id="28673" name="AutoShape 1">
          <a:extLst>
            <a:ext uri="{FF2B5EF4-FFF2-40B4-BE49-F238E27FC236}">
              <a16:creationId xmlns:a16="http://schemas.microsoft.com/office/drawing/2014/main" id="{00000000-0008-0000-0300-000001700000}"/>
            </a:ext>
          </a:extLst>
        </xdr:cNvPr>
        <xdr:cNvSpPr>
          <a:spLocks noChangeArrowheads="1"/>
        </xdr:cNvSpPr>
      </xdr:nvSpPr>
      <xdr:spPr bwMode="auto">
        <a:xfrm>
          <a:off x="95250" y="33337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9525</xdr:rowOff>
    </xdr:from>
    <xdr:to>
      <xdr:col>1</xdr:col>
      <xdr:colOff>161925</xdr:colOff>
      <xdr:row>0</xdr:row>
      <xdr:rowOff>190500</xdr:rowOff>
    </xdr:to>
    <xdr:sp macro="[0]!Úvod" textlink="">
      <xdr:nvSpPr>
        <xdr:cNvPr id="34817" name="AutoShape 1">
          <a:extLst>
            <a:ext uri="{FF2B5EF4-FFF2-40B4-BE49-F238E27FC236}">
              <a16:creationId xmlns:a16="http://schemas.microsoft.com/office/drawing/2014/main" id="{00000000-0008-0000-0400-000001880000}"/>
            </a:ext>
          </a:extLst>
        </xdr:cNvPr>
        <xdr:cNvSpPr>
          <a:spLocks noChangeAspect="1" noChangeArrowheads="1"/>
        </xdr:cNvSpPr>
      </xdr:nvSpPr>
      <xdr:spPr bwMode="auto">
        <a:xfrm>
          <a:off x="95250" y="9525"/>
          <a:ext cx="180975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19050</xdr:rowOff>
    </xdr:from>
    <xdr:to>
      <xdr:col>1</xdr:col>
      <xdr:colOff>247650</xdr:colOff>
      <xdr:row>2</xdr:row>
      <xdr:rowOff>9525</xdr:rowOff>
    </xdr:to>
    <xdr:sp macro="[0]!Úvod" textlink="">
      <xdr:nvSpPr>
        <xdr:cNvPr id="20482" name="AutoShape 2">
          <a:extLst>
            <a:ext uri="{FF2B5EF4-FFF2-40B4-BE49-F238E27FC236}">
              <a16:creationId xmlns:a16="http://schemas.microsoft.com/office/drawing/2014/main" id="{00000000-0008-0000-0500-000002500000}"/>
            </a:ext>
          </a:extLst>
        </xdr:cNvPr>
        <xdr:cNvSpPr>
          <a:spLocks noChangeArrowheads="1"/>
        </xdr:cNvSpPr>
      </xdr:nvSpPr>
      <xdr:spPr bwMode="auto">
        <a:xfrm>
          <a:off x="171450" y="352425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9525</xdr:rowOff>
    </xdr:from>
    <xdr:to>
      <xdr:col>1</xdr:col>
      <xdr:colOff>238125</xdr:colOff>
      <xdr:row>2</xdr:row>
      <xdr:rowOff>0</xdr:rowOff>
    </xdr:to>
    <xdr:sp macro="[0]!Úvod" textlink="">
      <xdr:nvSpPr>
        <xdr:cNvPr id="19457" name="AutoShape 1">
          <a:extLst>
            <a:ext uri="{FF2B5EF4-FFF2-40B4-BE49-F238E27FC236}">
              <a16:creationId xmlns:a16="http://schemas.microsoft.com/office/drawing/2014/main" id="{00000000-0008-0000-0600-0000014C0000}"/>
            </a:ext>
          </a:extLst>
        </xdr:cNvPr>
        <xdr:cNvSpPr>
          <a:spLocks noChangeArrowheads="1"/>
        </xdr:cNvSpPr>
      </xdr:nvSpPr>
      <xdr:spPr bwMode="auto">
        <a:xfrm>
          <a:off x="161925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1</xdr:col>
      <xdr:colOff>219075</xdr:colOff>
      <xdr:row>2</xdr:row>
      <xdr:rowOff>0</xdr:rowOff>
    </xdr:to>
    <xdr:sp macro="[0]!Úvod" textlink="">
      <xdr:nvSpPr>
        <xdr:cNvPr id="18433" name="AutoShape 1">
          <a:extLst>
            <a:ext uri="{FF2B5EF4-FFF2-40B4-BE49-F238E27FC236}">
              <a16:creationId xmlns:a16="http://schemas.microsoft.com/office/drawing/2014/main" id="{00000000-0008-0000-0700-000001480000}"/>
            </a:ext>
          </a:extLst>
        </xdr:cNvPr>
        <xdr:cNvSpPr>
          <a:spLocks noChangeArrowheads="1"/>
        </xdr:cNvSpPr>
      </xdr:nvSpPr>
      <xdr:spPr bwMode="auto">
        <a:xfrm>
          <a:off x="142875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9525</xdr:rowOff>
    </xdr:from>
    <xdr:to>
      <xdr:col>1</xdr:col>
      <xdr:colOff>219075</xdr:colOff>
      <xdr:row>2</xdr:row>
      <xdr:rowOff>0</xdr:rowOff>
    </xdr:to>
    <xdr:sp macro="[0]!Úvod" textlink="">
      <xdr:nvSpPr>
        <xdr:cNvPr id="35841" name="AutoShape 1">
          <a:extLst>
            <a:ext uri="{FF2B5EF4-FFF2-40B4-BE49-F238E27FC236}">
              <a16:creationId xmlns:a16="http://schemas.microsoft.com/office/drawing/2014/main" id="{00000000-0008-0000-0800-0000018C0000}"/>
            </a:ext>
          </a:extLst>
        </xdr:cNvPr>
        <xdr:cNvSpPr>
          <a:spLocks noChangeArrowheads="1"/>
        </xdr:cNvSpPr>
      </xdr:nvSpPr>
      <xdr:spPr bwMode="auto">
        <a:xfrm>
          <a:off x="142875" y="342900"/>
          <a:ext cx="152400" cy="180975"/>
        </a:xfrm>
        <a:prstGeom prst="bevel">
          <a:avLst>
            <a:gd name="adj" fmla="val 12500"/>
          </a:avLst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cs-CZ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A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7.xml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drawing" Target="../drawings/drawing18.xml"/><Relationship Id="rId4" Type="http://schemas.openxmlformats.org/officeDocument/2006/relationships/printerSettings" Target="../printerSettings/printerSettings34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5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0.xml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1.xml"/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milan.hoffmann@seznam.cz" TargetMode="External"/><Relationship Id="rId1" Type="http://schemas.openxmlformats.org/officeDocument/2006/relationships/hyperlink" Target="http://www.dh.cz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0">
    <pageSetUpPr autoPageBreaks="0"/>
  </sheetPr>
  <dimension ref="A1:M27"/>
  <sheetViews>
    <sheetView showGridLines="0" showRowColHeaders="0" tabSelected="1" workbookViewId="0"/>
  </sheetViews>
  <sheetFormatPr defaultColWidth="7.85546875" defaultRowHeight="12.75" x14ac:dyDescent="0.2"/>
  <cols>
    <col min="1" max="1" width="1.42578125" style="1" customWidth="1"/>
    <col min="2" max="10" width="8.7109375" style="1" customWidth="1"/>
    <col min="11" max="11" width="1.42578125" style="1" customWidth="1"/>
    <col min="12" max="12" width="7.85546875" style="765" customWidth="1"/>
    <col min="13" max="13" width="7.85546875" style="766" customWidth="1"/>
    <col min="14" max="16384" width="7.85546875" style="1"/>
  </cols>
  <sheetData>
    <row r="1" spans="2:13" ht="26.25" x14ac:dyDescent="0.4">
      <c r="B1" s="781" t="s">
        <v>27</v>
      </c>
      <c r="C1" s="781"/>
      <c r="D1" s="781"/>
      <c r="E1" s="781"/>
      <c r="F1" s="781"/>
      <c r="G1" s="781"/>
      <c r="H1" s="781"/>
      <c r="I1" s="781"/>
      <c r="J1" s="781"/>
      <c r="L1" s="767">
        <v>1</v>
      </c>
      <c r="M1" s="768">
        <v>1</v>
      </c>
    </row>
    <row r="2" spans="2:13" ht="26.25" x14ac:dyDescent="0.4">
      <c r="B2" s="781" t="s">
        <v>62</v>
      </c>
      <c r="C2" s="781"/>
      <c r="D2" s="781"/>
      <c r="E2" s="781"/>
      <c r="F2" s="781"/>
      <c r="G2" s="781"/>
      <c r="H2" s="781"/>
      <c r="I2" s="781"/>
      <c r="J2" s="781"/>
    </row>
    <row r="19" spans="1:4" ht="15.75" x14ac:dyDescent="0.25">
      <c r="A19" s="5"/>
      <c r="B19" s="5"/>
      <c r="C19" s="5"/>
      <c r="D19" s="5"/>
    </row>
    <row r="20" spans="1:4" x14ac:dyDescent="0.2">
      <c r="A20" s="71"/>
    </row>
    <row r="25" spans="1:4" x14ac:dyDescent="0.2">
      <c r="B25" s="1" t="s">
        <v>63</v>
      </c>
      <c r="D25" s="1" t="s">
        <v>64</v>
      </c>
    </row>
    <row r="26" spans="1:4" x14ac:dyDescent="0.2">
      <c r="B26" s="1" t="s">
        <v>65</v>
      </c>
      <c r="D26" s="1" t="s">
        <v>66</v>
      </c>
    </row>
    <row r="27" spans="1:4" x14ac:dyDescent="0.2">
      <c r="B27" s="1" t="s">
        <v>142</v>
      </c>
      <c r="D27" s="1" t="s">
        <v>175</v>
      </c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78740157480314965" right="0.78740157480314965" top="0.78740157480314965" bottom="0.78740157480314965" header="0" footer="0"/>
      <printOptions horizontalCentered="1"/>
      <pageSetup paperSize="9" orientation="portrait" horizontalDpi="4294967292" r:id="rId1"/>
      <headerFooter alignWithMargins="0"/>
    </customSheetView>
  </customSheetViews>
  <mergeCells count="2">
    <mergeCell ref="B1:J1"/>
    <mergeCell ref="B2:J2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">
    <pageSetUpPr autoPageBreaks="0"/>
  </sheetPr>
  <dimension ref="B1:AD179"/>
  <sheetViews>
    <sheetView showGridLines="0" showRowColHeaders="0" zoomScaleNormal="100" workbookViewId="0">
      <pane ySplit="4" topLeftCell="A5" activePane="bottomLeft" state="frozen"/>
      <selection activeCell="L7" sqref="L7"/>
      <selection pane="bottomLeft" activeCell="J47" sqref="J47"/>
    </sheetView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hidden="1" customWidth="1"/>
    <col min="18" max="18" width="1.7109375" style="154" hidden="1" customWidth="1"/>
    <col min="19" max="19" width="4.7109375" style="293" hidden="1" customWidth="1"/>
    <col min="20" max="20" width="1.7109375" style="154" hidden="1" customWidth="1"/>
    <col min="21" max="21" width="7.5703125" style="135" hidden="1" customWidth="1"/>
    <col min="22" max="28" width="5.5703125" style="106" customWidth="1"/>
    <col min="29" max="30" width="6.5703125" style="106" customWidth="1"/>
    <col min="31" max="16384" width="5.5703125" style="106"/>
  </cols>
  <sheetData>
    <row r="1" spans="2:23" ht="26.25" x14ac:dyDescent="0.4">
      <c r="B1" s="828" t="s">
        <v>104</v>
      </c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106"/>
      <c r="Q1" s="106"/>
      <c r="R1" s="106"/>
      <c r="S1" s="106"/>
      <c r="T1" s="106"/>
      <c r="U1" s="106"/>
    </row>
    <row r="2" spans="2:23" ht="15" customHeight="1" thickBot="1" x14ac:dyDescent="0.45">
      <c r="B2" s="105"/>
      <c r="C2" s="107"/>
      <c r="D2" s="105"/>
      <c r="E2" s="105"/>
      <c r="F2" s="105"/>
      <c r="G2" s="105"/>
      <c r="H2" s="105"/>
      <c r="J2" s="105"/>
      <c r="K2" s="105"/>
      <c r="L2" s="105"/>
      <c r="M2" s="105"/>
    </row>
    <row r="3" spans="2:23" s="109" customFormat="1" ht="18" customHeight="1" thickBot="1" x14ac:dyDescent="0.25">
      <c r="C3" s="138" t="str">
        <f>Start!$D$5</f>
        <v>Dorci</v>
      </c>
      <c r="E3" s="825" t="s">
        <v>30</v>
      </c>
      <c r="F3" s="826"/>
      <c r="G3" s="826"/>
      <c r="H3" s="827"/>
      <c r="J3" s="825" t="s">
        <v>31</v>
      </c>
      <c r="K3" s="826"/>
      <c r="L3" s="826"/>
      <c r="M3" s="827"/>
      <c r="O3" s="112"/>
      <c r="P3" s="255"/>
      <c r="Q3" s="258"/>
      <c r="R3" s="255"/>
      <c r="S3" s="258"/>
      <c r="T3" s="255"/>
      <c r="U3" s="257"/>
    </row>
    <row r="4" spans="2:23" s="118" customFormat="1" ht="18" customHeight="1" thickBot="1" x14ac:dyDescent="0.25">
      <c r="B4" s="110" t="s">
        <v>78</v>
      </c>
      <c r="C4" s="111" t="s">
        <v>22</v>
      </c>
      <c r="D4" s="113" t="s">
        <v>23</v>
      </c>
      <c r="E4" s="114">
        <v>1</v>
      </c>
      <c r="F4" s="115">
        <v>2</v>
      </c>
      <c r="G4" s="116">
        <v>3</v>
      </c>
      <c r="H4" s="113" t="s">
        <v>24</v>
      </c>
      <c r="I4" s="117"/>
      <c r="J4" s="114">
        <v>1</v>
      </c>
      <c r="K4" s="115">
        <v>2</v>
      </c>
      <c r="L4" s="116">
        <v>3</v>
      </c>
      <c r="M4" s="113" t="s">
        <v>24</v>
      </c>
      <c r="N4" s="155"/>
      <c r="O4" s="119" t="s">
        <v>32</v>
      </c>
      <c r="P4" s="256"/>
      <c r="Q4" s="261" t="s">
        <v>33</v>
      </c>
      <c r="R4" s="256"/>
      <c r="S4" s="261" t="s">
        <v>60</v>
      </c>
      <c r="T4" s="256"/>
      <c r="U4" s="260" t="s">
        <v>34</v>
      </c>
    </row>
    <row r="5" spans="2:23" ht="18" customHeight="1" x14ac:dyDescent="0.2">
      <c r="B5" s="120">
        <f>J!E1</f>
        <v>1</v>
      </c>
      <c r="C5" s="708" t="str">
        <f>IF(AND(J!A1="",J!B1&lt;&gt;""),"NESTARTOVALO",IF(AND(J!A1="",J!B1=""),"",J!A1))</f>
        <v>Vanžura Jakub</v>
      </c>
      <c r="D5" s="708" t="str">
        <f>IF(AND(J!A1="",J!B1=""),"",J!B1)</f>
        <v>Zderaz</v>
      </c>
      <c r="E5" s="129">
        <v>21.09</v>
      </c>
      <c r="F5" s="130"/>
      <c r="G5" s="131"/>
      <c r="H5" s="121">
        <f>IF($C5="","",IF(OR($E5="DNF",$F5="DNF",$G5="DNF",AND($E5="",$F5="",$G5="")),"DNF",IF(OR($E5="NP",$F5="NP",$G5="NP"),"NP",IF(ISERROR(MEDIAN($E5:$G5)),"DNF",IF(OR($E5="X",$F5="X",$G5="X",$E5="",$F5="",$G5="",$E5="x",$F5="x",$G5="x"),MAX($E5:$G5),MEDIAN($E5:$G5))))))</f>
        <v>21.09</v>
      </c>
      <c r="I5" s="122"/>
      <c r="J5" s="129" t="s">
        <v>256</v>
      </c>
      <c r="K5" s="130"/>
      <c r="L5" s="131"/>
      <c r="M5" s="121" t="str">
        <f>IF($C5="","",IF(OR($J5="DNF",$K5="DNF",$L5="DNF",AND($J5="",$K5="",$L5="")),"DNF",IF(OR($J5="NP",$K5="NP",$L5="NP"),"NP",IF(ISERROR(MEDIAN($J5:$L5)),"DNF",IF(OR($J5="X",$K5="X",$L5="X",$J5="",$K5="",$L5="",$J5="x",$K5="x",$L5="x"),MAX($J5:$L5),MEDIAN($J5:$L5))))))</f>
        <v>NP</v>
      </c>
      <c r="N5" s="156"/>
      <c r="O5" s="122">
        <f>IF(C5="","",IF(OR(AND(H5="NP",M5="NP"),AND(H5="DNF",M5="DNF")),H5,IF(AND(H5="NP",M5="DNF"),H5,IF(AND(H5="DNF",M5="NP"),M5,MIN(H5,M5)))))</f>
        <v>21.09</v>
      </c>
      <c r="Q5" s="263">
        <f>IF(C5="","",IF(OR(O5="NP",O5="DNF"),O5,RANK(O5,O$5:O$179,1)))</f>
        <v>12</v>
      </c>
      <c r="S5" s="263">
        <f>IF(C5="","",IF(O5="NP",MAX(Q$5:Q$179)+1,IF(O5="DNF",MAX(Q$5:Q$179)+COUNTIF(Q$5:Q$179,"NP")+1,RANK(O5,O$5:O$179,1))))</f>
        <v>12</v>
      </c>
      <c r="U5" s="264">
        <f>IF($C5="",9000,MAX(H5,M5)+(COUNTIF($H5:$H5,"NP")*600)+(COUNTIF($M5:$M5,"NP")*600)+(COUNTIF($H5:$H5,"DNF")*3600)+(COUNTIF($M5:$M5,"DNF")*3600))</f>
        <v>621.09</v>
      </c>
      <c r="V5" s="88"/>
      <c r="W5" s="88"/>
    </row>
    <row r="6" spans="2:23" s="126" customFormat="1" ht="18" customHeight="1" x14ac:dyDescent="0.2">
      <c r="B6" s="221">
        <f>J!E2</f>
        <v>2</v>
      </c>
      <c r="C6" s="709" t="str">
        <f>IF(AND(J!A2="",J!B2&lt;&gt;""),"NESTARTOVALO",IF(AND(J!A2="",J!B2=""),"",J!A2))</f>
        <v>Konečný Tomáš</v>
      </c>
      <c r="D6" s="709" t="str">
        <f>IF(AND(J!A2="",J!B2=""),"",J!B2)</f>
        <v>Jevíčko</v>
      </c>
      <c r="E6" s="223">
        <v>20.14</v>
      </c>
      <c r="F6" s="224"/>
      <c r="G6" s="225"/>
      <c r="H6" s="305">
        <f t="shared" ref="H6:H69" si="0">IF($C6="","",IF(OR($E6="DNF",$F6="DNF",$G6="DNF",AND($E6="",$F6="",$G6="")),"DNF",IF(OR($E6="NP",$F6="NP",$G6="NP"),"NP",IF(ISERROR(MEDIAN($E6:$G6)),"DNF",IF(OR($E6="X",$F6="X",$G6="X",$E6="",$F6="",$G6="",$E6="x",$F6="x",$G6="x"),MAX($E6:$G6),MEDIAN($E6:$G6))))))</f>
        <v>20.14</v>
      </c>
      <c r="I6" s="227"/>
      <c r="J6" s="223">
        <v>19.920000000000002</v>
      </c>
      <c r="K6" s="224"/>
      <c r="L6" s="225"/>
      <c r="M6" s="226">
        <f t="shared" ref="M6:M69" si="1">IF($C6="","",IF(OR($J6="DNF",$K6="DNF",$L6="DNF",AND($J6="",$K6="",$L6="")),"DNF",IF(OR($J6="NP",$K6="NP",$L6="NP"),"NP",IF(ISERROR(MEDIAN($J6:$L6)),"DNF",IF(OR($J6="X",$K6="X",$L6="X",$J6="",$K6="",$L6="",$J6="x",$K6="x",$L6="x"),MAX($J6:$L6),MEDIAN($J6:$L6))))))</f>
        <v>19.920000000000002</v>
      </c>
      <c r="N6" s="228"/>
      <c r="O6" s="227">
        <f t="shared" ref="O6:O69" si="2">IF(C6="","",IF(OR(AND(H6="NP",M6="NP"),AND(H6="DNF",M6="DNF")),H6,IF(AND(H6="NP",M6="DNF"),H6,IF(AND(H6="DNF",M6="NP"),M6,MIN(H6,M6)))))</f>
        <v>19.920000000000002</v>
      </c>
      <c r="P6" s="154"/>
      <c r="Q6" s="238">
        <f t="shared" ref="Q6:Q69" si="3">IF(C6="","",IF(OR(O6="NP",O6="DNF"),O6,RANK(O6,O$5:O$179,1)))</f>
        <v>6</v>
      </c>
      <c r="R6" s="154"/>
      <c r="S6" s="238">
        <f t="shared" ref="S6:S69" si="4">IF(C6="","",IF(O6="NP",MAX(Q$5:Q$179)+1,IF(O6="DNF",MAX(Q$5:Q$179)+COUNTIF(Q$5:Q$179,"NP")+1,RANK(O6,O$5:O$179,1))))</f>
        <v>6</v>
      </c>
      <c r="T6" s="154"/>
      <c r="U6" s="230">
        <f t="shared" ref="U6:U69" si="5">IF($C6="",9000,MAX(H6,M6)+(COUNTIF($H6:$H6,"NP")*600)+(COUNTIF($M6:$M6,"NP")*600)+(COUNTIF($H6:$H6,"DNF")*3600)+(COUNTIF($M6:$M6,"DNF")*3600))</f>
        <v>20.14</v>
      </c>
    </row>
    <row r="7" spans="2:23" s="126" customFormat="1" ht="18" customHeight="1" x14ac:dyDescent="0.2">
      <c r="B7" s="123">
        <f>J!E3</f>
        <v>3</v>
      </c>
      <c r="C7" s="710" t="str">
        <f>IF(AND(J!A3="",J!B3&lt;&gt;""),"NESTARTOVALO",IF(AND(J!A3="",J!B3=""),"",J!A3))</f>
        <v>Švec Petr</v>
      </c>
      <c r="D7" s="710" t="str">
        <f>IF(AND(J!A3="",J!B3=""),"",J!B3)</f>
        <v>Brandýs nad Orlicí</v>
      </c>
      <c r="E7" s="132">
        <v>27.8</v>
      </c>
      <c r="F7" s="133"/>
      <c r="G7" s="134"/>
      <c r="H7" s="124">
        <f t="shared" si="0"/>
        <v>27.8</v>
      </c>
      <c r="I7" s="125"/>
      <c r="J7" s="132">
        <v>21.91</v>
      </c>
      <c r="K7" s="133"/>
      <c r="L7" s="134"/>
      <c r="M7" s="124">
        <f t="shared" si="1"/>
        <v>21.91</v>
      </c>
      <c r="N7" s="157"/>
      <c r="O7" s="125">
        <f t="shared" si="2"/>
        <v>21.91</v>
      </c>
      <c r="P7" s="154"/>
      <c r="Q7" s="238">
        <f t="shared" si="3"/>
        <v>16</v>
      </c>
      <c r="R7" s="154"/>
      <c r="S7" s="238">
        <f t="shared" si="4"/>
        <v>16</v>
      </c>
      <c r="T7" s="154"/>
      <c r="U7" s="230">
        <f t="shared" si="5"/>
        <v>27.8</v>
      </c>
    </row>
    <row r="8" spans="2:23" ht="18" customHeight="1" x14ac:dyDescent="0.2">
      <c r="B8" s="221">
        <f>J!E4</f>
        <v>4</v>
      </c>
      <c r="C8" s="709" t="str">
        <f>IF(AND(J!A4="",J!B4&lt;&gt;""),"NESTARTOVALO",IF(AND(J!A4="",J!B4=""),"",J!A4))</f>
        <v>Ouhrabka Jaroslav</v>
      </c>
      <c r="D8" s="709" t="str">
        <f>IF(AND(J!A4="",J!B4=""),"",J!B4)</f>
        <v>Holice</v>
      </c>
      <c r="E8" s="223" t="s">
        <v>256</v>
      </c>
      <c r="F8" s="224"/>
      <c r="G8" s="225"/>
      <c r="H8" s="226" t="str">
        <f t="shared" si="0"/>
        <v>NP</v>
      </c>
      <c r="I8" s="227"/>
      <c r="J8" s="223" t="s">
        <v>256</v>
      </c>
      <c r="K8" s="224"/>
      <c r="L8" s="225"/>
      <c r="M8" s="226" t="str">
        <f t="shared" si="1"/>
        <v>NP</v>
      </c>
      <c r="N8" s="228"/>
      <c r="O8" s="227" t="str">
        <f t="shared" si="2"/>
        <v>NP</v>
      </c>
      <c r="Q8" s="238" t="str">
        <f t="shared" si="3"/>
        <v>NP</v>
      </c>
      <c r="S8" s="238">
        <f t="shared" si="4"/>
        <v>36</v>
      </c>
      <c r="U8" s="230">
        <f t="shared" si="5"/>
        <v>1200</v>
      </c>
    </row>
    <row r="9" spans="2:23" s="126" customFormat="1" ht="18" customHeight="1" x14ac:dyDescent="0.2">
      <c r="B9" s="123">
        <f>J!E5</f>
        <v>5</v>
      </c>
      <c r="C9" s="710" t="str">
        <f>IF(AND(J!A5="",J!B5&lt;&gt;""),"NESTARTOVALO",IF(AND(J!A5="",J!B5=""),"",J!A5))</f>
        <v>Pfeifer Radek</v>
      </c>
      <c r="D9" s="710" t="str">
        <f>IF(AND(J!A5="",J!B5=""),"",J!B5)</f>
        <v>Bohousová</v>
      </c>
      <c r="E9" s="132">
        <v>21.79</v>
      </c>
      <c r="F9" s="133"/>
      <c r="G9" s="134"/>
      <c r="H9" s="124">
        <f t="shared" si="0"/>
        <v>21.79</v>
      </c>
      <c r="I9" s="125"/>
      <c r="J9" s="132">
        <v>21.04</v>
      </c>
      <c r="K9" s="133"/>
      <c r="L9" s="134"/>
      <c r="M9" s="124">
        <f t="shared" si="1"/>
        <v>21.04</v>
      </c>
      <c r="N9" s="157"/>
      <c r="O9" s="125">
        <f t="shared" si="2"/>
        <v>21.04</v>
      </c>
      <c r="P9" s="154"/>
      <c r="Q9" s="238">
        <f t="shared" si="3"/>
        <v>11</v>
      </c>
      <c r="R9" s="154"/>
      <c r="S9" s="238">
        <f t="shared" si="4"/>
        <v>11</v>
      </c>
      <c r="T9" s="154"/>
      <c r="U9" s="230">
        <f t="shared" si="5"/>
        <v>21.79</v>
      </c>
    </row>
    <row r="10" spans="2:23" s="126" customFormat="1" ht="18" customHeight="1" x14ac:dyDescent="0.2">
      <c r="B10" s="221">
        <f>J!E6</f>
        <v>6</v>
      </c>
      <c r="C10" s="709" t="str">
        <f>IF(AND(J!A6="",J!B6&lt;&gt;""),"NESTARTOVALO",IF(AND(J!A6="",J!B6=""),"",J!A6))</f>
        <v>Pospíšil Zdeněk</v>
      </c>
      <c r="D10" s="709" t="str">
        <f>IF(AND(J!A6="",J!B6=""),"",J!B6)</f>
        <v>Pomezí</v>
      </c>
      <c r="E10" s="223">
        <v>19.64</v>
      </c>
      <c r="F10" s="224"/>
      <c r="G10" s="225"/>
      <c r="H10" s="226">
        <f t="shared" si="0"/>
        <v>19.64</v>
      </c>
      <c r="I10" s="227"/>
      <c r="J10" s="223">
        <v>19.39</v>
      </c>
      <c r="K10" s="224"/>
      <c r="L10" s="225"/>
      <c r="M10" s="226">
        <f t="shared" si="1"/>
        <v>19.39</v>
      </c>
      <c r="N10" s="228"/>
      <c r="O10" s="227">
        <f t="shared" si="2"/>
        <v>19.39</v>
      </c>
      <c r="P10" s="154"/>
      <c r="Q10" s="238">
        <f t="shared" si="3"/>
        <v>4</v>
      </c>
      <c r="R10" s="154"/>
      <c r="S10" s="238">
        <f t="shared" si="4"/>
        <v>4</v>
      </c>
      <c r="T10" s="154"/>
      <c r="U10" s="230">
        <f t="shared" si="5"/>
        <v>19.64</v>
      </c>
    </row>
    <row r="11" spans="2:23" ht="18" customHeight="1" x14ac:dyDescent="0.2">
      <c r="B11" s="123">
        <f>J!E7</f>
        <v>7</v>
      </c>
      <c r="C11" s="710" t="str">
        <f>IF(AND(J!A7="",J!B7&lt;&gt;""),"NESTARTOVALO",IF(AND(J!A7="",J!B7=""),"",J!A7))</f>
        <v>Pešek Dominik</v>
      </c>
      <c r="D11" s="710" t="str">
        <f>IF(AND(J!A7="",J!B7=""),"",J!B7)</f>
        <v>Zderaz</v>
      </c>
      <c r="E11" s="132">
        <v>21.6</v>
      </c>
      <c r="F11" s="133"/>
      <c r="G11" s="134"/>
      <c r="H11" s="124">
        <f t="shared" si="0"/>
        <v>21.6</v>
      </c>
      <c r="I11" s="125"/>
      <c r="J11" s="132" t="s">
        <v>256</v>
      </c>
      <c r="K11" s="133"/>
      <c r="L11" s="134"/>
      <c r="M11" s="124" t="str">
        <f t="shared" si="1"/>
        <v>NP</v>
      </c>
      <c r="N11" s="157"/>
      <c r="O11" s="125">
        <f t="shared" si="2"/>
        <v>21.6</v>
      </c>
      <c r="Q11" s="238">
        <f t="shared" si="3"/>
        <v>15</v>
      </c>
      <c r="S11" s="238">
        <f t="shared" si="4"/>
        <v>15</v>
      </c>
      <c r="U11" s="230">
        <f t="shared" si="5"/>
        <v>621.6</v>
      </c>
    </row>
    <row r="12" spans="2:23" s="126" customFormat="1" ht="18" customHeight="1" x14ac:dyDescent="0.2">
      <c r="B12" s="221">
        <f>J!E8</f>
        <v>8</v>
      </c>
      <c r="C12" s="709" t="str">
        <f>IF(AND(J!A8="",J!B8&lt;&gt;""),"NESTARTOVALO",IF(AND(J!A8="",J!B8=""),"",J!A8))</f>
        <v>Richtr Tomáš</v>
      </c>
      <c r="D12" s="709" t="str">
        <f>IF(AND(J!A8="",J!B8=""),"",J!B8)</f>
        <v>Jevíčko</v>
      </c>
      <c r="E12" s="223">
        <v>20.11</v>
      </c>
      <c r="F12" s="224"/>
      <c r="G12" s="225"/>
      <c r="H12" s="226">
        <f t="shared" si="0"/>
        <v>20.11</v>
      </c>
      <c r="I12" s="227"/>
      <c r="J12" s="223">
        <v>29.3</v>
      </c>
      <c r="K12" s="224"/>
      <c r="L12" s="225"/>
      <c r="M12" s="226">
        <f t="shared" si="1"/>
        <v>29.3</v>
      </c>
      <c r="N12" s="228"/>
      <c r="O12" s="227">
        <f t="shared" si="2"/>
        <v>20.11</v>
      </c>
      <c r="P12" s="154"/>
      <c r="Q12" s="238">
        <f t="shared" si="3"/>
        <v>7</v>
      </c>
      <c r="R12" s="154"/>
      <c r="S12" s="238">
        <f t="shared" si="4"/>
        <v>7</v>
      </c>
      <c r="T12" s="154"/>
      <c r="U12" s="230">
        <f t="shared" si="5"/>
        <v>29.3</v>
      </c>
    </row>
    <row r="13" spans="2:23" s="126" customFormat="1" ht="18" customHeight="1" x14ac:dyDescent="0.2">
      <c r="B13" s="123">
        <f>J!E9</f>
        <v>9</v>
      </c>
      <c r="C13" s="710" t="str">
        <f>IF(AND(J!A9="",J!B9&lt;&gt;""),"NESTARTOVALO",IF(AND(J!A9="",J!B9=""),"",J!A9))</f>
        <v>Držmíšek Michal</v>
      </c>
      <c r="D13" s="710" t="str">
        <f>IF(AND(J!A9="",J!B9=""),"",J!B9)</f>
        <v>Brandýs nad Orlicí</v>
      </c>
      <c r="E13" s="132" t="s">
        <v>256</v>
      </c>
      <c r="F13" s="133"/>
      <c r="G13" s="134"/>
      <c r="H13" s="124" t="str">
        <f t="shared" si="0"/>
        <v>NP</v>
      </c>
      <c r="I13" s="125"/>
      <c r="J13" s="132">
        <v>22.7</v>
      </c>
      <c r="K13" s="133"/>
      <c r="L13" s="134"/>
      <c r="M13" s="124">
        <f t="shared" si="1"/>
        <v>22.7</v>
      </c>
      <c r="N13" s="157"/>
      <c r="O13" s="125">
        <f t="shared" si="2"/>
        <v>22.7</v>
      </c>
      <c r="P13" s="154"/>
      <c r="Q13" s="238">
        <f t="shared" si="3"/>
        <v>22</v>
      </c>
      <c r="R13" s="154"/>
      <c r="S13" s="238">
        <f t="shared" si="4"/>
        <v>22</v>
      </c>
      <c r="T13" s="154"/>
      <c r="U13" s="230">
        <f t="shared" si="5"/>
        <v>622.70000000000005</v>
      </c>
    </row>
    <row r="14" spans="2:23" ht="18" customHeight="1" x14ac:dyDescent="0.2">
      <c r="B14" s="221">
        <f>J!E10</f>
        <v>10</v>
      </c>
      <c r="C14" s="709" t="str">
        <f>IF(AND(J!A10="",J!B10&lt;&gt;""),"NESTARTOVALO",IF(AND(J!A10="",J!B10=""),"",J!A10))</f>
        <v>Nešetřil Jakub</v>
      </c>
      <c r="D14" s="709" t="str">
        <f>IF(AND(J!A10="",J!B10=""),"",J!B10)</f>
        <v>Holice</v>
      </c>
      <c r="E14" s="223">
        <v>22.15</v>
      </c>
      <c r="F14" s="224"/>
      <c r="G14" s="225"/>
      <c r="H14" s="226">
        <f t="shared" si="0"/>
        <v>22.15</v>
      </c>
      <c r="I14" s="227"/>
      <c r="J14" s="223">
        <v>22.29</v>
      </c>
      <c r="K14" s="224"/>
      <c r="L14" s="225"/>
      <c r="M14" s="226">
        <f t="shared" si="1"/>
        <v>22.29</v>
      </c>
      <c r="N14" s="228"/>
      <c r="O14" s="227">
        <f t="shared" si="2"/>
        <v>22.15</v>
      </c>
      <c r="Q14" s="238">
        <f t="shared" si="3"/>
        <v>18</v>
      </c>
      <c r="S14" s="238">
        <f t="shared" si="4"/>
        <v>18</v>
      </c>
      <c r="U14" s="230">
        <f t="shared" si="5"/>
        <v>22.29</v>
      </c>
    </row>
    <row r="15" spans="2:23" s="126" customFormat="1" ht="18" customHeight="1" x14ac:dyDescent="0.2">
      <c r="B15" s="123">
        <f>J!E11</f>
        <v>11</v>
      </c>
      <c r="C15" s="710" t="str">
        <f>IF(AND(J!A11="",J!B11&lt;&gt;""),"NESTARTOVALO",IF(AND(J!A11="",J!B11=""),"",J!A11))</f>
        <v xml:space="preserve"> </v>
      </c>
      <c r="D15" s="710" t="str">
        <f>IF(AND(J!A11="",J!B11=""),"",J!B11)</f>
        <v>Bohousová</v>
      </c>
      <c r="E15" s="132"/>
      <c r="F15" s="133"/>
      <c r="G15" s="134"/>
      <c r="H15" s="124" t="str">
        <f t="shared" si="0"/>
        <v>DNF</v>
      </c>
      <c r="I15" s="125"/>
      <c r="J15" s="132"/>
      <c r="K15" s="133"/>
      <c r="L15" s="134"/>
      <c r="M15" s="124" t="str">
        <f t="shared" si="1"/>
        <v>DNF</v>
      </c>
      <c r="N15" s="157"/>
      <c r="O15" s="125" t="str">
        <f t="shared" si="2"/>
        <v>DNF</v>
      </c>
      <c r="P15" s="154"/>
      <c r="Q15" s="238" t="str">
        <f t="shared" si="3"/>
        <v>DNF</v>
      </c>
      <c r="R15" s="154"/>
      <c r="S15" s="238">
        <f t="shared" si="4"/>
        <v>38</v>
      </c>
      <c r="T15" s="154"/>
      <c r="U15" s="230">
        <f t="shared" si="5"/>
        <v>7200</v>
      </c>
    </row>
    <row r="16" spans="2:23" s="126" customFormat="1" ht="18" customHeight="1" x14ac:dyDescent="0.2">
      <c r="B16" s="221">
        <f>J!E12</f>
        <v>12</v>
      </c>
      <c r="C16" s="709" t="str">
        <f>IF(AND(J!A12="",J!B12&lt;&gt;""),"NESTARTOVALO",IF(AND(J!A12="",J!B12=""),"",J!A12))</f>
        <v>Grossmann Tomáš</v>
      </c>
      <c r="D16" s="709" t="str">
        <f>IF(AND(J!A12="",J!B12=""),"",J!B12)</f>
        <v>Pomezí</v>
      </c>
      <c r="E16" s="223">
        <v>18.52</v>
      </c>
      <c r="F16" s="224"/>
      <c r="G16" s="225"/>
      <c r="H16" s="226">
        <f t="shared" si="0"/>
        <v>18.52</v>
      </c>
      <c r="I16" s="227"/>
      <c r="J16" s="223">
        <v>24.85</v>
      </c>
      <c r="K16" s="224"/>
      <c r="L16" s="225"/>
      <c r="M16" s="226">
        <f t="shared" si="1"/>
        <v>24.85</v>
      </c>
      <c r="N16" s="228"/>
      <c r="O16" s="227">
        <f t="shared" si="2"/>
        <v>18.52</v>
      </c>
      <c r="P16" s="154"/>
      <c r="Q16" s="238">
        <f t="shared" si="3"/>
        <v>2</v>
      </c>
      <c r="R16" s="154"/>
      <c r="S16" s="238">
        <f t="shared" si="4"/>
        <v>2</v>
      </c>
      <c r="T16" s="154"/>
      <c r="U16" s="230">
        <f t="shared" si="5"/>
        <v>24.85</v>
      </c>
    </row>
    <row r="17" spans="2:30" ht="18" customHeight="1" x14ac:dyDescent="0.2">
      <c r="B17" s="123">
        <f>J!E13</f>
        <v>13</v>
      </c>
      <c r="C17" s="710" t="str">
        <f>IF(AND(J!A13="",J!B13&lt;&gt;""),"NESTARTOVALO",IF(AND(J!A13="",J!B13=""),"",J!A13))</f>
        <v>Novák Petr</v>
      </c>
      <c r="D17" s="710" t="str">
        <f>IF(AND(J!A13="",J!B13=""),"",J!B13)</f>
        <v>Zderaz</v>
      </c>
      <c r="E17" s="132">
        <v>25.24</v>
      </c>
      <c r="F17" s="133"/>
      <c r="G17" s="134"/>
      <c r="H17" s="124">
        <f t="shared" si="0"/>
        <v>25.24</v>
      </c>
      <c r="I17" s="125"/>
      <c r="J17" s="132">
        <v>22.45</v>
      </c>
      <c r="K17" s="133"/>
      <c r="L17" s="134"/>
      <c r="M17" s="124">
        <f t="shared" si="1"/>
        <v>22.45</v>
      </c>
      <c r="N17" s="157"/>
      <c r="O17" s="125">
        <f t="shared" si="2"/>
        <v>22.45</v>
      </c>
      <c r="Q17" s="238">
        <f t="shared" si="3"/>
        <v>19</v>
      </c>
      <c r="S17" s="238">
        <f t="shared" si="4"/>
        <v>19</v>
      </c>
      <c r="U17" s="230">
        <f t="shared" si="5"/>
        <v>25.24</v>
      </c>
    </row>
    <row r="18" spans="2:30" s="126" customFormat="1" ht="18" customHeight="1" x14ac:dyDescent="0.2">
      <c r="B18" s="221">
        <f>J!E14</f>
        <v>14</v>
      </c>
      <c r="C18" s="709" t="str">
        <f>IF(AND(J!A14="",J!B14&lt;&gt;""),"NESTARTOVALO",IF(AND(J!A14="",J!B14=""),"",J!A14))</f>
        <v>Přikryl Aleš</v>
      </c>
      <c r="D18" s="709" t="str">
        <f>IF(AND(J!A14="",J!B14=""),"",J!B14)</f>
        <v>Jevíčko</v>
      </c>
      <c r="E18" s="223">
        <v>20.58</v>
      </c>
      <c r="F18" s="224"/>
      <c r="G18" s="225"/>
      <c r="H18" s="226">
        <f t="shared" si="0"/>
        <v>20.58</v>
      </c>
      <c r="I18" s="227"/>
      <c r="J18" s="223">
        <v>37.47</v>
      </c>
      <c r="K18" s="224"/>
      <c r="L18" s="225"/>
      <c r="M18" s="226">
        <f t="shared" si="1"/>
        <v>37.47</v>
      </c>
      <c r="N18" s="228"/>
      <c r="O18" s="227">
        <f t="shared" si="2"/>
        <v>20.58</v>
      </c>
      <c r="P18" s="154"/>
      <c r="Q18" s="238">
        <f t="shared" si="3"/>
        <v>10</v>
      </c>
      <c r="R18" s="154"/>
      <c r="S18" s="238">
        <f t="shared" si="4"/>
        <v>10</v>
      </c>
      <c r="T18" s="154"/>
      <c r="U18" s="230">
        <f t="shared" si="5"/>
        <v>37.47</v>
      </c>
      <c r="W18" s="136"/>
      <c r="X18" s="136"/>
      <c r="AC18" s="136"/>
      <c r="AD18" s="136"/>
    </row>
    <row r="19" spans="2:30" s="126" customFormat="1" ht="18" customHeight="1" x14ac:dyDescent="0.2">
      <c r="B19" s="123">
        <f>J!E15</f>
        <v>15</v>
      </c>
      <c r="C19" s="710" t="str">
        <f>IF(AND(J!A15="",J!B15&lt;&gt;""),"NESTARTOVALO",IF(AND(J!A15="",J!B15=""),"",J!A15))</f>
        <v xml:space="preserve"> </v>
      </c>
      <c r="D19" s="710" t="str">
        <f>IF(AND(J!A15="",J!B15=""),"",J!B15)</f>
        <v>Brandýs nad Orlicí</v>
      </c>
      <c r="E19" s="132"/>
      <c r="F19" s="133"/>
      <c r="G19" s="134"/>
      <c r="H19" s="124" t="str">
        <f t="shared" si="0"/>
        <v>DNF</v>
      </c>
      <c r="I19" s="125"/>
      <c r="J19" s="132"/>
      <c r="K19" s="133"/>
      <c r="L19" s="134"/>
      <c r="M19" s="124" t="str">
        <f t="shared" si="1"/>
        <v>DNF</v>
      </c>
      <c r="N19" s="157"/>
      <c r="O19" s="125" t="str">
        <f t="shared" si="2"/>
        <v>DNF</v>
      </c>
      <c r="P19" s="154"/>
      <c r="Q19" s="238" t="str">
        <f t="shared" si="3"/>
        <v>DNF</v>
      </c>
      <c r="R19" s="154"/>
      <c r="S19" s="238">
        <f t="shared" si="4"/>
        <v>38</v>
      </c>
      <c r="T19" s="154"/>
      <c r="U19" s="230">
        <f t="shared" si="5"/>
        <v>7200</v>
      </c>
    </row>
    <row r="20" spans="2:30" ht="18" customHeight="1" x14ac:dyDescent="0.2">
      <c r="B20" s="221">
        <f>J!E16</f>
        <v>16</v>
      </c>
      <c r="C20" s="709" t="str">
        <f>IF(AND(J!A16="",J!B16&lt;&gt;""),"NESTARTOVALO",IF(AND(J!A16="",J!B16=""),"",J!A16))</f>
        <v>Nešetřil Radek</v>
      </c>
      <c r="D20" s="709" t="str">
        <f>IF(AND(J!A16="",J!B16=""),"",J!B16)</f>
        <v>Holice</v>
      </c>
      <c r="E20" s="223">
        <v>29.72</v>
      </c>
      <c r="F20" s="224"/>
      <c r="G20" s="225"/>
      <c r="H20" s="226">
        <f t="shared" si="0"/>
        <v>29.72</v>
      </c>
      <c r="I20" s="227"/>
      <c r="J20" s="229">
        <v>27.89</v>
      </c>
      <c r="K20" s="224"/>
      <c r="L20" s="225"/>
      <c r="M20" s="226">
        <f t="shared" si="1"/>
        <v>27.89</v>
      </c>
      <c r="N20" s="228"/>
      <c r="O20" s="227">
        <f t="shared" si="2"/>
        <v>27.89</v>
      </c>
      <c r="Q20" s="238">
        <f t="shared" si="3"/>
        <v>33</v>
      </c>
      <c r="S20" s="238">
        <f t="shared" si="4"/>
        <v>33</v>
      </c>
      <c r="U20" s="230">
        <f t="shared" si="5"/>
        <v>29.72</v>
      </c>
    </row>
    <row r="21" spans="2:30" ht="18" customHeight="1" x14ac:dyDescent="0.2">
      <c r="B21" s="123">
        <f>J!E17</f>
        <v>17</v>
      </c>
      <c r="C21" s="710" t="str">
        <f>IF(AND(J!A17="",J!B17&lt;&gt;""),"NESTARTOVALO",IF(AND(J!A17="",J!B17=""),"",J!A17))</f>
        <v>Kalousek Patrik</v>
      </c>
      <c r="D21" s="710" t="str">
        <f>IF(AND(J!A17="",J!B17=""),"",J!B17)</f>
        <v>Bohousová</v>
      </c>
      <c r="E21" s="132">
        <v>26.83</v>
      </c>
      <c r="F21" s="133"/>
      <c r="G21" s="134"/>
      <c r="H21" s="124">
        <f t="shared" si="0"/>
        <v>26.83</v>
      </c>
      <c r="I21" s="125"/>
      <c r="J21" s="132">
        <v>23.67</v>
      </c>
      <c r="K21" s="133"/>
      <c r="L21" s="134"/>
      <c r="M21" s="124">
        <f t="shared" si="1"/>
        <v>23.67</v>
      </c>
      <c r="N21" s="157"/>
      <c r="O21" s="125">
        <f t="shared" si="2"/>
        <v>23.67</v>
      </c>
      <c r="Q21" s="238">
        <f t="shared" si="3"/>
        <v>26</v>
      </c>
      <c r="S21" s="238">
        <f t="shared" si="4"/>
        <v>26</v>
      </c>
      <c r="U21" s="230">
        <f t="shared" si="5"/>
        <v>26.83</v>
      </c>
    </row>
    <row r="22" spans="2:30" ht="18" customHeight="1" x14ac:dyDescent="0.2">
      <c r="B22" s="221">
        <f>J!E18</f>
        <v>18</v>
      </c>
      <c r="C22" s="709" t="str">
        <f>IF(AND(J!A18="",J!B18&lt;&gt;""),"NESTARTOVALO",IF(AND(J!A18="",J!B18=""),"",J!A18))</f>
        <v>Makovský Milan</v>
      </c>
      <c r="D22" s="709" t="str">
        <f>IF(AND(J!A18="",J!B18=""),"",J!B18)</f>
        <v>Pomezí</v>
      </c>
      <c r="E22" s="223">
        <v>21.23</v>
      </c>
      <c r="F22" s="224"/>
      <c r="G22" s="225"/>
      <c r="H22" s="226">
        <f t="shared" si="0"/>
        <v>21.23</v>
      </c>
      <c r="I22" s="227"/>
      <c r="J22" s="223" t="s">
        <v>256</v>
      </c>
      <c r="K22" s="224"/>
      <c r="L22" s="225"/>
      <c r="M22" s="226" t="str">
        <f t="shared" si="1"/>
        <v>NP</v>
      </c>
      <c r="N22" s="228"/>
      <c r="O22" s="227">
        <f t="shared" si="2"/>
        <v>21.23</v>
      </c>
      <c r="Q22" s="238">
        <f t="shared" si="3"/>
        <v>13</v>
      </c>
      <c r="S22" s="238">
        <f t="shared" si="4"/>
        <v>13</v>
      </c>
      <c r="U22" s="230">
        <f t="shared" si="5"/>
        <v>621.23</v>
      </c>
    </row>
    <row r="23" spans="2:30" ht="18" customHeight="1" x14ac:dyDescent="0.2">
      <c r="B23" s="123">
        <f>J!E19</f>
        <v>19</v>
      </c>
      <c r="C23" s="710" t="str">
        <f>IF(AND(J!A19="",J!B19&lt;&gt;""),"NESTARTOVALO",IF(AND(J!A19="",J!B19=""),"",J!A19))</f>
        <v>Hledík Lukáš</v>
      </c>
      <c r="D23" s="710" t="str">
        <f>IF(AND(J!A19="",J!B19=""),"",J!B19)</f>
        <v>Zderaz</v>
      </c>
      <c r="E23" s="132" t="s">
        <v>256</v>
      </c>
      <c r="F23" s="133"/>
      <c r="G23" s="134"/>
      <c r="H23" s="124" t="str">
        <f t="shared" si="0"/>
        <v>NP</v>
      </c>
      <c r="I23" s="125"/>
      <c r="J23" s="132" t="s">
        <v>256</v>
      </c>
      <c r="K23" s="133"/>
      <c r="L23" s="134"/>
      <c r="M23" s="124" t="str">
        <f t="shared" si="1"/>
        <v>NP</v>
      </c>
      <c r="N23" s="157"/>
      <c r="O23" s="125" t="str">
        <f t="shared" si="2"/>
        <v>NP</v>
      </c>
      <c r="Q23" s="238" t="str">
        <f t="shared" si="3"/>
        <v>NP</v>
      </c>
      <c r="S23" s="238">
        <f t="shared" si="4"/>
        <v>36</v>
      </c>
      <c r="U23" s="230">
        <f t="shared" si="5"/>
        <v>1200</v>
      </c>
    </row>
    <row r="24" spans="2:30" ht="18" customHeight="1" x14ac:dyDescent="0.2">
      <c r="B24" s="221">
        <f>J!E20</f>
        <v>20</v>
      </c>
      <c r="C24" s="709" t="str">
        <f>IF(AND(J!A20="",J!B20&lt;&gt;""),"NESTARTOVALO",IF(AND(J!A20="",J!B20=""),"",J!A20))</f>
        <v>Václavek Vojtěch</v>
      </c>
      <c r="D24" s="709" t="str">
        <f>IF(AND(J!A20="",J!B20=""),"",J!B20)</f>
        <v>Jevíčko</v>
      </c>
      <c r="E24" s="223">
        <v>23.27</v>
      </c>
      <c r="F24" s="224"/>
      <c r="G24" s="225"/>
      <c r="H24" s="226">
        <f t="shared" si="0"/>
        <v>23.27</v>
      </c>
      <c r="I24" s="227"/>
      <c r="J24" s="223">
        <v>20.27</v>
      </c>
      <c r="K24" s="224"/>
      <c r="L24" s="225"/>
      <c r="M24" s="226">
        <f t="shared" si="1"/>
        <v>20.27</v>
      </c>
      <c r="N24" s="228"/>
      <c r="O24" s="227">
        <f t="shared" si="2"/>
        <v>20.27</v>
      </c>
      <c r="Q24" s="238">
        <f t="shared" si="3"/>
        <v>8</v>
      </c>
      <c r="S24" s="238">
        <f t="shared" si="4"/>
        <v>8</v>
      </c>
      <c r="U24" s="230">
        <f t="shared" si="5"/>
        <v>23.27</v>
      </c>
    </row>
    <row r="25" spans="2:30" ht="18" customHeight="1" x14ac:dyDescent="0.2">
      <c r="B25" s="123">
        <f>J!E21</f>
        <v>21</v>
      </c>
      <c r="C25" s="710" t="str">
        <f>IF(AND(J!A21="",J!B21&lt;&gt;""),"NESTARTOVALO",IF(AND(J!A21="",J!B21=""),"",J!A21))</f>
        <v>Frydrych Dominik</v>
      </c>
      <c r="D25" s="710" t="str">
        <f>IF(AND(J!A21="",J!B21=""),"",J!B21)</f>
        <v>Brandýs nad Orlicí</v>
      </c>
      <c r="E25" s="132">
        <v>24.23</v>
      </c>
      <c r="F25" s="133"/>
      <c r="G25" s="134"/>
      <c r="H25" s="124">
        <f t="shared" si="0"/>
        <v>24.23</v>
      </c>
      <c r="I25" s="125"/>
      <c r="J25" s="132">
        <v>24.33</v>
      </c>
      <c r="K25" s="133"/>
      <c r="L25" s="134"/>
      <c r="M25" s="124">
        <f t="shared" si="1"/>
        <v>24.33</v>
      </c>
      <c r="N25" s="157"/>
      <c r="O25" s="125">
        <f t="shared" si="2"/>
        <v>24.23</v>
      </c>
      <c r="Q25" s="238">
        <f t="shared" si="3"/>
        <v>29</v>
      </c>
      <c r="S25" s="238">
        <f t="shared" si="4"/>
        <v>29</v>
      </c>
      <c r="U25" s="230">
        <f t="shared" si="5"/>
        <v>24.33</v>
      </c>
    </row>
    <row r="26" spans="2:30" ht="18" customHeight="1" x14ac:dyDescent="0.2">
      <c r="B26" s="221">
        <f>J!E22</f>
        <v>22</v>
      </c>
      <c r="C26" s="709" t="str">
        <f>IF(AND(J!A22="",J!B22&lt;&gt;""),"NESTARTOVALO",IF(AND(J!A22="",J!B22=""),"",J!A22))</f>
        <v>Štěpánek Erik</v>
      </c>
      <c r="D26" s="709" t="str">
        <f>IF(AND(J!A22="",J!B22=""),"",J!B22)</f>
        <v>Holice</v>
      </c>
      <c r="E26" s="223">
        <v>24.08</v>
      </c>
      <c r="F26" s="224"/>
      <c r="G26" s="225"/>
      <c r="H26" s="226">
        <f t="shared" si="0"/>
        <v>24.08</v>
      </c>
      <c r="I26" s="227"/>
      <c r="J26" s="223">
        <v>26.24</v>
      </c>
      <c r="K26" s="224"/>
      <c r="L26" s="225"/>
      <c r="M26" s="226">
        <f t="shared" si="1"/>
        <v>26.24</v>
      </c>
      <c r="N26" s="228"/>
      <c r="O26" s="227">
        <f t="shared" si="2"/>
        <v>24.08</v>
      </c>
      <c r="Q26" s="238">
        <f t="shared" si="3"/>
        <v>28</v>
      </c>
      <c r="S26" s="238">
        <f t="shared" si="4"/>
        <v>28</v>
      </c>
      <c r="U26" s="230">
        <f t="shared" si="5"/>
        <v>26.24</v>
      </c>
    </row>
    <row r="27" spans="2:30" ht="18" customHeight="1" x14ac:dyDescent="0.2">
      <c r="B27" s="123">
        <f>J!E23</f>
        <v>23</v>
      </c>
      <c r="C27" s="710" t="str">
        <f>IF(AND(J!A23="",J!B23&lt;&gt;""),"NESTARTOVALO",IF(AND(J!A23="",J!B23=""),"",J!A23))</f>
        <v xml:space="preserve"> </v>
      </c>
      <c r="D27" s="710" t="str">
        <f>IF(AND(J!A23="",J!B23=""),"",J!B23)</f>
        <v>Bohousová</v>
      </c>
      <c r="E27" s="132"/>
      <c r="F27" s="133"/>
      <c r="G27" s="134"/>
      <c r="H27" s="124" t="str">
        <f t="shared" si="0"/>
        <v>DNF</v>
      </c>
      <c r="I27" s="125"/>
      <c r="J27" s="132"/>
      <c r="K27" s="133"/>
      <c r="L27" s="134"/>
      <c r="M27" s="124" t="str">
        <f t="shared" si="1"/>
        <v>DNF</v>
      </c>
      <c r="N27" s="157"/>
      <c r="O27" s="125" t="str">
        <f t="shared" si="2"/>
        <v>DNF</v>
      </c>
      <c r="Q27" s="238" t="str">
        <f t="shared" si="3"/>
        <v>DNF</v>
      </c>
      <c r="S27" s="238">
        <f t="shared" si="4"/>
        <v>38</v>
      </c>
      <c r="U27" s="230">
        <f t="shared" si="5"/>
        <v>7200</v>
      </c>
    </row>
    <row r="28" spans="2:30" ht="18" customHeight="1" x14ac:dyDescent="0.2">
      <c r="B28" s="221">
        <f>J!E24</f>
        <v>24</v>
      </c>
      <c r="C28" s="709" t="str">
        <f>IF(AND(J!A24="",J!B24&lt;&gt;""),"NESTARTOVALO",IF(AND(J!A24="",J!B24=""),"",J!A24))</f>
        <v>Jukl Martin</v>
      </c>
      <c r="D28" s="709" t="str">
        <f>IF(AND(J!A24="",J!B24=""),"",J!B24)</f>
        <v>Pomezí</v>
      </c>
      <c r="E28" s="223">
        <v>20.8</v>
      </c>
      <c r="F28" s="224"/>
      <c r="G28" s="225"/>
      <c r="H28" s="226">
        <f t="shared" si="0"/>
        <v>20.8</v>
      </c>
      <c r="I28" s="227"/>
      <c r="J28" s="223">
        <v>18.43</v>
      </c>
      <c r="K28" s="224"/>
      <c r="L28" s="225"/>
      <c r="M28" s="226">
        <f t="shared" si="1"/>
        <v>18.43</v>
      </c>
      <c r="N28" s="228"/>
      <c r="O28" s="227">
        <f t="shared" si="2"/>
        <v>18.43</v>
      </c>
      <c r="Q28" s="238">
        <f t="shared" si="3"/>
        <v>1</v>
      </c>
      <c r="S28" s="238">
        <f t="shared" si="4"/>
        <v>1</v>
      </c>
      <c r="U28" s="230">
        <f t="shared" si="5"/>
        <v>20.8</v>
      </c>
    </row>
    <row r="29" spans="2:30" ht="18" customHeight="1" x14ac:dyDescent="0.2">
      <c r="B29" s="123">
        <f>J!E25</f>
        <v>25</v>
      </c>
      <c r="C29" s="710" t="str">
        <f>IF(AND(J!A25="",J!B25&lt;&gt;""),"NESTARTOVALO",IF(AND(J!A25="",J!B25=""),"",J!A25))</f>
        <v>Šplíchal Lukáš</v>
      </c>
      <c r="D29" s="710" t="str">
        <f>IF(AND(J!A25="",J!B25=""),"",J!B25)</f>
        <v>Zderaz</v>
      </c>
      <c r="E29" s="132">
        <v>22.6</v>
      </c>
      <c r="F29" s="133"/>
      <c r="G29" s="134"/>
      <c r="H29" s="124">
        <f t="shared" si="0"/>
        <v>22.6</v>
      </c>
      <c r="I29" s="125"/>
      <c r="J29" s="132" t="s">
        <v>256</v>
      </c>
      <c r="K29" s="133"/>
      <c r="L29" s="134"/>
      <c r="M29" s="124" t="str">
        <f t="shared" si="1"/>
        <v>NP</v>
      </c>
      <c r="N29" s="157"/>
      <c r="O29" s="125">
        <f t="shared" si="2"/>
        <v>22.6</v>
      </c>
      <c r="Q29" s="238">
        <f t="shared" si="3"/>
        <v>21</v>
      </c>
      <c r="S29" s="238">
        <f t="shared" si="4"/>
        <v>21</v>
      </c>
      <c r="U29" s="230">
        <f t="shared" si="5"/>
        <v>622.6</v>
      </c>
    </row>
    <row r="30" spans="2:30" ht="18" customHeight="1" x14ac:dyDescent="0.2">
      <c r="B30" s="221">
        <f>J!E26</f>
        <v>26</v>
      </c>
      <c r="C30" s="709" t="str">
        <f>IF(AND(J!A26="",J!B26&lt;&gt;""),"NESTARTOVALO",IF(AND(J!A26="",J!B26=""),"",J!A26))</f>
        <v>Vašíček Marek</v>
      </c>
      <c r="D30" s="709" t="str">
        <f>IF(AND(J!A26="",J!B26=""),"",J!B26)</f>
        <v>Jevíčko</v>
      </c>
      <c r="E30" s="223">
        <v>21.95</v>
      </c>
      <c r="F30" s="224"/>
      <c r="G30" s="225"/>
      <c r="H30" s="226">
        <f t="shared" si="0"/>
        <v>21.95</v>
      </c>
      <c r="I30" s="227"/>
      <c r="J30" s="223">
        <v>22.28</v>
      </c>
      <c r="K30" s="224"/>
      <c r="L30" s="225"/>
      <c r="M30" s="226">
        <f t="shared" si="1"/>
        <v>22.28</v>
      </c>
      <c r="N30" s="228"/>
      <c r="O30" s="227">
        <f t="shared" si="2"/>
        <v>21.95</v>
      </c>
      <c r="Q30" s="238">
        <f t="shared" si="3"/>
        <v>17</v>
      </c>
      <c r="S30" s="238">
        <f t="shared" si="4"/>
        <v>17</v>
      </c>
      <c r="U30" s="230">
        <f t="shared" si="5"/>
        <v>22.28</v>
      </c>
    </row>
    <row r="31" spans="2:30" ht="18" customHeight="1" x14ac:dyDescent="0.2">
      <c r="B31" s="123">
        <f>J!E27</f>
        <v>27</v>
      </c>
      <c r="C31" s="710" t="str">
        <f>IF(AND(J!A27="",J!B27&lt;&gt;""),"NESTARTOVALO",IF(AND(J!A27="",J!B27=""),"",J!A27))</f>
        <v>Svoboda Marcel</v>
      </c>
      <c r="D31" s="710" t="str">
        <f>IF(AND(J!A27="",J!B27=""),"",J!B27)</f>
        <v>Brandýs nad Orlicí</v>
      </c>
      <c r="E31" s="132">
        <v>22.79</v>
      </c>
      <c r="F31" s="133"/>
      <c r="G31" s="134"/>
      <c r="H31" s="124">
        <f t="shared" si="0"/>
        <v>22.79</v>
      </c>
      <c r="I31" s="125"/>
      <c r="J31" s="132">
        <v>25.04</v>
      </c>
      <c r="K31" s="133"/>
      <c r="L31" s="134"/>
      <c r="M31" s="124">
        <f t="shared" si="1"/>
        <v>25.04</v>
      </c>
      <c r="N31" s="157"/>
      <c r="O31" s="125">
        <f t="shared" si="2"/>
        <v>22.79</v>
      </c>
      <c r="Q31" s="238">
        <f t="shared" si="3"/>
        <v>24</v>
      </c>
      <c r="S31" s="238">
        <f t="shared" si="4"/>
        <v>24</v>
      </c>
      <c r="U31" s="230">
        <f t="shared" si="5"/>
        <v>25.04</v>
      </c>
    </row>
    <row r="32" spans="2:30" ht="18" customHeight="1" x14ac:dyDescent="0.2">
      <c r="B32" s="221">
        <f>J!E28</f>
        <v>28</v>
      </c>
      <c r="C32" s="709" t="str">
        <f>IF(AND(J!A28="",J!B28&lt;&gt;""),"NESTARTOVALO",IF(AND(J!A28="",J!B28=""),"",J!A28))</f>
        <v>Chvojka Tomáš</v>
      </c>
      <c r="D32" s="709" t="str">
        <f>IF(AND(J!A28="",J!B28=""),"",J!B28)</f>
        <v>Holice</v>
      </c>
      <c r="E32" s="223" t="s">
        <v>256</v>
      </c>
      <c r="F32" s="224"/>
      <c r="G32" s="225"/>
      <c r="H32" s="226" t="str">
        <f t="shared" si="0"/>
        <v>NP</v>
      </c>
      <c r="I32" s="227"/>
      <c r="J32" s="223">
        <v>30.46</v>
      </c>
      <c r="K32" s="224"/>
      <c r="L32" s="225"/>
      <c r="M32" s="226">
        <f t="shared" si="1"/>
        <v>30.46</v>
      </c>
      <c r="N32" s="228"/>
      <c r="O32" s="227">
        <f t="shared" si="2"/>
        <v>30.46</v>
      </c>
      <c r="Q32" s="238">
        <f t="shared" si="3"/>
        <v>34</v>
      </c>
      <c r="S32" s="238">
        <f t="shared" si="4"/>
        <v>34</v>
      </c>
      <c r="U32" s="230">
        <f t="shared" si="5"/>
        <v>630.46</v>
      </c>
    </row>
    <row r="33" spans="2:21" ht="18" customHeight="1" x14ac:dyDescent="0.2">
      <c r="B33" s="123">
        <f>J!E29</f>
        <v>29</v>
      </c>
      <c r="C33" s="710" t="str">
        <f>IF(AND(J!A29="",J!B29&lt;&gt;""),"NESTARTOVALO",IF(AND(J!A29="",J!B29=""),"",J!A29))</f>
        <v>Kalousek Kryštof</v>
      </c>
      <c r="D33" s="710" t="str">
        <f>IF(AND(J!A29="",J!B29=""),"",J!B29)</f>
        <v>Bohousová</v>
      </c>
      <c r="E33" s="132">
        <v>25.38</v>
      </c>
      <c r="F33" s="133"/>
      <c r="G33" s="134"/>
      <c r="H33" s="124">
        <f t="shared" si="0"/>
        <v>25.38</v>
      </c>
      <c r="I33" s="125"/>
      <c r="J33" s="132">
        <v>22.5</v>
      </c>
      <c r="K33" s="133"/>
      <c r="L33" s="134"/>
      <c r="M33" s="124">
        <f t="shared" si="1"/>
        <v>22.5</v>
      </c>
      <c r="N33" s="157"/>
      <c r="O33" s="125">
        <f t="shared" si="2"/>
        <v>22.5</v>
      </c>
      <c r="Q33" s="238">
        <f t="shared" si="3"/>
        <v>20</v>
      </c>
      <c r="S33" s="238">
        <f t="shared" si="4"/>
        <v>20</v>
      </c>
      <c r="U33" s="230">
        <f t="shared" si="5"/>
        <v>25.38</v>
      </c>
    </row>
    <row r="34" spans="2:21" ht="18" customHeight="1" x14ac:dyDescent="0.2">
      <c r="B34" s="221">
        <f>J!E30</f>
        <v>30</v>
      </c>
      <c r="C34" s="709" t="str">
        <f>IF(AND(J!A30="",J!B30&lt;&gt;""),"NESTARTOVALO",IF(AND(J!A30="",J!B30=""),"",J!A30))</f>
        <v>Háp Jiří</v>
      </c>
      <c r="D34" s="709" t="str">
        <f>IF(AND(J!A30="",J!B30=""),"",J!B30)</f>
        <v>Pomezí</v>
      </c>
      <c r="E34" s="223">
        <v>33.020000000000003</v>
      </c>
      <c r="F34" s="224"/>
      <c r="G34" s="225"/>
      <c r="H34" s="226">
        <f t="shared" si="0"/>
        <v>33.020000000000003</v>
      </c>
      <c r="I34" s="227"/>
      <c r="J34" s="223">
        <v>24.03</v>
      </c>
      <c r="K34" s="224"/>
      <c r="L34" s="225"/>
      <c r="M34" s="226">
        <f t="shared" si="1"/>
        <v>24.03</v>
      </c>
      <c r="N34" s="228"/>
      <c r="O34" s="227">
        <f t="shared" si="2"/>
        <v>24.03</v>
      </c>
      <c r="Q34" s="238">
        <f t="shared" si="3"/>
        <v>27</v>
      </c>
      <c r="S34" s="238">
        <f t="shared" si="4"/>
        <v>27</v>
      </c>
      <c r="U34" s="230">
        <f t="shared" si="5"/>
        <v>33.020000000000003</v>
      </c>
    </row>
    <row r="35" spans="2:21" ht="18" customHeight="1" x14ac:dyDescent="0.2">
      <c r="B35" s="123">
        <f>J!E31</f>
        <v>31</v>
      </c>
      <c r="C35" s="710" t="str">
        <f>IF(AND(J!A31="",J!B31&lt;&gt;""),"NESTARTOVALO",IF(AND(J!A31="",J!B31=""),"",J!A31))</f>
        <v>Chadima Jan</v>
      </c>
      <c r="D35" s="710" t="str">
        <f>IF(AND(J!A31="",J!B31=""),"",J!B31)</f>
        <v>Zderaz</v>
      </c>
      <c r="E35" s="132">
        <v>21.34</v>
      </c>
      <c r="F35" s="133"/>
      <c r="G35" s="134"/>
      <c r="H35" s="124">
        <f t="shared" si="0"/>
        <v>21.34</v>
      </c>
      <c r="I35" s="125"/>
      <c r="J35" s="132">
        <v>21.46</v>
      </c>
      <c r="K35" s="133"/>
      <c r="L35" s="134"/>
      <c r="M35" s="124">
        <f t="shared" si="1"/>
        <v>21.46</v>
      </c>
      <c r="N35" s="157"/>
      <c r="O35" s="125">
        <f t="shared" si="2"/>
        <v>21.34</v>
      </c>
      <c r="Q35" s="238">
        <f t="shared" si="3"/>
        <v>14</v>
      </c>
      <c r="S35" s="238">
        <f t="shared" si="4"/>
        <v>14</v>
      </c>
      <c r="U35" s="230">
        <f t="shared" si="5"/>
        <v>21.46</v>
      </c>
    </row>
    <row r="36" spans="2:21" ht="18" customHeight="1" x14ac:dyDescent="0.2">
      <c r="B36" s="221">
        <f>J!E32</f>
        <v>32</v>
      </c>
      <c r="C36" s="709" t="str">
        <f>IF(AND(J!A32="",J!B32&lt;&gt;""),"NESTARTOVALO",IF(AND(J!A32="",J!B32=""),"",J!A32))</f>
        <v>Pocklan Josef</v>
      </c>
      <c r="D36" s="709" t="str">
        <f>IF(AND(J!A32="",J!B32=""),"",J!B32)</f>
        <v>Jevíčko</v>
      </c>
      <c r="E36" s="223" t="s">
        <v>256</v>
      </c>
      <c r="F36" s="224"/>
      <c r="G36" s="225"/>
      <c r="H36" s="226" t="str">
        <f t="shared" si="0"/>
        <v>NP</v>
      </c>
      <c r="I36" s="227"/>
      <c r="J36" s="223">
        <v>24.4</v>
      </c>
      <c r="K36" s="224"/>
      <c r="L36" s="225"/>
      <c r="M36" s="226">
        <f t="shared" si="1"/>
        <v>24.4</v>
      </c>
      <c r="N36" s="228"/>
      <c r="O36" s="227">
        <f t="shared" si="2"/>
        <v>24.4</v>
      </c>
      <c r="Q36" s="238">
        <f t="shared" si="3"/>
        <v>30</v>
      </c>
      <c r="S36" s="238">
        <f t="shared" si="4"/>
        <v>30</v>
      </c>
      <c r="U36" s="230">
        <f t="shared" si="5"/>
        <v>624.4</v>
      </c>
    </row>
    <row r="37" spans="2:21" ht="18" customHeight="1" x14ac:dyDescent="0.2">
      <c r="B37" s="123">
        <f>J!E33</f>
        <v>33</v>
      </c>
      <c r="C37" s="710" t="str">
        <f>IF(AND(J!A33="",J!B33&lt;&gt;""),"NESTARTOVALO",IF(AND(J!A33="",J!B33=""),"",J!A33))</f>
        <v>Vacek Jakub</v>
      </c>
      <c r="D37" s="710" t="str">
        <f>IF(AND(J!A33="",J!B33=""),"",J!B33)</f>
        <v>Brandýs nad Orlicí</v>
      </c>
      <c r="E37" s="132">
        <v>23.34</v>
      </c>
      <c r="F37" s="133"/>
      <c r="G37" s="134"/>
      <c r="H37" s="124">
        <f t="shared" si="0"/>
        <v>23.34</v>
      </c>
      <c r="I37" s="125"/>
      <c r="J37" s="132">
        <v>23.2</v>
      </c>
      <c r="K37" s="133"/>
      <c r="L37" s="134"/>
      <c r="M37" s="124">
        <f t="shared" si="1"/>
        <v>23.2</v>
      </c>
      <c r="N37" s="157"/>
      <c r="O37" s="125">
        <f t="shared" si="2"/>
        <v>23.2</v>
      </c>
      <c r="Q37" s="238">
        <f t="shared" si="3"/>
        <v>25</v>
      </c>
      <c r="S37" s="238">
        <f t="shared" si="4"/>
        <v>25</v>
      </c>
      <c r="U37" s="230">
        <f t="shared" si="5"/>
        <v>23.34</v>
      </c>
    </row>
    <row r="38" spans="2:21" ht="18" customHeight="1" x14ac:dyDescent="0.2">
      <c r="B38" s="221">
        <f>J!E34</f>
        <v>34</v>
      </c>
      <c r="C38" s="709" t="str">
        <f>IF(AND(J!A34="",J!B34&lt;&gt;""),"NESTARTOVALO",IF(AND(J!A34="",J!B34=""),"",J!A34))</f>
        <v>Petera Kamil</v>
      </c>
      <c r="D38" s="709" t="str">
        <f>IF(AND(J!A34="",J!B34=""),"",J!B34)</f>
        <v>Holice</v>
      </c>
      <c r="E38" s="223">
        <v>26.41</v>
      </c>
      <c r="F38" s="224"/>
      <c r="G38" s="225"/>
      <c r="H38" s="226">
        <f t="shared" si="0"/>
        <v>26.41</v>
      </c>
      <c r="I38" s="227"/>
      <c r="J38" s="223">
        <v>27.24</v>
      </c>
      <c r="K38" s="224"/>
      <c r="L38" s="225"/>
      <c r="M38" s="226">
        <f t="shared" si="1"/>
        <v>27.24</v>
      </c>
      <c r="N38" s="228"/>
      <c r="O38" s="227">
        <f t="shared" si="2"/>
        <v>26.41</v>
      </c>
      <c r="Q38" s="238">
        <f t="shared" si="3"/>
        <v>31</v>
      </c>
      <c r="S38" s="238">
        <f t="shared" si="4"/>
        <v>31</v>
      </c>
      <c r="U38" s="230">
        <f t="shared" si="5"/>
        <v>27.24</v>
      </c>
    </row>
    <row r="39" spans="2:21" ht="18" customHeight="1" x14ac:dyDescent="0.2">
      <c r="B39" s="123">
        <f>J!E35</f>
        <v>35</v>
      </c>
      <c r="C39" s="710" t="str">
        <f>IF(AND(J!A35="",J!B35&lt;&gt;""),"NESTARTOVALO",IF(AND(J!A35="",J!B35=""),"",J!A35))</f>
        <v>Pavel Filip</v>
      </c>
      <c r="D39" s="710" t="str">
        <f>IF(AND(J!A35="",J!B35=""),"",J!B35)</f>
        <v>Bohousová</v>
      </c>
      <c r="E39" s="132">
        <v>19.78</v>
      </c>
      <c r="F39" s="133"/>
      <c r="G39" s="134"/>
      <c r="H39" s="124">
        <f t="shared" si="0"/>
        <v>19.78</v>
      </c>
      <c r="I39" s="125"/>
      <c r="J39" s="132">
        <v>22.54</v>
      </c>
      <c r="K39" s="133"/>
      <c r="L39" s="134"/>
      <c r="M39" s="124">
        <f t="shared" si="1"/>
        <v>22.54</v>
      </c>
      <c r="N39" s="157"/>
      <c r="O39" s="125">
        <f t="shared" si="2"/>
        <v>19.78</v>
      </c>
      <c r="Q39" s="238">
        <f t="shared" si="3"/>
        <v>5</v>
      </c>
      <c r="S39" s="238">
        <f t="shared" si="4"/>
        <v>5</v>
      </c>
      <c r="U39" s="230">
        <f t="shared" si="5"/>
        <v>22.54</v>
      </c>
    </row>
    <row r="40" spans="2:21" ht="18" customHeight="1" x14ac:dyDescent="0.2">
      <c r="B40" s="221">
        <f>J!E36</f>
        <v>36</v>
      </c>
      <c r="C40" s="709" t="str">
        <f>IF(AND(J!A36="",J!B36&lt;&gt;""),"NESTARTOVALO",IF(AND(J!A36="",J!B36=""),"",J!A36))</f>
        <v>Ehrenberger Dominik</v>
      </c>
      <c r="D40" s="709" t="str">
        <f>IF(AND(J!A36="",J!B36=""),"",J!B36)</f>
        <v>Pomezí</v>
      </c>
      <c r="E40" s="223">
        <v>30.37</v>
      </c>
      <c r="F40" s="224"/>
      <c r="G40" s="225"/>
      <c r="H40" s="226">
        <f t="shared" si="0"/>
        <v>30.37</v>
      </c>
      <c r="I40" s="227"/>
      <c r="J40" s="223">
        <v>22.75</v>
      </c>
      <c r="K40" s="224"/>
      <c r="L40" s="225"/>
      <c r="M40" s="226">
        <f t="shared" si="1"/>
        <v>22.75</v>
      </c>
      <c r="N40" s="228"/>
      <c r="O40" s="227">
        <f t="shared" si="2"/>
        <v>22.75</v>
      </c>
      <c r="Q40" s="238">
        <f t="shared" si="3"/>
        <v>23</v>
      </c>
      <c r="S40" s="238">
        <f t="shared" si="4"/>
        <v>23</v>
      </c>
      <c r="U40" s="230">
        <f t="shared" si="5"/>
        <v>30.37</v>
      </c>
    </row>
    <row r="41" spans="2:21" ht="18" customHeight="1" x14ac:dyDescent="0.2">
      <c r="B41" s="294">
        <f>J!E37</f>
        <v>37</v>
      </c>
      <c r="C41" s="711" t="str">
        <f>IF(AND(J!A37="",J!B37&lt;&gt;""),"NESTARTOVALO",IF(AND(J!A37="",J!B37=""),"",J!A37))</f>
        <v>NESTARTOVALO</v>
      </c>
      <c r="D41" s="711" t="str">
        <f>IF(AND(J!A37="",J!B37=""),"",J!B37)</f>
        <v>Zderaz</v>
      </c>
      <c r="E41" s="295"/>
      <c r="F41" s="296"/>
      <c r="G41" s="297"/>
      <c r="H41" s="298" t="str">
        <f t="shared" si="0"/>
        <v>DNF</v>
      </c>
      <c r="I41" s="299"/>
      <c r="J41" s="295"/>
      <c r="K41" s="296"/>
      <c r="L41" s="297"/>
      <c r="M41" s="298" t="str">
        <f t="shared" si="1"/>
        <v>DNF</v>
      </c>
      <c r="N41" s="300"/>
      <c r="O41" s="299" t="str">
        <f t="shared" si="2"/>
        <v>DNF</v>
      </c>
      <c r="Q41" s="238" t="str">
        <f t="shared" si="3"/>
        <v>DNF</v>
      </c>
      <c r="S41" s="238">
        <f t="shared" si="4"/>
        <v>38</v>
      </c>
      <c r="U41" s="230">
        <f t="shared" si="5"/>
        <v>7200</v>
      </c>
    </row>
    <row r="42" spans="2:21" ht="18" customHeight="1" x14ac:dyDescent="0.2">
      <c r="B42" s="221">
        <f>J!E38</f>
        <v>38</v>
      </c>
      <c r="C42" s="709" t="str">
        <f>IF(AND(J!A38="",J!B38&lt;&gt;""),"NESTARTOVALO",IF(AND(J!A38="",J!B38=""),"",J!A38))</f>
        <v>Muller Matěj</v>
      </c>
      <c r="D42" s="709" t="str">
        <f>IF(AND(J!A38="",J!B38=""),"",J!B38)</f>
        <v>Jevíčko</v>
      </c>
      <c r="E42" s="223">
        <v>33.159999999999997</v>
      </c>
      <c r="F42" s="224"/>
      <c r="G42" s="225"/>
      <c r="H42" s="226">
        <f t="shared" si="0"/>
        <v>33.159999999999997</v>
      </c>
      <c r="I42" s="227"/>
      <c r="J42" s="223" t="s">
        <v>256</v>
      </c>
      <c r="K42" s="224"/>
      <c r="L42" s="225"/>
      <c r="M42" s="226" t="str">
        <f t="shared" si="1"/>
        <v>NP</v>
      </c>
      <c r="N42" s="228"/>
      <c r="O42" s="227">
        <f t="shared" si="2"/>
        <v>33.159999999999997</v>
      </c>
      <c r="Q42" s="238">
        <f t="shared" si="3"/>
        <v>35</v>
      </c>
      <c r="S42" s="238">
        <f t="shared" si="4"/>
        <v>35</v>
      </c>
      <c r="U42" s="230">
        <f t="shared" si="5"/>
        <v>633.16</v>
      </c>
    </row>
    <row r="43" spans="2:21" ht="18" customHeight="1" x14ac:dyDescent="0.2">
      <c r="B43" s="123">
        <f>J!E39</f>
        <v>39</v>
      </c>
      <c r="C43" s="710" t="str">
        <f>IF(AND(J!A39="",J!B39&lt;&gt;""),"NESTARTOVALO",IF(AND(J!A39="",J!B39=""),"",J!A39))</f>
        <v xml:space="preserve"> </v>
      </c>
      <c r="D43" s="710" t="str">
        <f>IF(AND(J!A39="",J!B39=""),"",J!B39)</f>
        <v>Brandýs nad Orlicí</v>
      </c>
      <c r="E43" s="132"/>
      <c r="F43" s="133"/>
      <c r="G43" s="134"/>
      <c r="H43" s="124" t="str">
        <f t="shared" si="0"/>
        <v>DNF</v>
      </c>
      <c r="I43" s="125"/>
      <c r="J43" s="132"/>
      <c r="K43" s="133"/>
      <c r="L43" s="134"/>
      <c r="M43" s="124" t="str">
        <f t="shared" si="1"/>
        <v>DNF</v>
      </c>
      <c r="N43" s="157"/>
      <c r="O43" s="125" t="str">
        <f t="shared" si="2"/>
        <v>DNF</v>
      </c>
      <c r="Q43" s="238" t="str">
        <f t="shared" si="3"/>
        <v>DNF</v>
      </c>
      <c r="S43" s="238">
        <f t="shared" si="4"/>
        <v>38</v>
      </c>
      <c r="U43" s="230">
        <f t="shared" si="5"/>
        <v>7200</v>
      </c>
    </row>
    <row r="44" spans="2:21" ht="18" customHeight="1" x14ac:dyDescent="0.2">
      <c r="B44" s="221">
        <f>J!E40</f>
        <v>40</v>
      </c>
      <c r="C44" s="709" t="str">
        <f>IF(AND(J!A40="",J!B40&lt;&gt;""),"NESTARTOVALO",IF(AND(J!A40="",J!B40=""),"",J!A40))</f>
        <v>Locker Martin</v>
      </c>
      <c r="D44" s="709" t="str">
        <f>IF(AND(J!A40="",J!B40=""),"",J!B40)</f>
        <v>Holice</v>
      </c>
      <c r="E44" s="223">
        <v>28.33</v>
      </c>
      <c r="F44" s="224"/>
      <c r="G44" s="225"/>
      <c r="H44" s="226">
        <f t="shared" si="0"/>
        <v>28.33</v>
      </c>
      <c r="I44" s="227"/>
      <c r="J44" s="223">
        <v>27.33</v>
      </c>
      <c r="K44" s="224"/>
      <c r="L44" s="225"/>
      <c r="M44" s="226">
        <f t="shared" si="1"/>
        <v>27.33</v>
      </c>
      <c r="N44" s="228"/>
      <c r="O44" s="227">
        <f t="shared" si="2"/>
        <v>27.33</v>
      </c>
      <c r="Q44" s="238">
        <f t="shared" si="3"/>
        <v>32</v>
      </c>
      <c r="S44" s="238">
        <f t="shared" si="4"/>
        <v>32</v>
      </c>
      <c r="U44" s="230">
        <f t="shared" si="5"/>
        <v>28.33</v>
      </c>
    </row>
    <row r="45" spans="2:21" ht="18" customHeight="1" x14ac:dyDescent="0.2">
      <c r="B45" s="123">
        <f>J!E41</f>
        <v>41</v>
      </c>
      <c r="C45" s="710" t="str">
        <f>IF(AND(J!A41="",J!B41&lt;&gt;""),"NESTARTOVALO",IF(AND(J!A41="",J!B41=""),"",J!A41))</f>
        <v>Pfeifer Tomáš</v>
      </c>
      <c r="D45" s="710" t="str">
        <f>IF(AND(J!A41="",J!B41=""),"",J!B41)</f>
        <v>Bohousová</v>
      </c>
      <c r="E45" s="132">
        <v>22.98</v>
      </c>
      <c r="F45" s="133"/>
      <c r="G45" s="134"/>
      <c r="H45" s="124">
        <f t="shared" si="0"/>
        <v>22.98</v>
      </c>
      <c r="I45" s="125"/>
      <c r="J45" s="132">
        <v>19.2</v>
      </c>
      <c r="K45" s="133"/>
      <c r="L45" s="134"/>
      <c r="M45" s="124">
        <f t="shared" si="1"/>
        <v>19.2</v>
      </c>
      <c r="N45" s="157"/>
      <c r="O45" s="125">
        <f t="shared" si="2"/>
        <v>19.2</v>
      </c>
      <c r="Q45" s="238">
        <f t="shared" si="3"/>
        <v>3</v>
      </c>
      <c r="S45" s="238">
        <f t="shared" si="4"/>
        <v>3</v>
      </c>
      <c r="U45" s="230">
        <f t="shared" si="5"/>
        <v>22.98</v>
      </c>
    </row>
    <row r="46" spans="2:21" ht="18" customHeight="1" x14ac:dyDescent="0.2">
      <c r="B46" s="221">
        <f>J!E42</f>
        <v>42</v>
      </c>
      <c r="C46" s="709" t="str">
        <f>IF(AND(J!A42="",J!B42&lt;&gt;""),"NESTARTOVALO",IF(AND(J!A42="",J!B42=""),"",J!A42))</f>
        <v>Pospíšil Michal</v>
      </c>
      <c r="D46" s="709" t="str">
        <f>IF(AND(J!A42="",J!B42=""),"",J!B42)</f>
        <v>Pomezí</v>
      </c>
      <c r="E46" s="223">
        <v>20.43</v>
      </c>
      <c r="F46" s="224"/>
      <c r="G46" s="225"/>
      <c r="H46" s="226">
        <f t="shared" si="0"/>
        <v>20.43</v>
      </c>
      <c r="I46" s="227"/>
      <c r="J46" s="223">
        <v>20.62</v>
      </c>
      <c r="K46" s="224"/>
      <c r="L46" s="225"/>
      <c r="M46" s="226">
        <f t="shared" si="1"/>
        <v>20.62</v>
      </c>
      <c r="N46" s="228"/>
      <c r="O46" s="227">
        <f t="shared" si="2"/>
        <v>20.43</v>
      </c>
      <c r="Q46" s="238">
        <f t="shared" si="3"/>
        <v>9</v>
      </c>
      <c r="S46" s="238">
        <f t="shared" si="4"/>
        <v>9</v>
      </c>
      <c r="U46" s="230">
        <f t="shared" si="5"/>
        <v>20.62</v>
      </c>
    </row>
    <row r="47" spans="2:21" ht="18" customHeight="1" x14ac:dyDescent="0.2">
      <c r="B47" s="123">
        <f>J!E43</f>
        <v>43</v>
      </c>
      <c r="C47" s="710" t="str">
        <f>IF(AND(J!A43="",J!B43&lt;&gt;""),"NESTARTOVALO",IF(AND(J!A43="",J!B43=""),"",J!A43))</f>
        <v/>
      </c>
      <c r="D47" s="710" t="str">
        <f>IF(AND(J!A43="",J!B43=""),"",J!B43)</f>
        <v/>
      </c>
      <c r="E47" s="132"/>
      <c r="F47" s="133"/>
      <c r="G47" s="134"/>
      <c r="H47" s="124" t="str">
        <f t="shared" si="0"/>
        <v/>
      </c>
      <c r="I47" s="125"/>
      <c r="J47" s="132"/>
      <c r="K47" s="133"/>
      <c r="L47" s="134"/>
      <c r="M47" s="124" t="str">
        <f t="shared" si="1"/>
        <v/>
      </c>
      <c r="N47" s="157"/>
      <c r="O47" s="125" t="str">
        <f t="shared" si="2"/>
        <v/>
      </c>
      <c r="Q47" s="238" t="str">
        <f t="shared" si="3"/>
        <v/>
      </c>
      <c r="S47" s="238" t="str">
        <f t="shared" si="4"/>
        <v/>
      </c>
      <c r="U47" s="230">
        <f t="shared" si="5"/>
        <v>9000</v>
      </c>
    </row>
    <row r="48" spans="2:21" ht="18" customHeight="1" x14ac:dyDescent="0.2">
      <c r="B48" s="221">
        <f>J!E44</f>
        <v>44</v>
      </c>
      <c r="C48" s="709" t="str">
        <f>IF(AND(J!A44="",J!B44&lt;&gt;""),"NESTARTOVALO",IF(AND(J!A44="",J!B44=""),"",J!A44))</f>
        <v/>
      </c>
      <c r="D48" s="709" t="str">
        <f>IF(AND(J!A44="",J!B44=""),"",J!B44)</f>
        <v/>
      </c>
      <c r="E48" s="223"/>
      <c r="F48" s="224"/>
      <c r="G48" s="225"/>
      <c r="H48" s="226" t="str">
        <f t="shared" si="0"/>
        <v/>
      </c>
      <c r="I48" s="227"/>
      <c r="J48" s="223"/>
      <c r="K48" s="224"/>
      <c r="L48" s="225"/>
      <c r="M48" s="226" t="str">
        <f t="shared" si="1"/>
        <v/>
      </c>
      <c r="N48" s="228"/>
      <c r="O48" s="227" t="str">
        <f t="shared" si="2"/>
        <v/>
      </c>
      <c r="Q48" s="238" t="str">
        <f t="shared" si="3"/>
        <v/>
      </c>
      <c r="S48" s="238" t="str">
        <f t="shared" si="4"/>
        <v/>
      </c>
      <c r="U48" s="230">
        <f t="shared" si="5"/>
        <v>9000</v>
      </c>
    </row>
    <row r="49" spans="2:21" ht="18" customHeight="1" x14ac:dyDescent="0.2">
      <c r="B49" s="123">
        <f>J!E45</f>
        <v>45</v>
      </c>
      <c r="C49" s="710" t="str">
        <f>IF(AND(J!A45="",J!B45&lt;&gt;""),"NESTARTOVALO",IF(AND(J!A45="",J!B45=""),"",J!A45))</f>
        <v/>
      </c>
      <c r="D49" s="710" t="str">
        <f>IF(AND(J!A45="",J!B45=""),"",J!B45)</f>
        <v/>
      </c>
      <c r="E49" s="132"/>
      <c r="F49" s="133"/>
      <c r="G49" s="134"/>
      <c r="H49" s="124" t="str">
        <f t="shared" si="0"/>
        <v/>
      </c>
      <c r="I49" s="125"/>
      <c r="J49" s="132"/>
      <c r="K49" s="133"/>
      <c r="L49" s="134"/>
      <c r="M49" s="124" t="str">
        <f t="shared" si="1"/>
        <v/>
      </c>
      <c r="N49" s="157"/>
      <c r="O49" s="125" t="str">
        <f t="shared" si="2"/>
        <v/>
      </c>
      <c r="Q49" s="238" t="str">
        <f t="shared" si="3"/>
        <v/>
      </c>
      <c r="S49" s="238" t="str">
        <f t="shared" si="4"/>
        <v/>
      </c>
      <c r="U49" s="230">
        <f t="shared" si="5"/>
        <v>9000</v>
      </c>
    </row>
    <row r="50" spans="2:21" ht="18" customHeight="1" x14ac:dyDescent="0.2">
      <c r="B50" s="301">
        <f>J!E46</f>
        <v>46</v>
      </c>
      <c r="C50" s="712" t="str">
        <f>IF(AND(J!A46="",J!B46&lt;&gt;""),"NESTARTOVALO",IF(AND(J!A46="",J!B46=""),"",J!A46))</f>
        <v/>
      </c>
      <c r="D50" s="712" t="str">
        <f>IF(AND(J!A46="",J!B46=""),"",J!B46)</f>
        <v/>
      </c>
      <c r="E50" s="302"/>
      <c r="F50" s="303"/>
      <c r="G50" s="304"/>
      <c r="H50" s="305" t="str">
        <f t="shared" si="0"/>
        <v/>
      </c>
      <c r="I50" s="306"/>
      <c r="J50" s="302"/>
      <c r="K50" s="303"/>
      <c r="L50" s="304"/>
      <c r="M50" s="305" t="str">
        <f t="shared" si="1"/>
        <v/>
      </c>
      <c r="N50" s="307"/>
      <c r="O50" s="306" t="str">
        <f t="shared" si="2"/>
        <v/>
      </c>
      <c r="Q50" s="238" t="str">
        <f t="shared" si="3"/>
        <v/>
      </c>
      <c r="S50" s="238" t="str">
        <f t="shared" si="4"/>
        <v/>
      </c>
      <c r="U50" s="230">
        <f t="shared" si="5"/>
        <v>9000</v>
      </c>
    </row>
    <row r="51" spans="2:21" ht="18" customHeight="1" x14ac:dyDescent="0.2">
      <c r="B51" s="123">
        <f>J!E47</f>
        <v>47</v>
      </c>
      <c r="C51" s="710" t="str">
        <f>IF(AND(J!A47="",J!B47&lt;&gt;""),"NESTARTOVALO",IF(AND(J!A47="",J!B47=""),"",J!A47))</f>
        <v/>
      </c>
      <c r="D51" s="710" t="str">
        <f>IF(AND(J!A47="",J!B47=""),"",J!B47)</f>
        <v/>
      </c>
      <c r="E51" s="132"/>
      <c r="F51" s="133"/>
      <c r="G51" s="134"/>
      <c r="H51" s="124" t="str">
        <f t="shared" si="0"/>
        <v/>
      </c>
      <c r="I51" s="125"/>
      <c r="J51" s="132"/>
      <c r="K51" s="133"/>
      <c r="L51" s="134"/>
      <c r="M51" s="124" t="str">
        <f t="shared" si="1"/>
        <v/>
      </c>
      <c r="N51" s="157"/>
      <c r="O51" s="125" t="str">
        <f t="shared" si="2"/>
        <v/>
      </c>
      <c r="Q51" s="238" t="str">
        <f t="shared" si="3"/>
        <v/>
      </c>
      <c r="S51" s="238" t="str">
        <f t="shared" si="4"/>
        <v/>
      </c>
      <c r="U51" s="230">
        <f t="shared" si="5"/>
        <v>9000</v>
      </c>
    </row>
    <row r="52" spans="2:21" ht="18" customHeight="1" x14ac:dyDescent="0.2">
      <c r="B52" s="221">
        <f>J!E48</f>
        <v>48</v>
      </c>
      <c r="C52" s="709" t="str">
        <f>IF(AND(J!A48="",J!B48&lt;&gt;""),"NESTARTOVALO",IF(AND(J!A48="",J!B48=""),"",J!A48))</f>
        <v/>
      </c>
      <c r="D52" s="709" t="str">
        <f>IF(AND(J!A48="",J!B48=""),"",J!B48)</f>
        <v/>
      </c>
      <c r="E52" s="223"/>
      <c r="F52" s="224"/>
      <c r="G52" s="225"/>
      <c r="H52" s="226" t="str">
        <f t="shared" si="0"/>
        <v/>
      </c>
      <c r="I52" s="227"/>
      <c r="J52" s="223"/>
      <c r="K52" s="224"/>
      <c r="L52" s="225"/>
      <c r="M52" s="226" t="str">
        <f t="shared" si="1"/>
        <v/>
      </c>
      <c r="N52" s="228"/>
      <c r="O52" s="227" t="str">
        <f t="shared" si="2"/>
        <v/>
      </c>
      <c r="Q52" s="238" t="str">
        <f t="shared" si="3"/>
        <v/>
      </c>
      <c r="S52" s="238" t="str">
        <f t="shared" si="4"/>
        <v/>
      </c>
      <c r="U52" s="230">
        <f t="shared" si="5"/>
        <v>9000</v>
      </c>
    </row>
    <row r="53" spans="2:21" ht="18" customHeight="1" x14ac:dyDescent="0.2">
      <c r="B53" s="123">
        <f>J!E49</f>
        <v>49</v>
      </c>
      <c r="C53" s="710" t="str">
        <f>IF(AND(J!A49="",J!B49&lt;&gt;""),"NESTARTOVALO",IF(AND(J!A49="",J!B49=""),"",J!A49))</f>
        <v/>
      </c>
      <c r="D53" s="710" t="str">
        <f>IF(AND(J!A49="",J!B49=""),"",J!B49)</f>
        <v/>
      </c>
      <c r="E53" s="132"/>
      <c r="F53" s="133"/>
      <c r="G53" s="134"/>
      <c r="H53" s="124" t="str">
        <f t="shared" si="0"/>
        <v/>
      </c>
      <c r="I53" s="125"/>
      <c r="J53" s="132"/>
      <c r="K53" s="133"/>
      <c r="L53" s="134"/>
      <c r="M53" s="124" t="str">
        <f t="shared" si="1"/>
        <v/>
      </c>
      <c r="N53" s="157"/>
      <c r="O53" s="125" t="str">
        <f t="shared" si="2"/>
        <v/>
      </c>
      <c r="Q53" s="238" t="str">
        <f t="shared" si="3"/>
        <v/>
      </c>
      <c r="S53" s="238" t="str">
        <f t="shared" si="4"/>
        <v/>
      </c>
      <c r="U53" s="230">
        <f t="shared" si="5"/>
        <v>9000</v>
      </c>
    </row>
    <row r="54" spans="2:21" ht="18" customHeight="1" x14ac:dyDescent="0.2">
      <c r="B54" s="221">
        <f>J!E50</f>
        <v>50</v>
      </c>
      <c r="C54" s="709" t="str">
        <f>IF(AND(J!A50="",J!B50&lt;&gt;""),"NESTARTOVALO",IF(AND(J!A50="",J!B50=""),"",J!A50))</f>
        <v/>
      </c>
      <c r="D54" s="709" t="str">
        <f>IF(AND(J!A50="",J!B50=""),"",J!B50)</f>
        <v/>
      </c>
      <c r="E54" s="223"/>
      <c r="F54" s="224"/>
      <c r="G54" s="225"/>
      <c r="H54" s="226" t="str">
        <f t="shared" si="0"/>
        <v/>
      </c>
      <c r="I54" s="227"/>
      <c r="J54" s="223"/>
      <c r="K54" s="224"/>
      <c r="L54" s="225"/>
      <c r="M54" s="226" t="str">
        <f t="shared" si="1"/>
        <v/>
      </c>
      <c r="N54" s="228"/>
      <c r="O54" s="227" t="str">
        <f t="shared" si="2"/>
        <v/>
      </c>
      <c r="Q54" s="238" t="str">
        <f t="shared" si="3"/>
        <v/>
      </c>
      <c r="S54" s="238" t="str">
        <f t="shared" si="4"/>
        <v/>
      </c>
      <c r="U54" s="230">
        <f t="shared" si="5"/>
        <v>9000</v>
      </c>
    </row>
    <row r="55" spans="2:21" ht="18" customHeight="1" x14ac:dyDescent="0.2">
      <c r="B55" s="123">
        <f>J!E51</f>
        <v>51</v>
      </c>
      <c r="C55" s="710" t="str">
        <f>IF(AND(J!A51="",J!B51&lt;&gt;""),"NESTARTOVALO",IF(AND(J!A51="",J!B51=""),"",J!A51))</f>
        <v/>
      </c>
      <c r="D55" s="710" t="str">
        <f>IF(AND(J!A51="",J!B51=""),"",J!B51)</f>
        <v/>
      </c>
      <c r="E55" s="132"/>
      <c r="F55" s="133"/>
      <c r="G55" s="134"/>
      <c r="H55" s="124" t="str">
        <f t="shared" si="0"/>
        <v/>
      </c>
      <c r="I55" s="125"/>
      <c r="J55" s="132"/>
      <c r="K55" s="133"/>
      <c r="L55" s="134"/>
      <c r="M55" s="124" t="str">
        <f t="shared" si="1"/>
        <v/>
      </c>
      <c r="N55" s="157"/>
      <c r="O55" s="125" t="str">
        <f t="shared" si="2"/>
        <v/>
      </c>
      <c r="Q55" s="238" t="str">
        <f t="shared" si="3"/>
        <v/>
      </c>
      <c r="S55" s="238" t="str">
        <f t="shared" si="4"/>
        <v/>
      </c>
      <c r="U55" s="230">
        <f t="shared" si="5"/>
        <v>9000</v>
      </c>
    </row>
    <row r="56" spans="2:21" ht="18" customHeight="1" x14ac:dyDescent="0.2">
      <c r="B56" s="221">
        <f>J!E52</f>
        <v>52</v>
      </c>
      <c r="C56" s="709" t="str">
        <f>IF(AND(J!A52="",J!B52&lt;&gt;""),"NESTARTOVALO",IF(AND(J!A52="",J!B52=""),"",J!A52))</f>
        <v/>
      </c>
      <c r="D56" s="709" t="str">
        <f>IF(AND(J!A52="",J!B52=""),"",J!B52)</f>
        <v/>
      </c>
      <c r="E56" s="223"/>
      <c r="F56" s="224"/>
      <c r="G56" s="225"/>
      <c r="H56" s="226" t="str">
        <f t="shared" si="0"/>
        <v/>
      </c>
      <c r="I56" s="227"/>
      <c r="J56" s="223"/>
      <c r="K56" s="224"/>
      <c r="L56" s="225"/>
      <c r="M56" s="226" t="str">
        <f t="shared" si="1"/>
        <v/>
      </c>
      <c r="N56" s="228"/>
      <c r="O56" s="227" t="str">
        <f t="shared" si="2"/>
        <v/>
      </c>
      <c r="Q56" s="238" t="str">
        <f t="shared" si="3"/>
        <v/>
      </c>
      <c r="S56" s="238" t="str">
        <f t="shared" si="4"/>
        <v/>
      </c>
      <c r="U56" s="230">
        <f t="shared" si="5"/>
        <v>9000</v>
      </c>
    </row>
    <row r="57" spans="2:21" ht="18" customHeight="1" x14ac:dyDescent="0.2">
      <c r="B57" s="123">
        <f>J!E53</f>
        <v>53</v>
      </c>
      <c r="C57" s="710" t="str">
        <f>IF(AND(J!A53="",J!B53&lt;&gt;""),"NESTARTOVALO",IF(AND(J!A53="",J!B53=""),"",J!A53))</f>
        <v/>
      </c>
      <c r="D57" s="710" t="str">
        <f>IF(AND(J!A53="",J!B53=""),"",J!B53)</f>
        <v/>
      </c>
      <c r="E57" s="132"/>
      <c r="F57" s="133"/>
      <c r="G57" s="134"/>
      <c r="H57" s="124" t="str">
        <f t="shared" si="0"/>
        <v/>
      </c>
      <c r="I57" s="125"/>
      <c r="J57" s="132"/>
      <c r="K57" s="133"/>
      <c r="L57" s="134"/>
      <c r="M57" s="124" t="str">
        <f t="shared" si="1"/>
        <v/>
      </c>
      <c r="N57" s="157"/>
      <c r="O57" s="125" t="str">
        <f t="shared" si="2"/>
        <v/>
      </c>
      <c r="Q57" s="238" t="str">
        <f t="shared" si="3"/>
        <v/>
      </c>
      <c r="S57" s="238" t="str">
        <f t="shared" si="4"/>
        <v/>
      </c>
      <c r="U57" s="230">
        <f t="shared" si="5"/>
        <v>9000</v>
      </c>
    </row>
    <row r="58" spans="2:21" ht="18" customHeight="1" x14ac:dyDescent="0.2">
      <c r="B58" s="221">
        <f>J!E54</f>
        <v>54</v>
      </c>
      <c r="C58" s="709" t="str">
        <f>IF(AND(J!A54="",J!B54&lt;&gt;""),"NESTARTOVALO",IF(AND(J!A54="",J!B54=""),"",J!A54))</f>
        <v/>
      </c>
      <c r="D58" s="709" t="str">
        <f>IF(AND(J!A54="",J!B54=""),"",J!B54)</f>
        <v/>
      </c>
      <c r="E58" s="223"/>
      <c r="F58" s="224"/>
      <c r="G58" s="225"/>
      <c r="H58" s="226" t="str">
        <f t="shared" si="0"/>
        <v/>
      </c>
      <c r="I58" s="227"/>
      <c r="J58" s="223"/>
      <c r="K58" s="224"/>
      <c r="L58" s="225"/>
      <c r="M58" s="226" t="str">
        <f t="shared" si="1"/>
        <v/>
      </c>
      <c r="N58" s="228"/>
      <c r="O58" s="227" t="str">
        <f t="shared" si="2"/>
        <v/>
      </c>
      <c r="Q58" s="238" t="str">
        <f t="shared" si="3"/>
        <v/>
      </c>
      <c r="S58" s="238" t="str">
        <f t="shared" si="4"/>
        <v/>
      </c>
      <c r="U58" s="230">
        <f t="shared" si="5"/>
        <v>9000</v>
      </c>
    </row>
    <row r="59" spans="2:21" ht="18" customHeight="1" x14ac:dyDescent="0.2">
      <c r="B59" s="123">
        <f>J!E55</f>
        <v>55</v>
      </c>
      <c r="C59" s="710" t="str">
        <f>IF(AND(J!A55="",J!B55&lt;&gt;""),"NESTARTOVALO",IF(AND(J!A55="",J!B55=""),"",J!A55))</f>
        <v/>
      </c>
      <c r="D59" s="710" t="str">
        <f>IF(AND(J!A55="",J!B55=""),"",J!B55)</f>
        <v/>
      </c>
      <c r="E59" s="132"/>
      <c r="F59" s="133"/>
      <c r="G59" s="134"/>
      <c r="H59" s="124" t="str">
        <f t="shared" si="0"/>
        <v/>
      </c>
      <c r="I59" s="125"/>
      <c r="J59" s="132"/>
      <c r="K59" s="133"/>
      <c r="L59" s="134"/>
      <c r="M59" s="124" t="str">
        <f t="shared" si="1"/>
        <v/>
      </c>
      <c r="N59" s="157"/>
      <c r="O59" s="125" t="str">
        <f t="shared" si="2"/>
        <v/>
      </c>
      <c r="Q59" s="238" t="str">
        <f t="shared" si="3"/>
        <v/>
      </c>
      <c r="S59" s="238" t="str">
        <f t="shared" si="4"/>
        <v/>
      </c>
      <c r="U59" s="230">
        <f t="shared" si="5"/>
        <v>9000</v>
      </c>
    </row>
    <row r="60" spans="2:21" ht="18" customHeight="1" x14ac:dyDescent="0.2">
      <c r="B60" s="221">
        <f>J!E56</f>
        <v>56</v>
      </c>
      <c r="C60" s="709" t="str">
        <f>IF(AND(J!A56="",J!B56&lt;&gt;""),"NESTARTOVALO",IF(AND(J!A56="",J!B56=""),"",J!A56))</f>
        <v/>
      </c>
      <c r="D60" s="709" t="str">
        <f>IF(AND(J!A56="",J!B56=""),"",J!B56)</f>
        <v/>
      </c>
      <c r="E60" s="223"/>
      <c r="F60" s="224"/>
      <c r="G60" s="225"/>
      <c r="H60" s="226" t="str">
        <f t="shared" si="0"/>
        <v/>
      </c>
      <c r="I60" s="227"/>
      <c r="J60" s="223"/>
      <c r="K60" s="224"/>
      <c r="L60" s="225"/>
      <c r="M60" s="226" t="str">
        <f t="shared" si="1"/>
        <v/>
      </c>
      <c r="N60" s="228"/>
      <c r="O60" s="227" t="str">
        <f t="shared" si="2"/>
        <v/>
      </c>
      <c r="Q60" s="238" t="str">
        <f t="shared" si="3"/>
        <v/>
      </c>
      <c r="S60" s="238" t="str">
        <f t="shared" si="4"/>
        <v/>
      </c>
      <c r="U60" s="230">
        <f t="shared" si="5"/>
        <v>9000</v>
      </c>
    </row>
    <row r="61" spans="2:21" ht="18" customHeight="1" x14ac:dyDescent="0.2">
      <c r="B61" s="123">
        <f>J!E57</f>
        <v>57</v>
      </c>
      <c r="C61" s="710" t="str">
        <f>IF(AND(J!A57="",J!B57&lt;&gt;""),"NESTARTOVALO",IF(AND(J!A57="",J!B57=""),"",J!A57))</f>
        <v/>
      </c>
      <c r="D61" s="710" t="str">
        <f>IF(AND(J!A57="",J!B57=""),"",J!B57)</f>
        <v/>
      </c>
      <c r="E61" s="132"/>
      <c r="F61" s="133"/>
      <c r="G61" s="134"/>
      <c r="H61" s="124" t="str">
        <f t="shared" si="0"/>
        <v/>
      </c>
      <c r="I61" s="125"/>
      <c r="J61" s="132"/>
      <c r="K61" s="133"/>
      <c r="L61" s="134"/>
      <c r="M61" s="124" t="str">
        <f t="shared" si="1"/>
        <v/>
      </c>
      <c r="N61" s="157"/>
      <c r="O61" s="125" t="str">
        <f t="shared" si="2"/>
        <v/>
      </c>
      <c r="Q61" s="238" t="str">
        <f t="shared" si="3"/>
        <v/>
      </c>
      <c r="S61" s="238" t="str">
        <f t="shared" si="4"/>
        <v/>
      </c>
      <c r="U61" s="230">
        <f t="shared" si="5"/>
        <v>9000</v>
      </c>
    </row>
    <row r="62" spans="2:21" ht="18" customHeight="1" x14ac:dyDescent="0.2">
      <c r="B62" s="221">
        <f>J!E58</f>
        <v>58</v>
      </c>
      <c r="C62" s="709" t="str">
        <f>IF(AND(J!A58="",J!B58&lt;&gt;""),"NESTARTOVALO",IF(AND(J!A58="",J!B58=""),"",J!A58))</f>
        <v/>
      </c>
      <c r="D62" s="709" t="str">
        <f>IF(AND(J!A58="",J!B58=""),"",J!B58)</f>
        <v/>
      </c>
      <c r="E62" s="223"/>
      <c r="F62" s="224"/>
      <c r="G62" s="225"/>
      <c r="H62" s="226" t="str">
        <f t="shared" si="0"/>
        <v/>
      </c>
      <c r="I62" s="227"/>
      <c r="J62" s="223"/>
      <c r="K62" s="224"/>
      <c r="L62" s="225"/>
      <c r="M62" s="226" t="str">
        <f t="shared" si="1"/>
        <v/>
      </c>
      <c r="N62" s="228"/>
      <c r="O62" s="227" t="str">
        <f t="shared" si="2"/>
        <v/>
      </c>
      <c r="Q62" s="238" t="str">
        <f t="shared" si="3"/>
        <v/>
      </c>
      <c r="S62" s="238" t="str">
        <f t="shared" si="4"/>
        <v/>
      </c>
      <c r="U62" s="230">
        <f t="shared" si="5"/>
        <v>9000</v>
      </c>
    </row>
    <row r="63" spans="2:21" ht="18" customHeight="1" x14ac:dyDescent="0.2">
      <c r="B63" s="231">
        <f>J!E59</f>
        <v>59</v>
      </c>
      <c r="C63" s="713" t="str">
        <f>IF(AND(J!A59="",J!B59&lt;&gt;""),"NESTARTOVALO",IF(AND(J!A59="",J!B59=""),"",J!A59))</f>
        <v/>
      </c>
      <c r="D63" s="713" t="str">
        <f>IF(AND(J!A59="",J!B59=""),"",J!B59)</f>
        <v/>
      </c>
      <c r="E63" s="233"/>
      <c r="F63" s="234"/>
      <c r="G63" s="235"/>
      <c r="H63" s="236" t="str">
        <f t="shared" si="0"/>
        <v/>
      </c>
      <c r="I63" s="230"/>
      <c r="J63" s="233"/>
      <c r="K63" s="234"/>
      <c r="L63" s="235"/>
      <c r="M63" s="236" t="str">
        <f t="shared" si="1"/>
        <v/>
      </c>
      <c r="N63" s="237"/>
      <c r="O63" s="230" t="str">
        <f t="shared" si="2"/>
        <v/>
      </c>
      <c r="Q63" s="238" t="str">
        <f t="shared" si="3"/>
        <v/>
      </c>
      <c r="S63" s="238" t="str">
        <f t="shared" si="4"/>
        <v/>
      </c>
      <c r="U63" s="230">
        <f t="shared" si="5"/>
        <v>9000</v>
      </c>
    </row>
    <row r="64" spans="2:21" ht="18" customHeight="1" x14ac:dyDescent="0.2">
      <c r="B64" s="221">
        <f>J!E60</f>
        <v>60</v>
      </c>
      <c r="C64" s="709" t="str">
        <f>IF(AND(J!A60="",J!B60&lt;&gt;""),"NESTARTOVALO",IF(AND(J!A60="",J!B60=""),"",J!A60))</f>
        <v/>
      </c>
      <c r="D64" s="709" t="str">
        <f>IF(AND(J!A60="",J!B60=""),"",J!B60)</f>
        <v/>
      </c>
      <c r="E64" s="223"/>
      <c r="F64" s="224"/>
      <c r="G64" s="225"/>
      <c r="H64" s="226" t="str">
        <f t="shared" si="0"/>
        <v/>
      </c>
      <c r="I64" s="227"/>
      <c r="J64" s="223"/>
      <c r="K64" s="224"/>
      <c r="L64" s="225"/>
      <c r="M64" s="226" t="str">
        <f t="shared" si="1"/>
        <v/>
      </c>
      <c r="N64" s="228"/>
      <c r="O64" s="227" t="str">
        <f t="shared" si="2"/>
        <v/>
      </c>
      <c r="Q64" s="238" t="str">
        <f t="shared" si="3"/>
        <v/>
      </c>
      <c r="S64" s="238" t="str">
        <f t="shared" si="4"/>
        <v/>
      </c>
      <c r="U64" s="230">
        <f t="shared" si="5"/>
        <v>9000</v>
      </c>
    </row>
    <row r="65" spans="2:30" ht="18" customHeight="1" x14ac:dyDescent="0.2">
      <c r="B65" s="123">
        <f>J!E61</f>
        <v>61</v>
      </c>
      <c r="C65" s="710" t="str">
        <f>IF(AND(J!A61="",J!B61&lt;&gt;""),"NESTARTOVALO",IF(AND(J!A61="",J!B61=""),"",J!A61))</f>
        <v/>
      </c>
      <c r="D65" s="710" t="str">
        <f>IF(AND(J!A61="",J!B61=""),"",J!B61)</f>
        <v/>
      </c>
      <c r="E65" s="132"/>
      <c r="F65" s="133"/>
      <c r="G65" s="134"/>
      <c r="H65" s="124" t="str">
        <f t="shared" si="0"/>
        <v/>
      </c>
      <c r="I65" s="125"/>
      <c r="J65" s="132"/>
      <c r="K65" s="133"/>
      <c r="L65" s="134"/>
      <c r="M65" s="124" t="str">
        <f t="shared" si="1"/>
        <v/>
      </c>
      <c r="N65" s="157"/>
      <c r="O65" s="125" t="str">
        <f t="shared" si="2"/>
        <v/>
      </c>
      <c r="Q65" s="238" t="str">
        <f t="shared" si="3"/>
        <v/>
      </c>
      <c r="S65" s="238" t="str">
        <f t="shared" si="4"/>
        <v/>
      </c>
      <c r="U65" s="230">
        <f t="shared" si="5"/>
        <v>9000</v>
      </c>
    </row>
    <row r="66" spans="2:30" ht="18" customHeight="1" x14ac:dyDescent="0.2">
      <c r="B66" s="221">
        <f>J!E62</f>
        <v>62</v>
      </c>
      <c r="C66" s="709" t="str">
        <f>IF(AND(J!A62="",J!B62&lt;&gt;""),"NESTARTOVALO",IF(AND(J!A62="",J!B62=""),"",J!A62))</f>
        <v/>
      </c>
      <c r="D66" s="709" t="str">
        <f>IF(AND(J!A62="",J!B62=""),"",J!B62)</f>
        <v/>
      </c>
      <c r="E66" s="223"/>
      <c r="F66" s="224"/>
      <c r="G66" s="225"/>
      <c r="H66" s="226" t="str">
        <f t="shared" si="0"/>
        <v/>
      </c>
      <c r="I66" s="227"/>
      <c r="J66" s="223"/>
      <c r="K66" s="224"/>
      <c r="L66" s="225"/>
      <c r="M66" s="226" t="str">
        <f t="shared" si="1"/>
        <v/>
      </c>
      <c r="N66" s="228"/>
      <c r="O66" s="227" t="str">
        <f t="shared" si="2"/>
        <v/>
      </c>
      <c r="Q66" s="238" t="str">
        <f t="shared" si="3"/>
        <v/>
      </c>
      <c r="S66" s="238" t="str">
        <f t="shared" si="4"/>
        <v/>
      </c>
      <c r="U66" s="230">
        <f t="shared" si="5"/>
        <v>9000</v>
      </c>
    </row>
    <row r="67" spans="2:30" ht="18" customHeight="1" x14ac:dyDescent="0.2">
      <c r="B67" s="123">
        <f>J!E63</f>
        <v>63</v>
      </c>
      <c r="C67" s="710" t="str">
        <f>IF(AND(J!A63="",J!B63&lt;&gt;""),"NESTARTOVALO",IF(AND(J!A63="",J!B63=""),"",J!A63))</f>
        <v/>
      </c>
      <c r="D67" s="710" t="str">
        <f>IF(AND(J!A63="",J!B63=""),"",J!B63)</f>
        <v/>
      </c>
      <c r="E67" s="132"/>
      <c r="F67" s="133"/>
      <c r="G67" s="134"/>
      <c r="H67" s="124" t="str">
        <f t="shared" si="0"/>
        <v/>
      </c>
      <c r="I67" s="125"/>
      <c r="J67" s="132"/>
      <c r="K67" s="133"/>
      <c r="L67" s="134"/>
      <c r="M67" s="124" t="str">
        <f t="shared" si="1"/>
        <v/>
      </c>
      <c r="N67" s="157"/>
      <c r="O67" s="125" t="str">
        <f t="shared" si="2"/>
        <v/>
      </c>
      <c r="Q67" s="238" t="str">
        <f t="shared" si="3"/>
        <v/>
      </c>
      <c r="S67" s="238" t="str">
        <f t="shared" si="4"/>
        <v/>
      </c>
      <c r="U67" s="230">
        <f t="shared" si="5"/>
        <v>9000</v>
      </c>
    </row>
    <row r="68" spans="2:30" ht="18" customHeight="1" x14ac:dyDescent="0.2">
      <c r="B68" s="221">
        <f>J!E64</f>
        <v>64</v>
      </c>
      <c r="C68" s="709" t="str">
        <f>IF(AND(J!A64="",J!B64&lt;&gt;""),"NESTARTOVALO",IF(AND(J!A64="",J!B64=""),"",J!A64))</f>
        <v/>
      </c>
      <c r="D68" s="709" t="str">
        <f>IF(AND(J!A64="",J!B64=""),"",J!B64)</f>
        <v/>
      </c>
      <c r="E68" s="223"/>
      <c r="F68" s="224"/>
      <c r="G68" s="225"/>
      <c r="H68" s="226" t="str">
        <f t="shared" si="0"/>
        <v/>
      </c>
      <c r="I68" s="227"/>
      <c r="J68" s="223"/>
      <c r="K68" s="224"/>
      <c r="L68" s="225"/>
      <c r="M68" s="226" t="str">
        <f t="shared" si="1"/>
        <v/>
      </c>
      <c r="N68" s="228"/>
      <c r="O68" s="227" t="str">
        <f t="shared" si="2"/>
        <v/>
      </c>
      <c r="Q68" s="238" t="str">
        <f t="shared" si="3"/>
        <v/>
      </c>
      <c r="S68" s="238" t="str">
        <f t="shared" si="4"/>
        <v/>
      </c>
      <c r="U68" s="230">
        <f t="shared" si="5"/>
        <v>9000</v>
      </c>
    </row>
    <row r="69" spans="2:30" ht="18" customHeight="1" x14ac:dyDescent="0.2">
      <c r="B69" s="123">
        <f>J!E65</f>
        <v>65</v>
      </c>
      <c r="C69" s="710" t="str">
        <f>IF(AND(J!A65="",J!B65&lt;&gt;""),"NESTARTOVALO",IF(AND(J!A65="",J!B65=""),"",J!A65))</f>
        <v/>
      </c>
      <c r="D69" s="710" t="str">
        <f>IF(AND(J!A65="",J!B65=""),"",J!B65)</f>
        <v/>
      </c>
      <c r="E69" s="132"/>
      <c r="F69" s="133"/>
      <c r="G69" s="134"/>
      <c r="H69" s="124" t="str">
        <f t="shared" si="0"/>
        <v/>
      </c>
      <c r="I69" s="125"/>
      <c r="J69" s="132"/>
      <c r="K69" s="133"/>
      <c r="L69" s="134"/>
      <c r="M69" s="124" t="str">
        <f t="shared" si="1"/>
        <v/>
      </c>
      <c r="N69" s="157"/>
      <c r="O69" s="125" t="str">
        <f t="shared" si="2"/>
        <v/>
      </c>
      <c r="Q69" s="238" t="str">
        <f t="shared" si="3"/>
        <v/>
      </c>
      <c r="S69" s="238" t="str">
        <f t="shared" si="4"/>
        <v/>
      </c>
      <c r="U69" s="230">
        <f t="shared" si="5"/>
        <v>9000</v>
      </c>
    </row>
    <row r="70" spans="2:30" ht="18" customHeight="1" x14ac:dyDescent="0.2">
      <c r="B70" s="221">
        <f>J!E66</f>
        <v>66</v>
      </c>
      <c r="C70" s="709" t="str">
        <f>IF(AND(J!A66="",J!B66&lt;&gt;""),"NESTARTOVALO",IF(AND(J!A66="",J!B66=""),"",J!A66))</f>
        <v/>
      </c>
      <c r="D70" s="709" t="str">
        <f>IF(AND(J!A66="",J!B66=""),"",J!B66)</f>
        <v/>
      </c>
      <c r="E70" s="223"/>
      <c r="F70" s="224"/>
      <c r="G70" s="225"/>
      <c r="H70" s="226" t="str">
        <f t="shared" ref="H70:H133" si="6">IF($C70="","",IF(OR($E70="DNF",$F70="DNF",$G70="DNF",AND($E70="",$F70="",$G70="")),"DNF",IF(OR($E70="NP",$F70="NP",$G70="NP"),"NP",IF(ISERROR(MEDIAN($E70:$G70)),"DNF",IF(OR($E70="X",$F70="X",$G70="X",$E70="",$F70="",$G70="",$E70="x",$F70="x",$G70="x"),MAX($E70:$G70),MEDIAN($E70:$G70))))))</f>
        <v/>
      </c>
      <c r="I70" s="227"/>
      <c r="J70" s="223"/>
      <c r="K70" s="224"/>
      <c r="L70" s="225"/>
      <c r="M70" s="226" t="str">
        <f t="shared" ref="M70:M133" si="7">IF($C70="","",IF(OR($J70="DNF",$K70="DNF",$L70="DNF",AND($J70="",$K70="",$L70="")),"DNF",IF(OR($J70="NP",$K70="NP",$L70="NP"),"NP",IF(ISERROR(MEDIAN($J70:$L70)),"DNF",IF(OR($J70="X",$K70="X",$L70="X",$J70="",$K70="",$L70="",$J70="x",$K70="x",$L70="x"),MAX($J70:$L70),MEDIAN($J70:$L70))))))</f>
        <v/>
      </c>
      <c r="N70" s="228"/>
      <c r="O70" s="227" t="str">
        <f t="shared" ref="O70:O102" si="8">IF(C70="","",IF(OR(AND(H70="NP",M70="NP"),AND(H70="DNF",M70="DNF")),H70,IF(AND(H70="NP",M70="DNF"),H70,IF(AND(H70="DNF",M70="NP"),M70,MIN(H70,M70)))))</f>
        <v/>
      </c>
      <c r="Q70" s="238" t="str">
        <f t="shared" ref="Q70:Q133" si="9">IF(C70="","",IF(OR(O70="NP",O70="DNF"),O70,RANK(O70,O$5:O$179,1)))</f>
        <v/>
      </c>
      <c r="S70" s="238" t="str">
        <f t="shared" ref="S70:S133" si="10">IF(C70="","",IF(O70="NP",MAX(Q$5:Q$179)+1,IF(O70="DNF",MAX(Q$5:Q$179)+COUNTIF(Q$5:Q$179,"NP")+1,RANK(O70,O$5:O$179,1))))</f>
        <v/>
      </c>
      <c r="U70" s="230">
        <f t="shared" ref="U70:U133" si="11">IF($C70="",9000,MAX(H70,M70)+(COUNTIF($H70:$H70,"NP")*600)+(COUNTIF($M70:$M70,"NP")*600)+(COUNTIF($H70:$H70,"DNF")*3600)+(COUNTIF($M70:$M70,"DNF")*3600))</f>
        <v>9000</v>
      </c>
    </row>
    <row r="71" spans="2:30" ht="18" customHeight="1" x14ac:dyDescent="0.2">
      <c r="B71" s="123">
        <f>J!E67</f>
        <v>67</v>
      </c>
      <c r="C71" s="710" t="str">
        <f>IF(AND(J!A67="",J!B67&lt;&gt;""),"NESTARTOVALO",IF(AND(J!A67="",J!B67=""),"",J!A67))</f>
        <v/>
      </c>
      <c r="D71" s="710" t="str">
        <f>IF(AND(J!A67="",J!B67=""),"",J!B67)</f>
        <v/>
      </c>
      <c r="E71" s="132"/>
      <c r="F71" s="133"/>
      <c r="G71" s="134"/>
      <c r="H71" s="124" t="str">
        <f t="shared" si="6"/>
        <v/>
      </c>
      <c r="I71" s="125"/>
      <c r="J71" s="132"/>
      <c r="K71" s="133"/>
      <c r="L71" s="134"/>
      <c r="M71" s="124" t="str">
        <f t="shared" si="7"/>
        <v/>
      </c>
      <c r="N71" s="157"/>
      <c r="O71" s="125" t="str">
        <f t="shared" si="8"/>
        <v/>
      </c>
      <c r="Q71" s="238" t="str">
        <f t="shared" si="9"/>
        <v/>
      </c>
      <c r="S71" s="238" t="str">
        <f t="shared" si="10"/>
        <v/>
      </c>
      <c r="U71" s="230">
        <f t="shared" si="11"/>
        <v>9000</v>
      </c>
    </row>
    <row r="72" spans="2:30" s="126" customFormat="1" ht="18" customHeight="1" x14ac:dyDescent="0.2">
      <c r="B72" s="221">
        <f>J!E68</f>
        <v>68</v>
      </c>
      <c r="C72" s="709" t="str">
        <f>IF(AND(J!A68="",J!B68&lt;&gt;""),"NESTARTOVALO",IF(AND(J!A68="",J!B68=""),"",J!A68))</f>
        <v/>
      </c>
      <c r="D72" s="709" t="str">
        <f>IF(AND(J!A68="",J!B68=""),"",J!B68)</f>
        <v/>
      </c>
      <c r="E72" s="223"/>
      <c r="F72" s="224"/>
      <c r="G72" s="225"/>
      <c r="H72" s="226" t="str">
        <f t="shared" si="6"/>
        <v/>
      </c>
      <c r="I72" s="227"/>
      <c r="J72" s="223"/>
      <c r="K72" s="224"/>
      <c r="L72" s="225"/>
      <c r="M72" s="226" t="str">
        <f t="shared" si="7"/>
        <v/>
      </c>
      <c r="N72" s="228"/>
      <c r="O72" s="227" t="str">
        <f t="shared" si="8"/>
        <v/>
      </c>
      <c r="P72" s="154"/>
      <c r="Q72" s="238" t="str">
        <f t="shared" si="9"/>
        <v/>
      </c>
      <c r="R72" s="154"/>
      <c r="S72" s="238" t="str">
        <f t="shared" si="10"/>
        <v/>
      </c>
      <c r="T72" s="154"/>
      <c r="U72" s="230">
        <f t="shared" si="11"/>
        <v>9000</v>
      </c>
      <c r="W72" s="136"/>
      <c r="X72" s="136"/>
      <c r="AC72" s="136"/>
      <c r="AD72" s="136"/>
    </row>
    <row r="73" spans="2:30" s="126" customFormat="1" ht="18" customHeight="1" x14ac:dyDescent="0.2">
      <c r="B73" s="123">
        <f>J!E69</f>
        <v>69</v>
      </c>
      <c r="C73" s="710" t="str">
        <f>IF(AND(J!A69="",J!B69&lt;&gt;""),"NESTARTOVALO",IF(AND(J!A69="",J!B69=""),"",J!A69))</f>
        <v/>
      </c>
      <c r="D73" s="710" t="str">
        <f>IF(AND(J!A69="",J!B69=""),"",J!B69)</f>
        <v/>
      </c>
      <c r="E73" s="132"/>
      <c r="F73" s="133"/>
      <c r="G73" s="134"/>
      <c r="H73" s="124" t="str">
        <f t="shared" si="6"/>
        <v/>
      </c>
      <c r="I73" s="125"/>
      <c r="J73" s="132"/>
      <c r="K73" s="133"/>
      <c r="L73" s="134"/>
      <c r="M73" s="124" t="str">
        <f t="shared" si="7"/>
        <v/>
      </c>
      <c r="N73" s="157"/>
      <c r="O73" s="125" t="str">
        <f t="shared" si="8"/>
        <v/>
      </c>
      <c r="P73" s="154"/>
      <c r="Q73" s="238" t="str">
        <f t="shared" si="9"/>
        <v/>
      </c>
      <c r="R73" s="154"/>
      <c r="S73" s="238" t="str">
        <f t="shared" si="10"/>
        <v/>
      </c>
      <c r="T73" s="154"/>
      <c r="U73" s="230">
        <f t="shared" si="11"/>
        <v>9000</v>
      </c>
    </row>
    <row r="74" spans="2:30" ht="18" customHeight="1" x14ac:dyDescent="0.2">
      <c r="B74" s="221">
        <f>J!E70</f>
        <v>70</v>
      </c>
      <c r="C74" s="709" t="str">
        <f>IF(AND(J!A70="",J!B70&lt;&gt;""),"NESTARTOVALO",IF(AND(J!A70="",J!B70=""),"",J!A70))</f>
        <v/>
      </c>
      <c r="D74" s="709" t="str">
        <f>IF(AND(J!A70="",J!B70=""),"",J!B70)</f>
        <v/>
      </c>
      <c r="E74" s="223"/>
      <c r="F74" s="224"/>
      <c r="G74" s="225"/>
      <c r="H74" s="226" t="str">
        <f t="shared" si="6"/>
        <v/>
      </c>
      <c r="I74" s="227"/>
      <c r="J74" s="229"/>
      <c r="K74" s="224"/>
      <c r="L74" s="225"/>
      <c r="M74" s="226" t="str">
        <f t="shared" si="7"/>
        <v/>
      </c>
      <c r="N74" s="228"/>
      <c r="O74" s="227" t="str">
        <f t="shared" si="8"/>
        <v/>
      </c>
      <c r="Q74" s="238" t="str">
        <f t="shared" si="9"/>
        <v/>
      </c>
      <c r="S74" s="238" t="str">
        <f t="shared" si="10"/>
        <v/>
      </c>
      <c r="U74" s="230">
        <f t="shared" si="11"/>
        <v>9000</v>
      </c>
    </row>
    <row r="75" spans="2:30" ht="18" customHeight="1" x14ac:dyDescent="0.2">
      <c r="B75" s="123">
        <f>J!E71</f>
        <v>71</v>
      </c>
      <c r="C75" s="710" t="str">
        <f>IF(AND(J!A71="",J!B71&lt;&gt;""),"NESTARTOVALO",IF(AND(J!A71="",J!B71=""),"",J!A71))</f>
        <v/>
      </c>
      <c r="D75" s="710" t="str">
        <f>IF(AND(J!A71="",J!B71=""),"",J!B71)</f>
        <v/>
      </c>
      <c r="E75" s="132"/>
      <c r="F75" s="133"/>
      <c r="G75" s="134"/>
      <c r="H75" s="124" t="str">
        <f t="shared" si="6"/>
        <v/>
      </c>
      <c r="I75" s="125"/>
      <c r="J75" s="132"/>
      <c r="K75" s="133"/>
      <c r="L75" s="134"/>
      <c r="M75" s="124" t="str">
        <f t="shared" si="7"/>
        <v/>
      </c>
      <c r="N75" s="157"/>
      <c r="O75" s="125" t="str">
        <f t="shared" si="8"/>
        <v/>
      </c>
      <c r="Q75" s="238" t="str">
        <f t="shared" si="9"/>
        <v/>
      </c>
      <c r="S75" s="238" t="str">
        <f t="shared" si="10"/>
        <v/>
      </c>
      <c r="U75" s="230">
        <f t="shared" si="11"/>
        <v>9000</v>
      </c>
    </row>
    <row r="76" spans="2:30" ht="18" customHeight="1" x14ac:dyDescent="0.2">
      <c r="B76" s="221">
        <f>J!E72</f>
        <v>72</v>
      </c>
      <c r="C76" s="709" t="str">
        <f>IF(AND(J!A72="",J!B72&lt;&gt;""),"NESTARTOVALO",IF(AND(J!A72="",J!B72=""),"",J!A72))</f>
        <v/>
      </c>
      <c r="D76" s="709" t="str">
        <f>IF(AND(J!A72="",J!B72=""),"",J!B72)</f>
        <v/>
      </c>
      <c r="E76" s="223"/>
      <c r="F76" s="224"/>
      <c r="G76" s="225"/>
      <c r="H76" s="226" t="str">
        <f t="shared" si="6"/>
        <v/>
      </c>
      <c r="I76" s="227"/>
      <c r="J76" s="223"/>
      <c r="K76" s="224"/>
      <c r="L76" s="225"/>
      <c r="M76" s="226" t="str">
        <f t="shared" si="7"/>
        <v/>
      </c>
      <c r="N76" s="228"/>
      <c r="O76" s="227" t="str">
        <f t="shared" si="8"/>
        <v/>
      </c>
      <c r="Q76" s="238" t="str">
        <f t="shared" si="9"/>
        <v/>
      </c>
      <c r="S76" s="238" t="str">
        <f t="shared" si="10"/>
        <v/>
      </c>
      <c r="U76" s="230">
        <f t="shared" si="11"/>
        <v>9000</v>
      </c>
    </row>
    <row r="77" spans="2:30" ht="18" customHeight="1" x14ac:dyDescent="0.2">
      <c r="B77" s="123">
        <f>J!E73</f>
        <v>73</v>
      </c>
      <c r="C77" s="710" t="str">
        <f>IF(AND(J!A73="",J!B73&lt;&gt;""),"NESTARTOVALO",IF(AND(J!A73="",J!B73=""),"",J!A73))</f>
        <v/>
      </c>
      <c r="D77" s="710" t="str">
        <f>IF(AND(J!A73="",J!B73=""),"",J!B73)</f>
        <v/>
      </c>
      <c r="E77" s="132"/>
      <c r="F77" s="133"/>
      <c r="G77" s="134"/>
      <c r="H77" s="124" t="str">
        <f t="shared" si="6"/>
        <v/>
      </c>
      <c r="I77" s="125"/>
      <c r="J77" s="132"/>
      <c r="K77" s="133"/>
      <c r="L77" s="134"/>
      <c r="M77" s="124" t="str">
        <f t="shared" si="7"/>
        <v/>
      </c>
      <c r="N77" s="157"/>
      <c r="O77" s="125" t="str">
        <f t="shared" si="8"/>
        <v/>
      </c>
      <c r="Q77" s="238" t="str">
        <f t="shared" si="9"/>
        <v/>
      </c>
      <c r="S77" s="238" t="str">
        <f t="shared" si="10"/>
        <v/>
      </c>
      <c r="U77" s="230">
        <f t="shared" si="11"/>
        <v>9000</v>
      </c>
    </row>
    <row r="78" spans="2:30" ht="18" customHeight="1" x14ac:dyDescent="0.2">
      <c r="B78" s="221">
        <f>J!E74</f>
        <v>74</v>
      </c>
      <c r="C78" s="709" t="str">
        <f>IF(AND(J!A74="",J!B74&lt;&gt;""),"NESTARTOVALO",IF(AND(J!A74="",J!B74=""),"",J!A74))</f>
        <v/>
      </c>
      <c r="D78" s="709" t="str">
        <f>IF(AND(J!A74="",J!B74=""),"",J!B74)</f>
        <v/>
      </c>
      <c r="E78" s="223"/>
      <c r="F78" s="224"/>
      <c r="G78" s="225"/>
      <c r="H78" s="226" t="str">
        <f t="shared" si="6"/>
        <v/>
      </c>
      <c r="I78" s="227"/>
      <c r="J78" s="223"/>
      <c r="K78" s="224"/>
      <c r="L78" s="225"/>
      <c r="M78" s="226" t="str">
        <f t="shared" si="7"/>
        <v/>
      </c>
      <c r="N78" s="228"/>
      <c r="O78" s="227" t="str">
        <f t="shared" si="8"/>
        <v/>
      </c>
      <c r="Q78" s="238" t="str">
        <f t="shared" si="9"/>
        <v/>
      </c>
      <c r="S78" s="238" t="str">
        <f t="shared" si="10"/>
        <v/>
      </c>
      <c r="U78" s="230">
        <f t="shared" si="11"/>
        <v>9000</v>
      </c>
    </row>
    <row r="79" spans="2:30" ht="18" customHeight="1" x14ac:dyDescent="0.2">
      <c r="B79" s="123">
        <f>J!E75</f>
        <v>75</v>
      </c>
      <c r="C79" s="710" t="str">
        <f>IF(AND(J!A75="",J!B75&lt;&gt;""),"NESTARTOVALO",IF(AND(J!A75="",J!B75=""),"",J!A75))</f>
        <v/>
      </c>
      <c r="D79" s="710" t="str">
        <f>IF(AND(J!A75="",J!B75=""),"",J!B75)</f>
        <v/>
      </c>
      <c r="E79" s="132"/>
      <c r="F79" s="133"/>
      <c r="G79" s="134"/>
      <c r="H79" s="124" t="str">
        <f t="shared" si="6"/>
        <v/>
      </c>
      <c r="I79" s="125"/>
      <c r="J79" s="132"/>
      <c r="K79" s="133"/>
      <c r="L79" s="134"/>
      <c r="M79" s="124" t="str">
        <f t="shared" si="7"/>
        <v/>
      </c>
      <c r="N79" s="157"/>
      <c r="O79" s="125" t="str">
        <f t="shared" si="8"/>
        <v/>
      </c>
      <c r="Q79" s="238" t="str">
        <f t="shared" si="9"/>
        <v/>
      </c>
      <c r="S79" s="238" t="str">
        <f t="shared" si="10"/>
        <v/>
      </c>
      <c r="U79" s="230">
        <f t="shared" si="11"/>
        <v>9000</v>
      </c>
    </row>
    <row r="80" spans="2:30" ht="18" customHeight="1" x14ac:dyDescent="0.2">
      <c r="B80" s="221">
        <f>J!E76</f>
        <v>76</v>
      </c>
      <c r="C80" s="709" t="str">
        <f>IF(AND(J!A76="",J!B76&lt;&gt;""),"NESTARTOVALO",IF(AND(J!A76="",J!B76=""),"",J!A76))</f>
        <v/>
      </c>
      <c r="D80" s="709" t="str">
        <f>IF(AND(J!A76="",J!B76=""),"",J!B76)</f>
        <v/>
      </c>
      <c r="E80" s="223"/>
      <c r="F80" s="224"/>
      <c r="G80" s="225"/>
      <c r="H80" s="226" t="str">
        <f t="shared" si="6"/>
        <v/>
      </c>
      <c r="I80" s="227"/>
      <c r="J80" s="223"/>
      <c r="K80" s="224"/>
      <c r="L80" s="225"/>
      <c r="M80" s="226" t="str">
        <f t="shared" si="7"/>
        <v/>
      </c>
      <c r="N80" s="228"/>
      <c r="O80" s="227" t="str">
        <f t="shared" si="8"/>
        <v/>
      </c>
      <c r="Q80" s="238" t="str">
        <f t="shared" si="9"/>
        <v/>
      </c>
      <c r="S80" s="238" t="str">
        <f t="shared" si="10"/>
        <v/>
      </c>
      <c r="U80" s="230">
        <f t="shared" si="11"/>
        <v>9000</v>
      </c>
    </row>
    <row r="81" spans="2:21" ht="18" customHeight="1" x14ac:dyDescent="0.2">
      <c r="B81" s="123">
        <f>J!E77</f>
        <v>77</v>
      </c>
      <c r="C81" s="710" t="str">
        <f>IF(AND(J!A77="",J!B77&lt;&gt;""),"NESTARTOVALO",IF(AND(J!A77="",J!B77=""),"",J!A77))</f>
        <v/>
      </c>
      <c r="D81" s="710" t="str">
        <f>IF(AND(J!A77="",J!B77=""),"",J!B77)</f>
        <v/>
      </c>
      <c r="E81" s="132"/>
      <c r="F81" s="133"/>
      <c r="G81" s="134"/>
      <c r="H81" s="124" t="str">
        <f t="shared" si="6"/>
        <v/>
      </c>
      <c r="I81" s="125"/>
      <c r="J81" s="132"/>
      <c r="K81" s="133"/>
      <c r="L81" s="134"/>
      <c r="M81" s="124" t="str">
        <f t="shared" si="7"/>
        <v/>
      </c>
      <c r="N81" s="157"/>
      <c r="O81" s="125" t="str">
        <f t="shared" si="8"/>
        <v/>
      </c>
      <c r="Q81" s="238" t="str">
        <f t="shared" si="9"/>
        <v/>
      </c>
      <c r="S81" s="238" t="str">
        <f t="shared" si="10"/>
        <v/>
      </c>
      <c r="U81" s="230">
        <f t="shared" si="11"/>
        <v>9000</v>
      </c>
    </row>
    <row r="82" spans="2:21" ht="18" customHeight="1" x14ac:dyDescent="0.2">
      <c r="B82" s="221">
        <f>J!E78</f>
        <v>78</v>
      </c>
      <c r="C82" s="709" t="str">
        <f>IF(AND(J!A78="",J!B78&lt;&gt;""),"NESTARTOVALO",IF(AND(J!A78="",J!B78=""),"",J!A78))</f>
        <v/>
      </c>
      <c r="D82" s="709" t="str">
        <f>IF(AND(J!A78="",J!B78=""),"",J!B78)</f>
        <v/>
      </c>
      <c r="E82" s="223"/>
      <c r="F82" s="224"/>
      <c r="G82" s="225"/>
      <c r="H82" s="226" t="str">
        <f t="shared" si="6"/>
        <v/>
      </c>
      <c r="I82" s="227"/>
      <c r="J82" s="223"/>
      <c r="K82" s="224"/>
      <c r="L82" s="225"/>
      <c r="M82" s="226" t="str">
        <f t="shared" si="7"/>
        <v/>
      </c>
      <c r="N82" s="228"/>
      <c r="O82" s="227" t="str">
        <f t="shared" si="8"/>
        <v/>
      </c>
      <c r="Q82" s="238" t="str">
        <f t="shared" si="9"/>
        <v/>
      </c>
      <c r="S82" s="238" t="str">
        <f t="shared" si="10"/>
        <v/>
      </c>
      <c r="U82" s="230">
        <f t="shared" si="11"/>
        <v>9000</v>
      </c>
    </row>
    <row r="83" spans="2:21" ht="18" customHeight="1" x14ac:dyDescent="0.2">
      <c r="B83" s="123">
        <f>J!E79</f>
        <v>79</v>
      </c>
      <c r="C83" s="710" t="str">
        <f>IF(AND(J!A79="",J!B79&lt;&gt;""),"NESTARTOVALO",IF(AND(J!A79="",J!B79=""),"",J!A79))</f>
        <v/>
      </c>
      <c r="D83" s="710" t="str">
        <f>IF(AND(J!A79="",J!B79=""),"",J!B79)</f>
        <v/>
      </c>
      <c r="E83" s="132"/>
      <c r="F83" s="133"/>
      <c r="G83" s="134"/>
      <c r="H83" s="124" t="str">
        <f t="shared" si="6"/>
        <v/>
      </c>
      <c r="I83" s="125"/>
      <c r="J83" s="132"/>
      <c r="K83" s="133"/>
      <c r="L83" s="134"/>
      <c r="M83" s="124" t="str">
        <f t="shared" si="7"/>
        <v/>
      </c>
      <c r="N83" s="157"/>
      <c r="O83" s="125" t="str">
        <f t="shared" si="8"/>
        <v/>
      </c>
      <c r="Q83" s="238" t="str">
        <f t="shared" si="9"/>
        <v/>
      </c>
      <c r="S83" s="238" t="str">
        <f t="shared" si="10"/>
        <v/>
      </c>
      <c r="U83" s="230">
        <f t="shared" si="11"/>
        <v>9000</v>
      </c>
    </row>
    <row r="84" spans="2:21" ht="18" customHeight="1" x14ac:dyDescent="0.2">
      <c r="B84" s="221">
        <f>J!E80</f>
        <v>80</v>
      </c>
      <c r="C84" s="709" t="str">
        <f>IF(AND(J!A80="",J!B80&lt;&gt;""),"NESTARTOVALO",IF(AND(J!A80="",J!B80=""),"",J!A80))</f>
        <v/>
      </c>
      <c r="D84" s="709" t="str">
        <f>IF(AND(J!A80="",J!B80=""),"",J!B80)</f>
        <v/>
      </c>
      <c r="E84" s="223"/>
      <c r="F84" s="224"/>
      <c r="G84" s="225"/>
      <c r="H84" s="226" t="str">
        <f t="shared" si="6"/>
        <v/>
      </c>
      <c r="I84" s="227"/>
      <c r="J84" s="223"/>
      <c r="K84" s="224"/>
      <c r="L84" s="225"/>
      <c r="M84" s="226" t="str">
        <f t="shared" si="7"/>
        <v/>
      </c>
      <c r="N84" s="228"/>
      <c r="O84" s="227" t="str">
        <f t="shared" si="8"/>
        <v/>
      </c>
      <c r="Q84" s="238" t="str">
        <f t="shared" si="9"/>
        <v/>
      </c>
      <c r="S84" s="238" t="str">
        <f t="shared" si="10"/>
        <v/>
      </c>
      <c r="U84" s="230">
        <f t="shared" si="11"/>
        <v>9000</v>
      </c>
    </row>
    <row r="85" spans="2:21" ht="18" customHeight="1" x14ac:dyDescent="0.2">
      <c r="B85" s="123">
        <f>J!E81</f>
        <v>81</v>
      </c>
      <c r="C85" s="710" t="str">
        <f>IF(AND(J!A81="",J!B81&lt;&gt;""),"NESTARTOVALO",IF(AND(J!A81="",J!B81=""),"",J!A81))</f>
        <v/>
      </c>
      <c r="D85" s="710" t="str">
        <f>IF(AND(J!A81="",J!B81=""),"",J!B81)</f>
        <v/>
      </c>
      <c r="E85" s="132"/>
      <c r="F85" s="133"/>
      <c r="G85" s="134"/>
      <c r="H85" s="124" t="str">
        <f t="shared" si="6"/>
        <v/>
      </c>
      <c r="I85" s="125"/>
      <c r="J85" s="132"/>
      <c r="K85" s="133"/>
      <c r="L85" s="134"/>
      <c r="M85" s="124" t="str">
        <f t="shared" si="7"/>
        <v/>
      </c>
      <c r="N85" s="157"/>
      <c r="O85" s="125" t="str">
        <f t="shared" si="8"/>
        <v/>
      </c>
      <c r="Q85" s="238" t="str">
        <f t="shared" si="9"/>
        <v/>
      </c>
      <c r="S85" s="238" t="str">
        <f t="shared" si="10"/>
        <v/>
      </c>
      <c r="U85" s="230">
        <f t="shared" si="11"/>
        <v>9000</v>
      </c>
    </row>
    <row r="86" spans="2:21" ht="18" customHeight="1" x14ac:dyDescent="0.2">
      <c r="B86" s="221">
        <f>J!E82</f>
        <v>82</v>
      </c>
      <c r="C86" s="709" t="str">
        <f>IF(AND(J!A82="",J!B82&lt;&gt;""),"NESTARTOVALO",IF(AND(J!A82="",J!B82=""),"",J!A82))</f>
        <v/>
      </c>
      <c r="D86" s="709" t="str">
        <f>IF(AND(J!A82="",J!B82=""),"",J!B82)</f>
        <v/>
      </c>
      <c r="E86" s="223"/>
      <c r="F86" s="224"/>
      <c r="G86" s="225"/>
      <c r="H86" s="226" t="str">
        <f t="shared" si="6"/>
        <v/>
      </c>
      <c r="I86" s="227"/>
      <c r="J86" s="223"/>
      <c r="K86" s="224"/>
      <c r="L86" s="225"/>
      <c r="M86" s="226" t="str">
        <f t="shared" si="7"/>
        <v/>
      </c>
      <c r="N86" s="228"/>
      <c r="O86" s="227" t="str">
        <f t="shared" si="8"/>
        <v/>
      </c>
      <c r="Q86" s="238" t="str">
        <f t="shared" si="9"/>
        <v/>
      </c>
      <c r="S86" s="238" t="str">
        <f t="shared" si="10"/>
        <v/>
      </c>
      <c r="U86" s="230">
        <f t="shared" si="11"/>
        <v>9000</v>
      </c>
    </row>
    <row r="87" spans="2:21" ht="18" customHeight="1" x14ac:dyDescent="0.2">
      <c r="B87" s="123">
        <f>J!E83</f>
        <v>83</v>
      </c>
      <c r="C87" s="710" t="str">
        <f>IF(AND(J!A83="",J!B83&lt;&gt;""),"NESTARTOVALO",IF(AND(J!A83="",J!B83=""),"",J!A83))</f>
        <v/>
      </c>
      <c r="D87" s="710" t="str">
        <f>IF(AND(J!A83="",J!B83=""),"",J!B83)</f>
        <v/>
      </c>
      <c r="E87" s="132"/>
      <c r="F87" s="133"/>
      <c r="G87" s="134"/>
      <c r="H87" s="124" t="str">
        <f t="shared" si="6"/>
        <v/>
      </c>
      <c r="I87" s="125"/>
      <c r="J87" s="132"/>
      <c r="K87" s="133"/>
      <c r="L87" s="134"/>
      <c r="M87" s="124" t="str">
        <f t="shared" si="7"/>
        <v/>
      </c>
      <c r="N87" s="157"/>
      <c r="O87" s="125" t="str">
        <f t="shared" si="8"/>
        <v/>
      </c>
      <c r="Q87" s="238" t="str">
        <f t="shared" si="9"/>
        <v/>
      </c>
      <c r="S87" s="238" t="str">
        <f t="shared" si="10"/>
        <v/>
      </c>
      <c r="U87" s="230">
        <f t="shared" si="11"/>
        <v>9000</v>
      </c>
    </row>
    <row r="88" spans="2:21" ht="18" customHeight="1" x14ac:dyDescent="0.2">
      <c r="B88" s="221">
        <f>J!E84</f>
        <v>84</v>
      </c>
      <c r="C88" s="709" t="str">
        <f>IF(AND(J!A84="",J!B84&lt;&gt;""),"NESTARTOVALO",IF(AND(J!A84="",J!B84=""),"",J!A84))</f>
        <v/>
      </c>
      <c r="D88" s="709" t="str">
        <f>IF(AND(J!A84="",J!B84=""),"",J!B84)</f>
        <v/>
      </c>
      <c r="E88" s="223"/>
      <c r="F88" s="224"/>
      <c r="G88" s="225"/>
      <c r="H88" s="226" t="str">
        <f t="shared" si="6"/>
        <v/>
      </c>
      <c r="I88" s="227"/>
      <c r="J88" s="223"/>
      <c r="K88" s="224"/>
      <c r="L88" s="225"/>
      <c r="M88" s="226" t="str">
        <f t="shared" si="7"/>
        <v/>
      </c>
      <c r="N88" s="228"/>
      <c r="O88" s="227" t="str">
        <f t="shared" si="8"/>
        <v/>
      </c>
      <c r="Q88" s="238" t="str">
        <f t="shared" si="9"/>
        <v/>
      </c>
      <c r="S88" s="238" t="str">
        <f t="shared" si="10"/>
        <v/>
      </c>
      <c r="U88" s="230">
        <f t="shared" si="11"/>
        <v>9000</v>
      </c>
    </row>
    <row r="89" spans="2:21" ht="18" customHeight="1" x14ac:dyDescent="0.2">
      <c r="B89" s="123">
        <f>J!E85</f>
        <v>85</v>
      </c>
      <c r="C89" s="710" t="str">
        <f>IF(AND(J!A85="",J!B85&lt;&gt;""),"NESTARTOVALO",IF(AND(J!A85="",J!B85=""),"",J!A85))</f>
        <v/>
      </c>
      <c r="D89" s="710" t="str">
        <f>IF(AND(J!A85="",J!B85=""),"",J!B85)</f>
        <v/>
      </c>
      <c r="E89" s="132"/>
      <c r="F89" s="133"/>
      <c r="G89" s="134"/>
      <c r="H89" s="124" t="str">
        <f t="shared" si="6"/>
        <v/>
      </c>
      <c r="I89" s="125"/>
      <c r="J89" s="132"/>
      <c r="K89" s="133"/>
      <c r="L89" s="134"/>
      <c r="M89" s="124" t="str">
        <f t="shared" si="7"/>
        <v/>
      </c>
      <c r="N89" s="157"/>
      <c r="O89" s="125" t="str">
        <f t="shared" si="8"/>
        <v/>
      </c>
      <c r="Q89" s="238" t="str">
        <f t="shared" si="9"/>
        <v/>
      </c>
      <c r="S89" s="238" t="str">
        <f t="shared" si="10"/>
        <v/>
      </c>
      <c r="U89" s="230">
        <f t="shared" si="11"/>
        <v>9000</v>
      </c>
    </row>
    <row r="90" spans="2:21" ht="18" customHeight="1" x14ac:dyDescent="0.2">
      <c r="B90" s="221">
        <f>J!E86</f>
        <v>86</v>
      </c>
      <c r="C90" s="709" t="str">
        <f>IF(AND(J!A86="",J!B86&lt;&gt;""),"NESTARTOVALO",IF(AND(J!A86="",J!B86=""),"",J!A86))</f>
        <v/>
      </c>
      <c r="D90" s="709" t="str">
        <f>IF(AND(J!A86="",J!B86=""),"",J!B86)</f>
        <v/>
      </c>
      <c r="E90" s="223"/>
      <c r="F90" s="224"/>
      <c r="G90" s="225"/>
      <c r="H90" s="226" t="str">
        <f t="shared" si="6"/>
        <v/>
      </c>
      <c r="I90" s="227"/>
      <c r="J90" s="223"/>
      <c r="K90" s="224"/>
      <c r="L90" s="225"/>
      <c r="M90" s="226" t="str">
        <f t="shared" si="7"/>
        <v/>
      </c>
      <c r="N90" s="228"/>
      <c r="O90" s="227" t="str">
        <f t="shared" si="8"/>
        <v/>
      </c>
      <c r="Q90" s="238" t="str">
        <f t="shared" si="9"/>
        <v/>
      </c>
      <c r="S90" s="238" t="str">
        <f t="shared" si="10"/>
        <v/>
      </c>
      <c r="U90" s="230">
        <f t="shared" si="11"/>
        <v>9000</v>
      </c>
    </row>
    <row r="91" spans="2:21" ht="18" customHeight="1" x14ac:dyDescent="0.2">
      <c r="B91" s="123">
        <f>J!E87</f>
        <v>87</v>
      </c>
      <c r="C91" s="710" t="str">
        <f>IF(AND(J!A87="",J!B87&lt;&gt;""),"NESTARTOVALO",IF(AND(J!A87="",J!B87=""),"",J!A87))</f>
        <v/>
      </c>
      <c r="D91" s="710" t="str">
        <f>IF(AND(J!A87="",J!B87=""),"",J!B87)</f>
        <v/>
      </c>
      <c r="E91" s="132"/>
      <c r="F91" s="133"/>
      <c r="G91" s="134"/>
      <c r="H91" s="124" t="str">
        <f t="shared" si="6"/>
        <v/>
      </c>
      <c r="I91" s="125"/>
      <c r="J91" s="132"/>
      <c r="K91" s="133"/>
      <c r="L91" s="134"/>
      <c r="M91" s="124" t="str">
        <f t="shared" si="7"/>
        <v/>
      </c>
      <c r="N91" s="157"/>
      <c r="O91" s="125" t="str">
        <f t="shared" si="8"/>
        <v/>
      </c>
      <c r="Q91" s="238" t="str">
        <f t="shared" si="9"/>
        <v/>
      </c>
      <c r="S91" s="238" t="str">
        <f t="shared" si="10"/>
        <v/>
      </c>
      <c r="U91" s="230">
        <f t="shared" si="11"/>
        <v>9000</v>
      </c>
    </row>
    <row r="92" spans="2:21" ht="18" customHeight="1" x14ac:dyDescent="0.2">
      <c r="B92" s="221">
        <f>J!E88</f>
        <v>88</v>
      </c>
      <c r="C92" s="709" t="str">
        <f>IF(AND(J!A88="",J!B88&lt;&gt;""),"NESTARTOVALO",IF(AND(J!A88="",J!B88=""),"",J!A88))</f>
        <v/>
      </c>
      <c r="D92" s="709" t="str">
        <f>IF(AND(J!A88="",J!B88=""),"",J!B88)</f>
        <v/>
      </c>
      <c r="E92" s="223"/>
      <c r="F92" s="224"/>
      <c r="G92" s="225"/>
      <c r="H92" s="226" t="str">
        <f t="shared" si="6"/>
        <v/>
      </c>
      <c r="I92" s="227"/>
      <c r="J92" s="223"/>
      <c r="K92" s="224"/>
      <c r="L92" s="225"/>
      <c r="M92" s="226" t="str">
        <f t="shared" si="7"/>
        <v/>
      </c>
      <c r="N92" s="228"/>
      <c r="O92" s="227" t="str">
        <f t="shared" si="8"/>
        <v/>
      </c>
      <c r="Q92" s="238" t="str">
        <f t="shared" si="9"/>
        <v/>
      </c>
      <c r="S92" s="238" t="str">
        <f t="shared" si="10"/>
        <v/>
      </c>
      <c r="U92" s="230">
        <f t="shared" si="11"/>
        <v>9000</v>
      </c>
    </row>
    <row r="93" spans="2:21" ht="18" customHeight="1" x14ac:dyDescent="0.2">
      <c r="B93" s="123">
        <f>J!E89</f>
        <v>89</v>
      </c>
      <c r="C93" s="710" t="str">
        <f>IF(AND(J!A89="",J!B89&lt;&gt;""),"NESTARTOVALO",IF(AND(J!A89="",J!B89=""),"",J!A89))</f>
        <v/>
      </c>
      <c r="D93" s="710" t="str">
        <f>IF(AND(J!A89="",J!B89=""),"",J!B89)</f>
        <v/>
      </c>
      <c r="E93" s="132"/>
      <c r="F93" s="133"/>
      <c r="G93" s="134"/>
      <c r="H93" s="124" t="str">
        <f t="shared" si="6"/>
        <v/>
      </c>
      <c r="I93" s="125"/>
      <c r="J93" s="132"/>
      <c r="K93" s="133"/>
      <c r="L93" s="134"/>
      <c r="M93" s="124" t="str">
        <f t="shared" si="7"/>
        <v/>
      </c>
      <c r="N93" s="157"/>
      <c r="O93" s="125" t="str">
        <f t="shared" si="8"/>
        <v/>
      </c>
      <c r="Q93" s="238" t="str">
        <f t="shared" si="9"/>
        <v/>
      </c>
      <c r="S93" s="238" t="str">
        <f t="shared" si="10"/>
        <v/>
      </c>
      <c r="U93" s="230">
        <f t="shared" si="11"/>
        <v>9000</v>
      </c>
    </row>
    <row r="94" spans="2:21" ht="18" customHeight="1" x14ac:dyDescent="0.2">
      <c r="B94" s="221">
        <f>J!E90</f>
        <v>90</v>
      </c>
      <c r="C94" s="709" t="str">
        <f>IF(AND(J!A90="",J!B90&lt;&gt;""),"NESTARTOVALO",IF(AND(J!A90="",J!B90=""),"",J!A90))</f>
        <v/>
      </c>
      <c r="D94" s="709" t="str">
        <f>IF(AND(J!A90="",J!B90=""),"",J!B90)</f>
        <v/>
      </c>
      <c r="E94" s="223"/>
      <c r="F94" s="224"/>
      <c r="G94" s="225"/>
      <c r="H94" s="226" t="str">
        <f t="shared" si="6"/>
        <v/>
      </c>
      <c r="I94" s="227"/>
      <c r="J94" s="223"/>
      <c r="K94" s="224"/>
      <c r="L94" s="225"/>
      <c r="M94" s="226" t="str">
        <f t="shared" si="7"/>
        <v/>
      </c>
      <c r="N94" s="228"/>
      <c r="O94" s="227" t="str">
        <f t="shared" si="8"/>
        <v/>
      </c>
      <c r="Q94" s="238" t="str">
        <f t="shared" si="9"/>
        <v/>
      </c>
      <c r="S94" s="238" t="str">
        <f t="shared" si="10"/>
        <v/>
      </c>
      <c r="U94" s="230">
        <f t="shared" si="11"/>
        <v>9000</v>
      </c>
    </row>
    <row r="95" spans="2:21" ht="18" customHeight="1" x14ac:dyDescent="0.2">
      <c r="B95" s="294">
        <f>J!E91</f>
        <v>91</v>
      </c>
      <c r="C95" s="711" t="str">
        <f>IF(AND(J!A91="",J!B91&lt;&gt;""),"NESTARTOVALO",IF(AND(J!A91="",J!B91=""),"",J!A91))</f>
        <v/>
      </c>
      <c r="D95" s="711" t="str">
        <f>IF(AND(J!A91="",J!B91=""),"",J!B91)</f>
        <v/>
      </c>
      <c r="E95" s="295"/>
      <c r="F95" s="296"/>
      <c r="G95" s="297"/>
      <c r="H95" s="298" t="str">
        <f t="shared" si="6"/>
        <v/>
      </c>
      <c r="I95" s="299"/>
      <c r="J95" s="295"/>
      <c r="K95" s="296"/>
      <c r="L95" s="297"/>
      <c r="M95" s="298" t="str">
        <f t="shared" si="7"/>
        <v/>
      </c>
      <c r="N95" s="300"/>
      <c r="O95" s="299" t="str">
        <f t="shared" si="8"/>
        <v/>
      </c>
      <c r="Q95" s="238" t="str">
        <f t="shared" si="9"/>
        <v/>
      </c>
      <c r="S95" s="238" t="str">
        <f t="shared" si="10"/>
        <v/>
      </c>
      <c r="U95" s="230">
        <f t="shared" si="11"/>
        <v>9000</v>
      </c>
    </row>
    <row r="96" spans="2:21" ht="18" customHeight="1" x14ac:dyDescent="0.2">
      <c r="B96" s="221">
        <f>J!E92</f>
        <v>92</v>
      </c>
      <c r="C96" s="709" t="str">
        <f>IF(AND(J!A92="",J!B92&lt;&gt;""),"NESTARTOVALO",IF(AND(J!A92="",J!B92=""),"",J!A92))</f>
        <v/>
      </c>
      <c r="D96" s="709" t="str">
        <f>IF(AND(J!A92="",J!B92=""),"",J!B92)</f>
        <v/>
      </c>
      <c r="E96" s="223"/>
      <c r="F96" s="224"/>
      <c r="G96" s="225"/>
      <c r="H96" s="226" t="str">
        <f t="shared" si="6"/>
        <v/>
      </c>
      <c r="I96" s="227"/>
      <c r="J96" s="223"/>
      <c r="K96" s="224"/>
      <c r="L96" s="225"/>
      <c r="M96" s="226" t="str">
        <f t="shared" si="7"/>
        <v/>
      </c>
      <c r="N96" s="228"/>
      <c r="O96" s="227" t="str">
        <f t="shared" si="8"/>
        <v/>
      </c>
      <c r="Q96" s="238" t="str">
        <f t="shared" si="9"/>
        <v/>
      </c>
      <c r="S96" s="238" t="str">
        <f t="shared" si="10"/>
        <v/>
      </c>
      <c r="U96" s="230">
        <f t="shared" si="11"/>
        <v>9000</v>
      </c>
    </row>
    <row r="97" spans="2:21" ht="18" customHeight="1" x14ac:dyDescent="0.2">
      <c r="B97" s="123">
        <f>J!E93</f>
        <v>93</v>
      </c>
      <c r="C97" s="710" t="str">
        <f>IF(AND(J!A93="",J!B93&lt;&gt;""),"NESTARTOVALO",IF(AND(J!A93="",J!B93=""),"",J!A93))</f>
        <v/>
      </c>
      <c r="D97" s="710" t="str">
        <f>IF(AND(J!A93="",J!B93=""),"",J!B93)</f>
        <v/>
      </c>
      <c r="E97" s="132"/>
      <c r="F97" s="133"/>
      <c r="G97" s="134"/>
      <c r="H97" s="124" t="str">
        <f t="shared" si="6"/>
        <v/>
      </c>
      <c r="I97" s="125"/>
      <c r="J97" s="132"/>
      <c r="K97" s="133"/>
      <c r="L97" s="134"/>
      <c r="M97" s="124" t="str">
        <f t="shared" si="7"/>
        <v/>
      </c>
      <c r="N97" s="157"/>
      <c r="O97" s="125" t="str">
        <f t="shared" si="8"/>
        <v/>
      </c>
      <c r="Q97" s="238" t="str">
        <f t="shared" si="9"/>
        <v/>
      </c>
      <c r="S97" s="238" t="str">
        <f t="shared" si="10"/>
        <v/>
      </c>
      <c r="U97" s="230">
        <f t="shared" si="11"/>
        <v>9000</v>
      </c>
    </row>
    <row r="98" spans="2:21" ht="18" customHeight="1" x14ac:dyDescent="0.2">
      <c r="B98" s="221">
        <f>J!E94</f>
        <v>94</v>
      </c>
      <c r="C98" s="709" t="str">
        <f>IF(AND(J!A94="",J!B94&lt;&gt;""),"NESTARTOVALO",IF(AND(J!A94="",J!B94=""),"",J!A94))</f>
        <v/>
      </c>
      <c r="D98" s="709" t="str">
        <f>IF(AND(J!A94="",J!B94=""),"",J!B94)</f>
        <v/>
      </c>
      <c r="E98" s="223"/>
      <c r="F98" s="224"/>
      <c r="G98" s="225"/>
      <c r="H98" s="226" t="str">
        <f t="shared" si="6"/>
        <v/>
      </c>
      <c r="I98" s="227"/>
      <c r="J98" s="223"/>
      <c r="K98" s="224"/>
      <c r="L98" s="225"/>
      <c r="M98" s="226" t="str">
        <f t="shared" si="7"/>
        <v/>
      </c>
      <c r="N98" s="228"/>
      <c r="O98" s="227" t="str">
        <f t="shared" si="8"/>
        <v/>
      </c>
      <c r="Q98" s="238" t="str">
        <f t="shared" si="9"/>
        <v/>
      </c>
      <c r="S98" s="238" t="str">
        <f t="shared" si="10"/>
        <v/>
      </c>
      <c r="U98" s="230">
        <f t="shared" si="11"/>
        <v>9000</v>
      </c>
    </row>
    <row r="99" spans="2:21" ht="18" customHeight="1" x14ac:dyDescent="0.2">
      <c r="B99" s="123">
        <f>J!E95</f>
        <v>95</v>
      </c>
      <c r="C99" s="710" t="str">
        <f>IF(AND(J!A95="",J!B95&lt;&gt;""),"NESTARTOVALO",IF(AND(J!A95="",J!B95=""),"",J!A95))</f>
        <v/>
      </c>
      <c r="D99" s="710" t="str">
        <f>IF(AND(J!A95="",J!B95=""),"",J!B95)</f>
        <v/>
      </c>
      <c r="E99" s="132"/>
      <c r="F99" s="133"/>
      <c r="G99" s="134"/>
      <c r="H99" s="124" t="str">
        <f t="shared" si="6"/>
        <v/>
      </c>
      <c r="I99" s="125"/>
      <c r="J99" s="132"/>
      <c r="K99" s="133"/>
      <c r="L99" s="134"/>
      <c r="M99" s="124" t="str">
        <f t="shared" si="7"/>
        <v/>
      </c>
      <c r="N99" s="157"/>
      <c r="O99" s="125" t="str">
        <f t="shared" si="8"/>
        <v/>
      </c>
      <c r="Q99" s="238" t="str">
        <f t="shared" si="9"/>
        <v/>
      </c>
      <c r="S99" s="238" t="str">
        <f t="shared" si="10"/>
        <v/>
      </c>
      <c r="U99" s="230">
        <f t="shared" si="11"/>
        <v>9000</v>
      </c>
    </row>
    <row r="100" spans="2:21" ht="18" customHeight="1" x14ac:dyDescent="0.2">
      <c r="B100" s="221">
        <f>J!E96</f>
        <v>96</v>
      </c>
      <c r="C100" s="709" t="str">
        <f>IF(AND(J!A96="",J!B96&lt;&gt;""),"NESTARTOVALO",IF(AND(J!A96="",J!B96=""),"",J!A96))</f>
        <v/>
      </c>
      <c r="D100" s="709" t="str">
        <f>IF(AND(J!A96="",J!B96=""),"",J!B96)</f>
        <v/>
      </c>
      <c r="E100" s="223"/>
      <c r="F100" s="224"/>
      <c r="G100" s="225"/>
      <c r="H100" s="226" t="str">
        <f t="shared" si="6"/>
        <v/>
      </c>
      <c r="I100" s="227"/>
      <c r="J100" s="223"/>
      <c r="K100" s="224"/>
      <c r="L100" s="225"/>
      <c r="M100" s="226" t="str">
        <f t="shared" si="7"/>
        <v/>
      </c>
      <c r="N100" s="228"/>
      <c r="O100" s="227" t="str">
        <f t="shared" si="8"/>
        <v/>
      </c>
      <c r="Q100" s="238" t="str">
        <f t="shared" si="9"/>
        <v/>
      </c>
      <c r="S100" s="238" t="str">
        <f t="shared" si="10"/>
        <v/>
      </c>
      <c r="U100" s="230">
        <f t="shared" si="11"/>
        <v>9000</v>
      </c>
    </row>
    <row r="101" spans="2:21" ht="18" customHeight="1" x14ac:dyDescent="0.2">
      <c r="B101" s="123">
        <f>J!E97</f>
        <v>97</v>
      </c>
      <c r="C101" s="710" t="str">
        <f>IF(AND(J!A97="",J!B97&lt;&gt;""),"NESTARTOVALO",IF(AND(J!A97="",J!B97=""),"",J!A97))</f>
        <v/>
      </c>
      <c r="D101" s="710" t="str">
        <f>IF(AND(J!A97="",J!B97=""),"",J!B97)</f>
        <v/>
      </c>
      <c r="E101" s="132"/>
      <c r="F101" s="133"/>
      <c r="G101" s="134"/>
      <c r="H101" s="124" t="str">
        <f t="shared" si="6"/>
        <v/>
      </c>
      <c r="I101" s="125"/>
      <c r="J101" s="132"/>
      <c r="K101" s="133"/>
      <c r="L101" s="134"/>
      <c r="M101" s="124" t="str">
        <f t="shared" si="7"/>
        <v/>
      </c>
      <c r="N101" s="157"/>
      <c r="O101" s="125" t="str">
        <f t="shared" si="8"/>
        <v/>
      </c>
      <c r="Q101" s="238" t="str">
        <f t="shared" si="9"/>
        <v/>
      </c>
      <c r="S101" s="238" t="str">
        <f t="shared" si="10"/>
        <v/>
      </c>
      <c r="U101" s="230">
        <f t="shared" si="11"/>
        <v>9000</v>
      </c>
    </row>
    <row r="102" spans="2:21" ht="18" customHeight="1" x14ac:dyDescent="0.2">
      <c r="B102" s="221">
        <f>J!E98</f>
        <v>98</v>
      </c>
      <c r="C102" s="709" t="str">
        <f>IF(AND(J!A98="",J!B98&lt;&gt;""),"NESTARTOVALO",IF(AND(J!A98="",J!B98=""),"",J!A98))</f>
        <v/>
      </c>
      <c r="D102" s="709" t="str">
        <f>IF(AND(J!A98="",J!B98=""),"",J!B98)</f>
        <v/>
      </c>
      <c r="E102" s="223"/>
      <c r="F102" s="224"/>
      <c r="G102" s="225"/>
      <c r="H102" s="226" t="str">
        <f t="shared" si="6"/>
        <v/>
      </c>
      <c r="I102" s="227"/>
      <c r="J102" s="223"/>
      <c r="K102" s="224"/>
      <c r="L102" s="225"/>
      <c r="M102" s="226" t="str">
        <f t="shared" si="7"/>
        <v/>
      </c>
      <c r="N102" s="228"/>
      <c r="O102" s="227" t="str">
        <f t="shared" si="8"/>
        <v/>
      </c>
      <c r="Q102" s="238" t="str">
        <f t="shared" si="9"/>
        <v/>
      </c>
      <c r="S102" s="238" t="str">
        <f t="shared" si="10"/>
        <v/>
      </c>
      <c r="U102" s="230">
        <f t="shared" si="11"/>
        <v>9000</v>
      </c>
    </row>
    <row r="103" spans="2:21" ht="18" customHeight="1" x14ac:dyDescent="0.2">
      <c r="B103" s="123">
        <f>J!E99</f>
        <v>99</v>
      </c>
      <c r="C103" s="710" t="str">
        <f>IF(AND(J!A99="",J!B99&lt;&gt;""),"NESTARTOVALO",IF(AND(J!A99="",J!B99=""),"",J!A99))</f>
        <v/>
      </c>
      <c r="D103" s="710" t="str">
        <f>IF(AND(J!A99="",J!B99=""),"",J!B99)</f>
        <v/>
      </c>
      <c r="E103" s="132"/>
      <c r="F103" s="133"/>
      <c r="G103" s="134"/>
      <c r="H103" s="124" t="str">
        <f t="shared" si="6"/>
        <v/>
      </c>
      <c r="I103" s="125"/>
      <c r="J103" s="132"/>
      <c r="K103" s="133"/>
      <c r="L103" s="134"/>
      <c r="M103" s="124" t="str">
        <f t="shared" si="7"/>
        <v/>
      </c>
      <c r="N103" s="157"/>
      <c r="O103" s="125" t="str">
        <f t="shared" ref="O103:O149" si="12">IF(C103="","",IF(OR(AND(H103="NP",M103="NP"),AND(H103="DNF",M103="DNF")),H103,IF(AND(H103="NP",M103="DNF"),H103,IF(AND(H103="DNF",M103="NP"),M103,MIN(H103,M103)))))</f>
        <v/>
      </c>
      <c r="Q103" s="238" t="str">
        <f t="shared" si="9"/>
        <v/>
      </c>
      <c r="S103" s="238" t="str">
        <f t="shared" si="10"/>
        <v/>
      </c>
      <c r="U103" s="230">
        <f t="shared" si="11"/>
        <v>9000</v>
      </c>
    </row>
    <row r="104" spans="2:21" ht="18" customHeight="1" x14ac:dyDescent="0.2">
      <c r="B104" s="301">
        <f>J!E100</f>
        <v>100</v>
      </c>
      <c r="C104" s="712" t="str">
        <f>IF(AND(J!A100="",J!B100&lt;&gt;""),"NESTARTOVALO",IF(AND(J!A100="",J!B100=""),"",J!A100))</f>
        <v/>
      </c>
      <c r="D104" s="712" t="str">
        <f>IF(AND(J!A100="",J!B100=""),"",J!B100)</f>
        <v/>
      </c>
      <c r="E104" s="302"/>
      <c r="F104" s="303"/>
      <c r="G104" s="304"/>
      <c r="H104" s="305" t="str">
        <f t="shared" si="6"/>
        <v/>
      </c>
      <c r="I104" s="306"/>
      <c r="J104" s="302"/>
      <c r="K104" s="303"/>
      <c r="L104" s="304"/>
      <c r="M104" s="305" t="str">
        <f t="shared" si="7"/>
        <v/>
      </c>
      <c r="N104" s="307"/>
      <c r="O104" s="306" t="str">
        <f t="shared" si="12"/>
        <v/>
      </c>
      <c r="Q104" s="238" t="str">
        <f t="shared" si="9"/>
        <v/>
      </c>
      <c r="S104" s="238" t="str">
        <f t="shared" si="10"/>
        <v/>
      </c>
      <c r="U104" s="230">
        <f t="shared" si="11"/>
        <v>9000</v>
      </c>
    </row>
    <row r="105" spans="2:21" ht="18" customHeight="1" x14ac:dyDescent="0.2">
      <c r="B105" s="123">
        <f>J!E101</f>
        <v>101</v>
      </c>
      <c r="C105" s="710" t="str">
        <f>IF(AND(J!A101="",J!B101&lt;&gt;""),"NESTARTOVALO",IF(AND(J!A101="",J!B101=""),"",J!A101))</f>
        <v/>
      </c>
      <c r="D105" s="710" t="str">
        <f>IF(AND(J!A101="",J!B101=""),"",J!B101)</f>
        <v/>
      </c>
      <c r="E105" s="132"/>
      <c r="F105" s="133"/>
      <c r="G105" s="134"/>
      <c r="H105" s="124" t="str">
        <f t="shared" si="6"/>
        <v/>
      </c>
      <c r="I105" s="125"/>
      <c r="J105" s="132"/>
      <c r="K105" s="133"/>
      <c r="L105" s="134"/>
      <c r="M105" s="124" t="str">
        <f t="shared" si="7"/>
        <v/>
      </c>
      <c r="N105" s="157"/>
      <c r="O105" s="125" t="str">
        <f t="shared" si="12"/>
        <v/>
      </c>
      <c r="Q105" s="238" t="str">
        <f t="shared" si="9"/>
        <v/>
      </c>
      <c r="S105" s="238" t="str">
        <f t="shared" si="10"/>
        <v/>
      </c>
      <c r="U105" s="230">
        <f t="shared" si="11"/>
        <v>9000</v>
      </c>
    </row>
    <row r="106" spans="2:21" ht="18" customHeight="1" x14ac:dyDescent="0.2">
      <c r="B106" s="221">
        <f>J!E102</f>
        <v>102</v>
      </c>
      <c r="C106" s="709" t="str">
        <f>IF(AND(J!A102="",J!B102&lt;&gt;""),"NESTARTOVALO",IF(AND(J!A102="",J!B102=""),"",J!A102))</f>
        <v/>
      </c>
      <c r="D106" s="709" t="str">
        <f>IF(AND(J!A102="",J!B102=""),"",J!B102)</f>
        <v/>
      </c>
      <c r="E106" s="223"/>
      <c r="F106" s="224"/>
      <c r="G106" s="225"/>
      <c r="H106" s="226" t="str">
        <f t="shared" si="6"/>
        <v/>
      </c>
      <c r="I106" s="227"/>
      <c r="J106" s="223"/>
      <c r="K106" s="224"/>
      <c r="L106" s="225"/>
      <c r="M106" s="226" t="str">
        <f t="shared" si="7"/>
        <v/>
      </c>
      <c r="N106" s="228"/>
      <c r="O106" s="227" t="str">
        <f t="shared" si="12"/>
        <v/>
      </c>
      <c r="Q106" s="238" t="str">
        <f t="shared" si="9"/>
        <v/>
      </c>
      <c r="S106" s="238" t="str">
        <f t="shared" si="10"/>
        <v/>
      </c>
      <c r="U106" s="230">
        <f t="shared" si="11"/>
        <v>9000</v>
      </c>
    </row>
    <row r="107" spans="2:21" ht="18" customHeight="1" x14ac:dyDescent="0.2">
      <c r="B107" s="123">
        <f>J!E103</f>
        <v>103</v>
      </c>
      <c r="C107" s="710" t="str">
        <f>IF(AND(J!A103="",J!B103&lt;&gt;""),"NESTARTOVALO",IF(AND(J!A103="",J!B103=""),"",J!A103))</f>
        <v/>
      </c>
      <c r="D107" s="710" t="str">
        <f>IF(AND(J!A103="",J!B103=""),"",J!B103)</f>
        <v/>
      </c>
      <c r="E107" s="132"/>
      <c r="F107" s="133"/>
      <c r="G107" s="134"/>
      <c r="H107" s="124" t="str">
        <f t="shared" si="6"/>
        <v/>
      </c>
      <c r="I107" s="125"/>
      <c r="J107" s="132"/>
      <c r="K107" s="133"/>
      <c r="L107" s="134"/>
      <c r="M107" s="124" t="str">
        <f t="shared" si="7"/>
        <v/>
      </c>
      <c r="N107" s="157"/>
      <c r="O107" s="125" t="str">
        <f t="shared" si="12"/>
        <v/>
      </c>
      <c r="Q107" s="238" t="str">
        <f t="shared" si="9"/>
        <v/>
      </c>
      <c r="S107" s="238" t="str">
        <f t="shared" si="10"/>
        <v/>
      </c>
      <c r="U107" s="230">
        <f t="shared" si="11"/>
        <v>9000</v>
      </c>
    </row>
    <row r="108" spans="2:21" ht="18" customHeight="1" x14ac:dyDescent="0.2">
      <c r="B108" s="221">
        <f>J!E104</f>
        <v>104</v>
      </c>
      <c r="C108" s="709" t="str">
        <f>IF(AND(J!A104="",J!B104&lt;&gt;""),"NESTARTOVALO",IF(AND(J!A104="",J!B104=""),"",J!A104))</f>
        <v/>
      </c>
      <c r="D108" s="709" t="str">
        <f>IF(AND(J!A104="",J!B104=""),"",J!B104)</f>
        <v/>
      </c>
      <c r="E108" s="223"/>
      <c r="F108" s="224"/>
      <c r="G108" s="225"/>
      <c r="H108" s="226" t="str">
        <f t="shared" si="6"/>
        <v/>
      </c>
      <c r="I108" s="227"/>
      <c r="J108" s="223"/>
      <c r="K108" s="224"/>
      <c r="L108" s="225"/>
      <c r="M108" s="226" t="str">
        <f t="shared" si="7"/>
        <v/>
      </c>
      <c r="N108" s="228"/>
      <c r="O108" s="227" t="str">
        <f t="shared" si="12"/>
        <v/>
      </c>
      <c r="Q108" s="238" t="str">
        <f t="shared" si="9"/>
        <v/>
      </c>
      <c r="S108" s="238" t="str">
        <f t="shared" si="10"/>
        <v/>
      </c>
      <c r="U108" s="230">
        <f t="shared" si="11"/>
        <v>9000</v>
      </c>
    </row>
    <row r="109" spans="2:21" ht="18" customHeight="1" x14ac:dyDescent="0.2">
      <c r="B109" s="123">
        <f>J!E105</f>
        <v>105</v>
      </c>
      <c r="C109" s="710" t="str">
        <f>IF(AND(J!A105="",J!B105&lt;&gt;""),"NESTARTOVALO",IF(AND(J!A105="",J!B105=""),"",J!A105))</f>
        <v/>
      </c>
      <c r="D109" s="710" t="str">
        <f>IF(AND(J!A105="",J!B105=""),"",J!B105)</f>
        <v/>
      </c>
      <c r="E109" s="132"/>
      <c r="F109" s="133"/>
      <c r="G109" s="134"/>
      <c r="H109" s="124" t="str">
        <f t="shared" si="6"/>
        <v/>
      </c>
      <c r="I109" s="125"/>
      <c r="J109" s="132"/>
      <c r="K109" s="133"/>
      <c r="L109" s="134"/>
      <c r="M109" s="124" t="str">
        <f t="shared" si="7"/>
        <v/>
      </c>
      <c r="N109" s="157"/>
      <c r="O109" s="125" t="str">
        <f t="shared" si="12"/>
        <v/>
      </c>
      <c r="Q109" s="238" t="str">
        <f t="shared" si="9"/>
        <v/>
      </c>
      <c r="S109" s="238" t="str">
        <f t="shared" si="10"/>
        <v/>
      </c>
      <c r="U109" s="230">
        <f t="shared" si="11"/>
        <v>9000</v>
      </c>
    </row>
    <row r="110" spans="2:21" ht="18" customHeight="1" x14ac:dyDescent="0.2">
      <c r="B110" s="221">
        <f>J!E106</f>
        <v>106</v>
      </c>
      <c r="C110" s="709" t="str">
        <f>IF(AND(J!A106="",J!B106&lt;&gt;""),"NESTARTOVALO",IF(AND(J!A106="",J!B106=""),"",J!A106))</f>
        <v/>
      </c>
      <c r="D110" s="709" t="str">
        <f>IF(AND(J!A106="",J!B106=""),"",J!B106)</f>
        <v/>
      </c>
      <c r="E110" s="223"/>
      <c r="F110" s="224"/>
      <c r="G110" s="225"/>
      <c r="H110" s="226" t="str">
        <f t="shared" si="6"/>
        <v/>
      </c>
      <c r="I110" s="227"/>
      <c r="J110" s="223"/>
      <c r="K110" s="224"/>
      <c r="L110" s="225"/>
      <c r="M110" s="226" t="str">
        <f t="shared" si="7"/>
        <v/>
      </c>
      <c r="N110" s="228"/>
      <c r="O110" s="227" t="str">
        <f t="shared" si="12"/>
        <v/>
      </c>
      <c r="Q110" s="238" t="str">
        <f t="shared" si="9"/>
        <v/>
      </c>
      <c r="S110" s="238" t="str">
        <f t="shared" si="10"/>
        <v/>
      </c>
      <c r="U110" s="230">
        <f t="shared" si="11"/>
        <v>9000</v>
      </c>
    </row>
    <row r="111" spans="2:21" ht="18" customHeight="1" x14ac:dyDescent="0.2">
      <c r="B111" s="123">
        <f>J!E107</f>
        <v>107</v>
      </c>
      <c r="C111" s="710" t="str">
        <f>IF(AND(J!A107="",J!B107&lt;&gt;""),"NESTARTOVALO",IF(AND(J!A107="",J!B107=""),"",J!A107))</f>
        <v/>
      </c>
      <c r="D111" s="710" t="str">
        <f>IF(AND(J!A107="",J!B107=""),"",J!B107)</f>
        <v/>
      </c>
      <c r="E111" s="132"/>
      <c r="F111" s="133"/>
      <c r="G111" s="134"/>
      <c r="H111" s="124" t="str">
        <f t="shared" si="6"/>
        <v/>
      </c>
      <c r="I111" s="125"/>
      <c r="J111" s="132"/>
      <c r="K111" s="133"/>
      <c r="L111" s="134"/>
      <c r="M111" s="124" t="str">
        <f t="shared" si="7"/>
        <v/>
      </c>
      <c r="N111" s="157"/>
      <c r="O111" s="125" t="str">
        <f t="shared" si="12"/>
        <v/>
      </c>
      <c r="Q111" s="238" t="str">
        <f t="shared" si="9"/>
        <v/>
      </c>
      <c r="S111" s="238" t="str">
        <f t="shared" si="10"/>
        <v/>
      </c>
      <c r="U111" s="230">
        <f t="shared" si="11"/>
        <v>9000</v>
      </c>
    </row>
    <row r="112" spans="2:21" ht="18" customHeight="1" x14ac:dyDescent="0.2">
      <c r="B112" s="221">
        <f>J!E108</f>
        <v>108</v>
      </c>
      <c r="C112" s="709" t="str">
        <f>IF(AND(J!A108="",J!B108&lt;&gt;""),"NESTARTOVALO",IF(AND(J!A108="",J!B108=""),"",J!A108))</f>
        <v/>
      </c>
      <c r="D112" s="709" t="str">
        <f>IF(AND(J!A108="",J!B108=""),"",J!B108)</f>
        <v/>
      </c>
      <c r="E112" s="223"/>
      <c r="F112" s="224"/>
      <c r="G112" s="225"/>
      <c r="H112" s="226" t="str">
        <f t="shared" si="6"/>
        <v/>
      </c>
      <c r="I112" s="227"/>
      <c r="J112" s="223"/>
      <c r="K112" s="224"/>
      <c r="L112" s="225"/>
      <c r="M112" s="226" t="str">
        <f t="shared" si="7"/>
        <v/>
      </c>
      <c r="N112" s="228"/>
      <c r="O112" s="227" t="str">
        <f t="shared" si="12"/>
        <v/>
      </c>
      <c r="Q112" s="238" t="str">
        <f t="shared" si="9"/>
        <v/>
      </c>
      <c r="S112" s="238" t="str">
        <f t="shared" si="10"/>
        <v/>
      </c>
      <c r="U112" s="230">
        <f t="shared" si="11"/>
        <v>9000</v>
      </c>
    </row>
    <row r="113" spans="2:21" ht="18" customHeight="1" x14ac:dyDescent="0.2">
      <c r="B113" s="123">
        <f>J!E109</f>
        <v>109</v>
      </c>
      <c r="C113" s="710" t="str">
        <f>IF(AND(J!A109="",J!B109&lt;&gt;""),"NESTARTOVALO",IF(AND(J!A109="",J!B109=""),"",J!A109))</f>
        <v/>
      </c>
      <c r="D113" s="710" t="str">
        <f>IF(AND(J!A109="",J!B109=""),"",J!B109)</f>
        <v/>
      </c>
      <c r="E113" s="132"/>
      <c r="F113" s="133"/>
      <c r="G113" s="134"/>
      <c r="H113" s="124" t="str">
        <f t="shared" si="6"/>
        <v/>
      </c>
      <c r="I113" s="125"/>
      <c r="J113" s="132"/>
      <c r="K113" s="133"/>
      <c r="L113" s="134"/>
      <c r="M113" s="124" t="str">
        <f t="shared" si="7"/>
        <v/>
      </c>
      <c r="N113" s="157"/>
      <c r="O113" s="125" t="str">
        <f t="shared" si="12"/>
        <v/>
      </c>
      <c r="Q113" s="238" t="str">
        <f t="shared" si="9"/>
        <v/>
      </c>
      <c r="S113" s="238" t="str">
        <f t="shared" si="10"/>
        <v/>
      </c>
      <c r="U113" s="230">
        <f t="shared" si="11"/>
        <v>9000</v>
      </c>
    </row>
    <row r="114" spans="2:21" ht="18" customHeight="1" x14ac:dyDescent="0.2">
      <c r="B114" s="221">
        <f>J!E110</f>
        <v>110</v>
      </c>
      <c r="C114" s="709" t="str">
        <f>IF(AND(J!A110="",J!B110&lt;&gt;""),"NESTARTOVALO",IF(AND(J!A110="",J!B110=""),"",J!A110))</f>
        <v/>
      </c>
      <c r="D114" s="709" t="str">
        <f>IF(AND(J!A110="",J!B110=""),"",J!B110)</f>
        <v/>
      </c>
      <c r="E114" s="223"/>
      <c r="F114" s="224"/>
      <c r="G114" s="225"/>
      <c r="H114" s="226" t="str">
        <f t="shared" si="6"/>
        <v/>
      </c>
      <c r="I114" s="227"/>
      <c r="J114" s="223"/>
      <c r="K114" s="224"/>
      <c r="L114" s="225"/>
      <c r="M114" s="226" t="str">
        <f t="shared" si="7"/>
        <v/>
      </c>
      <c r="N114" s="228"/>
      <c r="O114" s="227" t="str">
        <f t="shared" si="12"/>
        <v/>
      </c>
      <c r="Q114" s="238" t="str">
        <f t="shared" si="9"/>
        <v/>
      </c>
      <c r="S114" s="238" t="str">
        <f t="shared" si="10"/>
        <v/>
      </c>
      <c r="U114" s="230">
        <f t="shared" si="11"/>
        <v>9000</v>
      </c>
    </row>
    <row r="115" spans="2:21" ht="18" customHeight="1" x14ac:dyDescent="0.2">
      <c r="B115" s="123">
        <f>J!E111</f>
        <v>111</v>
      </c>
      <c r="C115" s="710" t="str">
        <f>IF(AND(J!A111="",J!B111&lt;&gt;""),"NESTARTOVALO",IF(AND(J!A111="",J!B111=""),"",J!A111))</f>
        <v/>
      </c>
      <c r="D115" s="710" t="str">
        <f>IF(AND(J!A111="",J!B111=""),"",J!B111)</f>
        <v/>
      </c>
      <c r="E115" s="132"/>
      <c r="F115" s="133"/>
      <c r="G115" s="134"/>
      <c r="H115" s="124" t="str">
        <f t="shared" si="6"/>
        <v/>
      </c>
      <c r="I115" s="125"/>
      <c r="J115" s="132"/>
      <c r="K115" s="133"/>
      <c r="L115" s="134"/>
      <c r="M115" s="124" t="str">
        <f t="shared" si="7"/>
        <v/>
      </c>
      <c r="N115" s="157"/>
      <c r="O115" s="125" t="str">
        <f t="shared" si="12"/>
        <v/>
      </c>
      <c r="Q115" s="238" t="str">
        <f t="shared" si="9"/>
        <v/>
      </c>
      <c r="S115" s="238" t="str">
        <f t="shared" si="10"/>
        <v/>
      </c>
      <c r="U115" s="230">
        <f t="shared" si="11"/>
        <v>9000</v>
      </c>
    </row>
    <row r="116" spans="2:21" ht="18" customHeight="1" x14ac:dyDescent="0.2">
      <c r="B116" s="221">
        <f>J!E112</f>
        <v>112</v>
      </c>
      <c r="C116" s="709" t="str">
        <f>IF(AND(J!A112="",J!B112&lt;&gt;""),"NESTARTOVALO",IF(AND(J!A112="",J!B112=""),"",J!A112))</f>
        <v/>
      </c>
      <c r="D116" s="709" t="str">
        <f>IF(AND(J!A112="",J!B112=""),"",J!B112)</f>
        <v/>
      </c>
      <c r="E116" s="223"/>
      <c r="F116" s="224"/>
      <c r="G116" s="225"/>
      <c r="H116" s="226" t="str">
        <f t="shared" si="6"/>
        <v/>
      </c>
      <c r="I116" s="227"/>
      <c r="J116" s="223"/>
      <c r="K116" s="224"/>
      <c r="L116" s="225"/>
      <c r="M116" s="226" t="str">
        <f t="shared" si="7"/>
        <v/>
      </c>
      <c r="N116" s="228"/>
      <c r="O116" s="227" t="str">
        <f t="shared" si="12"/>
        <v/>
      </c>
      <c r="Q116" s="238" t="str">
        <f t="shared" si="9"/>
        <v/>
      </c>
      <c r="S116" s="238" t="str">
        <f t="shared" si="10"/>
        <v/>
      </c>
      <c r="U116" s="230">
        <f t="shared" si="11"/>
        <v>9000</v>
      </c>
    </row>
    <row r="117" spans="2:21" ht="18" customHeight="1" x14ac:dyDescent="0.2">
      <c r="B117" s="231">
        <f>J!E113</f>
        <v>113</v>
      </c>
      <c r="C117" s="713" t="str">
        <f>IF(AND(J!A113="",J!B113&lt;&gt;""),"NESTARTOVALO",IF(AND(J!A113="",J!B113=""),"",J!A113))</f>
        <v/>
      </c>
      <c r="D117" s="713" t="str">
        <f>IF(AND(J!A113="",J!B113=""),"",J!B113)</f>
        <v/>
      </c>
      <c r="E117" s="233"/>
      <c r="F117" s="234"/>
      <c r="G117" s="235"/>
      <c r="H117" s="236" t="str">
        <f t="shared" si="6"/>
        <v/>
      </c>
      <c r="I117" s="230"/>
      <c r="J117" s="233"/>
      <c r="K117" s="234"/>
      <c r="L117" s="235"/>
      <c r="M117" s="236" t="str">
        <f t="shared" si="7"/>
        <v/>
      </c>
      <c r="N117" s="237"/>
      <c r="O117" s="230" t="str">
        <f t="shared" si="12"/>
        <v/>
      </c>
      <c r="Q117" s="238" t="str">
        <f t="shared" si="9"/>
        <v/>
      </c>
      <c r="S117" s="238" t="str">
        <f t="shared" si="10"/>
        <v/>
      </c>
      <c r="U117" s="230">
        <f t="shared" si="11"/>
        <v>9000</v>
      </c>
    </row>
    <row r="118" spans="2:21" ht="18" customHeight="1" x14ac:dyDescent="0.2">
      <c r="B118" s="221">
        <f>J!E114</f>
        <v>114</v>
      </c>
      <c r="C118" s="709" t="str">
        <f>IF(AND(J!A114="",J!B114&lt;&gt;""),"NESTARTOVALO",IF(AND(J!A114="",J!B114=""),"",J!A114))</f>
        <v/>
      </c>
      <c r="D118" s="709" t="str">
        <f>IF(AND(J!A114="",J!B114=""),"",J!B114)</f>
        <v/>
      </c>
      <c r="E118" s="223"/>
      <c r="F118" s="224"/>
      <c r="G118" s="225"/>
      <c r="H118" s="226" t="str">
        <f t="shared" si="6"/>
        <v/>
      </c>
      <c r="I118" s="227"/>
      <c r="J118" s="223"/>
      <c r="K118" s="224"/>
      <c r="L118" s="225"/>
      <c r="M118" s="226" t="str">
        <f t="shared" si="7"/>
        <v/>
      </c>
      <c r="N118" s="228"/>
      <c r="O118" s="227" t="str">
        <f t="shared" si="12"/>
        <v/>
      </c>
      <c r="Q118" s="238" t="str">
        <f t="shared" si="9"/>
        <v/>
      </c>
      <c r="S118" s="238" t="str">
        <f t="shared" si="10"/>
        <v/>
      </c>
      <c r="U118" s="230">
        <f t="shared" si="11"/>
        <v>9000</v>
      </c>
    </row>
    <row r="119" spans="2:21" ht="18" customHeight="1" x14ac:dyDescent="0.2">
      <c r="B119" s="123">
        <f>J!E115</f>
        <v>115</v>
      </c>
      <c r="C119" s="710" t="str">
        <f>IF(AND(J!A115="",J!B115&lt;&gt;""),"NESTARTOVALO",IF(AND(J!A115="",J!B115=""),"",J!A115))</f>
        <v/>
      </c>
      <c r="D119" s="710" t="str">
        <f>IF(AND(J!A115="",J!B115=""),"",J!B115)</f>
        <v/>
      </c>
      <c r="E119" s="132"/>
      <c r="F119" s="133"/>
      <c r="G119" s="134"/>
      <c r="H119" s="124" t="str">
        <f t="shared" si="6"/>
        <v/>
      </c>
      <c r="I119" s="125"/>
      <c r="J119" s="132"/>
      <c r="K119" s="133"/>
      <c r="L119" s="134"/>
      <c r="M119" s="124" t="str">
        <f t="shared" si="7"/>
        <v/>
      </c>
      <c r="N119" s="157"/>
      <c r="O119" s="125" t="str">
        <f t="shared" si="12"/>
        <v/>
      </c>
      <c r="Q119" s="238" t="str">
        <f t="shared" si="9"/>
        <v/>
      </c>
      <c r="S119" s="238" t="str">
        <f t="shared" si="10"/>
        <v/>
      </c>
      <c r="U119" s="230">
        <f t="shared" si="11"/>
        <v>9000</v>
      </c>
    </row>
    <row r="120" spans="2:21" ht="18" customHeight="1" x14ac:dyDescent="0.2">
      <c r="B120" s="221">
        <f>J!E116</f>
        <v>116</v>
      </c>
      <c r="C120" s="709" t="str">
        <f>IF(AND(J!A116="",J!B116&lt;&gt;""),"NESTARTOVALO",IF(AND(J!A116="",J!B116=""),"",J!A116))</f>
        <v/>
      </c>
      <c r="D120" s="709" t="str">
        <f>IF(AND(J!A116="",J!B116=""),"",J!B116)</f>
        <v/>
      </c>
      <c r="E120" s="223"/>
      <c r="F120" s="224"/>
      <c r="G120" s="225"/>
      <c r="H120" s="226" t="str">
        <f t="shared" si="6"/>
        <v/>
      </c>
      <c r="I120" s="227"/>
      <c r="J120" s="223"/>
      <c r="K120" s="224"/>
      <c r="L120" s="225"/>
      <c r="M120" s="226" t="str">
        <f t="shared" si="7"/>
        <v/>
      </c>
      <c r="N120" s="228"/>
      <c r="O120" s="227" t="str">
        <f t="shared" si="12"/>
        <v/>
      </c>
      <c r="Q120" s="238" t="str">
        <f t="shared" si="9"/>
        <v/>
      </c>
      <c r="S120" s="238" t="str">
        <f t="shared" si="10"/>
        <v/>
      </c>
      <c r="U120" s="230">
        <f t="shared" si="11"/>
        <v>9000</v>
      </c>
    </row>
    <row r="121" spans="2:21" ht="18" customHeight="1" x14ac:dyDescent="0.2">
      <c r="B121" s="123">
        <f>J!E117</f>
        <v>117</v>
      </c>
      <c r="C121" s="710" t="str">
        <f>IF(AND(J!A117="",J!B117&lt;&gt;""),"NESTARTOVALO",IF(AND(J!A117="",J!B117=""),"",J!A117))</f>
        <v/>
      </c>
      <c r="D121" s="710" t="str">
        <f>IF(AND(J!A117="",J!B117=""),"",J!B117)</f>
        <v/>
      </c>
      <c r="E121" s="132"/>
      <c r="F121" s="133"/>
      <c r="G121" s="134"/>
      <c r="H121" s="124" t="str">
        <f t="shared" si="6"/>
        <v/>
      </c>
      <c r="I121" s="125"/>
      <c r="J121" s="132"/>
      <c r="K121" s="133"/>
      <c r="L121" s="134"/>
      <c r="M121" s="124" t="str">
        <f t="shared" si="7"/>
        <v/>
      </c>
      <c r="N121" s="157"/>
      <c r="O121" s="125" t="str">
        <f t="shared" si="12"/>
        <v/>
      </c>
      <c r="Q121" s="238" t="str">
        <f t="shared" si="9"/>
        <v/>
      </c>
      <c r="S121" s="238" t="str">
        <f t="shared" si="10"/>
        <v/>
      </c>
      <c r="U121" s="230">
        <f t="shared" si="11"/>
        <v>9000</v>
      </c>
    </row>
    <row r="122" spans="2:21" ht="18" customHeight="1" x14ac:dyDescent="0.2">
      <c r="B122" s="221">
        <f>J!E118</f>
        <v>118</v>
      </c>
      <c r="C122" s="709" t="str">
        <f>IF(AND(J!A118="",J!B118&lt;&gt;""),"NESTARTOVALO",IF(AND(J!A118="",J!B118=""),"",J!A118))</f>
        <v/>
      </c>
      <c r="D122" s="709" t="str">
        <f>IF(AND(J!A118="",J!B118=""),"",J!B118)</f>
        <v/>
      </c>
      <c r="E122" s="223"/>
      <c r="F122" s="224"/>
      <c r="G122" s="225"/>
      <c r="H122" s="226" t="str">
        <f t="shared" si="6"/>
        <v/>
      </c>
      <c r="I122" s="227"/>
      <c r="J122" s="223"/>
      <c r="K122" s="224"/>
      <c r="L122" s="225"/>
      <c r="M122" s="226" t="str">
        <f t="shared" si="7"/>
        <v/>
      </c>
      <c r="N122" s="228"/>
      <c r="O122" s="227" t="str">
        <f t="shared" si="12"/>
        <v/>
      </c>
      <c r="Q122" s="238" t="str">
        <f t="shared" si="9"/>
        <v/>
      </c>
      <c r="S122" s="238" t="str">
        <f t="shared" si="10"/>
        <v/>
      </c>
      <c r="U122" s="230">
        <f t="shared" si="11"/>
        <v>9000</v>
      </c>
    </row>
    <row r="123" spans="2:21" ht="18" customHeight="1" x14ac:dyDescent="0.2">
      <c r="B123" s="123">
        <f>J!E119</f>
        <v>119</v>
      </c>
      <c r="C123" s="710" t="str">
        <f>IF(AND(J!A119="",J!B119&lt;&gt;""),"NESTARTOVALO",IF(AND(J!A119="",J!B119=""),"",J!A119))</f>
        <v/>
      </c>
      <c r="D123" s="710" t="str">
        <f>IF(AND(J!A119="",J!B119=""),"",J!B119)</f>
        <v/>
      </c>
      <c r="E123" s="132"/>
      <c r="F123" s="133"/>
      <c r="G123" s="134"/>
      <c r="H123" s="124" t="str">
        <f t="shared" si="6"/>
        <v/>
      </c>
      <c r="I123" s="125"/>
      <c r="J123" s="132"/>
      <c r="K123" s="133"/>
      <c r="L123" s="134"/>
      <c r="M123" s="124" t="str">
        <f t="shared" si="7"/>
        <v/>
      </c>
      <c r="N123" s="157"/>
      <c r="O123" s="125" t="str">
        <f t="shared" si="12"/>
        <v/>
      </c>
      <c r="Q123" s="238" t="str">
        <f t="shared" si="9"/>
        <v/>
      </c>
      <c r="S123" s="238" t="str">
        <f t="shared" si="10"/>
        <v/>
      </c>
      <c r="U123" s="230">
        <f t="shared" si="11"/>
        <v>9000</v>
      </c>
    </row>
    <row r="124" spans="2:21" ht="18" customHeight="1" x14ac:dyDescent="0.2">
      <c r="B124" s="221">
        <f>J!E120</f>
        <v>120</v>
      </c>
      <c r="C124" s="709" t="str">
        <f>IF(AND(J!A120="",J!B120&lt;&gt;""),"NESTARTOVALO",IF(AND(J!A120="",J!B120=""),"",J!A120))</f>
        <v/>
      </c>
      <c r="D124" s="709" t="str">
        <f>IF(AND(J!A120="",J!B120=""),"",J!B120)</f>
        <v/>
      </c>
      <c r="E124" s="223"/>
      <c r="F124" s="224"/>
      <c r="G124" s="225"/>
      <c r="H124" s="226" t="str">
        <f t="shared" si="6"/>
        <v/>
      </c>
      <c r="I124" s="227"/>
      <c r="J124" s="223"/>
      <c r="K124" s="224"/>
      <c r="L124" s="225"/>
      <c r="M124" s="226" t="str">
        <f t="shared" si="7"/>
        <v/>
      </c>
      <c r="N124" s="228"/>
      <c r="O124" s="227" t="str">
        <f t="shared" si="12"/>
        <v/>
      </c>
      <c r="Q124" s="238" t="str">
        <f t="shared" si="9"/>
        <v/>
      </c>
      <c r="S124" s="238" t="str">
        <f t="shared" si="10"/>
        <v/>
      </c>
      <c r="U124" s="230">
        <f t="shared" si="11"/>
        <v>9000</v>
      </c>
    </row>
    <row r="125" spans="2:21" ht="18" customHeight="1" x14ac:dyDescent="0.2">
      <c r="B125" s="123">
        <f>J!E121</f>
        <v>121</v>
      </c>
      <c r="C125" s="710" t="str">
        <f>IF(AND(J!A121="",J!B121&lt;&gt;""),"NESTARTOVALO",IF(AND(J!A121="",J!B121=""),"",J!A121))</f>
        <v/>
      </c>
      <c r="D125" s="710" t="str">
        <f>IF(AND(J!A121="",J!B121=""),"",J!B121)</f>
        <v/>
      </c>
      <c r="E125" s="132"/>
      <c r="F125" s="133"/>
      <c r="G125" s="134"/>
      <c r="H125" s="124" t="str">
        <f t="shared" si="6"/>
        <v/>
      </c>
      <c r="I125" s="125"/>
      <c r="J125" s="132"/>
      <c r="K125" s="133"/>
      <c r="L125" s="134"/>
      <c r="M125" s="124" t="str">
        <f t="shared" si="7"/>
        <v/>
      </c>
      <c r="N125" s="157"/>
      <c r="O125" s="125" t="str">
        <f t="shared" si="12"/>
        <v/>
      </c>
      <c r="Q125" s="238" t="str">
        <f t="shared" si="9"/>
        <v/>
      </c>
      <c r="S125" s="238" t="str">
        <f t="shared" si="10"/>
        <v/>
      </c>
      <c r="U125" s="230">
        <f t="shared" si="11"/>
        <v>9000</v>
      </c>
    </row>
    <row r="126" spans="2:21" ht="18" customHeight="1" x14ac:dyDescent="0.2">
      <c r="B126" s="221">
        <f>J!E122</f>
        <v>122</v>
      </c>
      <c r="C126" s="709" t="str">
        <f>IF(AND(J!A122="",J!B122&lt;&gt;""),"NESTARTOVALO",IF(AND(J!A122="",J!B122=""),"",J!A122))</f>
        <v/>
      </c>
      <c r="D126" s="709" t="str">
        <f>IF(AND(J!A122="",J!B122=""),"",J!B122)</f>
        <v/>
      </c>
      <c r="E126" s="223"/>
      <c r="F126" s="224"/>
      <c r="G126" s="225"/>
      <c r="H126" s="226" t="str">
        <f t="shared" si="6"/>
        <v/>
      </c>
      <c r="I126" s="227"/>
      <c r="J126" s="223"/>
      <c r="K126" s="224"/>
      <c r="L126" s="225"/>
      <c r="M126" s="226" t="str">
        <f t="shared" si="7"/>
        <v/>
      </c>
      <c r="N126" s="228"/>
      <c r="O126" s="227" t="str">
        <f t="shared" si="12"/>
        <v/>
      </c>
      <c r="Q126" s="238" t="str">
        <f t="shared" si="9"/>
        <v/>
      </c>
      <c r="S126" s="238" t="str">
        <f t="shared" si="10"/>
        <v/>
      </c>
      <c r="U126" s="230">
        <f t="shared" si="11"/>
        <v>9000</v>
      </c>
    </row>
    <row r="127" spans="2:21" ht="18" customHeight="1" x14ac:dyDescent="0.2">
      <c r="B127" s="123">
        <f>J!E123</f>
        <v>123</v>
      </c>
      <c r="C127" s="710" t="str">
        <f>IF(AND(J!A123="",J!B123&lt;&gt;""),"NESTARTOVALO",IF(AND(J!A123="",J!B123=""),"",J!A123))</f>
        <v/>
      </c>
      <c r="D127" s="710" t="str">
        <f>IF(AND(J!A123="",J!B123=""),"",J!B123)</f>
        <v/>
      </c>
      <c r="E127" s="132"/>
      <c r="F127" s="133"/>
      <c r="G127" s="134"/>
      <c r="H127" s="124" t="str">
        <f t="shared" si="6"/>
        <v/>
      </c>
      <c r="I127" s="125"/>
      <c r="J127" s="132"/>
      <c r="K127" s="133"/>
      <c r="L127" s="134"/>
      <c r="M127" s="124" t="str">
        <f t="shared" si="7"/>
        <v/>
      </c>
      <c r="N127" s="157"/>
      <c r="O127" s="125" t="str">
        <f t="shared" si="12"/>
        <v/>
      </c>
      <c r="Q127" s="238" t="str">
        <f t="shared" si="9"/>
        <v/>
      </c>
      <c r="S127" s="238" t="str">
        <f t="shared" si="10"/>
        <v/>
      </c>
      <c r="U127" s="230">
        <f t="shared" si="11"/>
        <v>9000</v>
      </c>
    </row>
    <row r="128" spans="2:21" ht="18" customHeight="1" x14ac:dyDescent="0.2">
      <c r="B128" s="221">
        <f>J!E124</f>
        <v>124</v>
      </c>
      <c r="C128" s="709" t="str">
        <f>IF(AND(J!A124="",J!B124&lt;&gt;""),"NESTARTOVALO",IF(AND(J!A124="",J!B124=""),"",J!A124))</f>
        <v/>
      </c>
      <c r="D128" s="709" t="str">
        <f>IF(AND(J!A124="",J!B124=""),"",J!B124)</f>
        <v/>
      </c>
      <c r="E128" s="223"/>
      <c r="F128" s="224"/>
      <c r="G128" s="225"/>
      <c r="H128" s="226" t="str">
        <f t="shared" si="6"/>
        <v/>
      </c>
      <c r="I128" s="227"/>
      <c r="J128" s="223"/>
      <c r="K128" s="224"/>
      <c r="L128" s="225"/>
      <c r="M128" s="226" t="str">
        <f t="shared" si="7"/>
        <v/>
      </c>
      <c r="N128" s="228"/>
      <c r="O128" s="227" t="str">
        <f t="shared" si="12"/>
        <v/>
      </c>
      <c r="Q128" s="238" t="str">
        <f t="shared" si="9"/>
        <v/>
      </c>
      <c r="S128" s="238" t="str">
        <f t="shared" si="10"/>
        <v/>
      </c>
      <c r="U128" s="230">
        <f t="shared" si="11"/>
        <v>9000</v>
      </c>
    </row>
    <row r="129" spans="2:21" ht="18" customHeight="1" x14ac:dyDescent="0.2">
      <c r="B129" s="123">
        <f>J!E125</f>
        <v>125</v>
      </c>
      <c r="C129" s="710" t="str">
        <f>IF(AND(J!A125="",J!B125&lt;&gt;""),"NESTARTOVALO",IF(AND(J!A125="",J!B125=""),"",J!A125))</f>
        <v/>
      </c>
      <c r="D129" s="710" t="str">
        <f>IF(AND(J!A125="",J!B125=""),"",J!B125)</f>
        <v/>
      </c>
      <c r="E129" s="132"/>
      <c r="F129" s="133"/>
      <c r="G129" s="134"/>
      <c r="H129" s="124" t="str">
        <f t="shared" si="6"/>
        <v/>
      </c>
      <c r="I129" s="125"/>
      <c r="J129" s="132"/>
      <c r="K129" s="133"/>
      <c r="L129" s="134"/>
      <c r="M129" s="124" t="str">
        <f t="shared" si="7"/>
        <v/>
      </c>
      <c r="N129" s="157"/>
      <c r="O129" s="125" t="str">
        <f t="shared" si="12"/>
        <v/>
      </c>
      <c r="Q129" s="238" t="str">
        <f t="shared" si="9"/>
        <v/>
      </c>
      <c r="S129" s="238" t="str">
        <f t="shared" si="10"/>
        <v/>
      </c>
      <c r="U129" s="230">
        <f t="shared" si="11"/>
        <v>9000</v>
      </c>
    </row>
    <row r="130" spans="2:21" ht="18" customHeight="1" x14ac:dyDescent="0.2">
      <c r="B130" s="221">
        <f>J!E126</f>
        <v>126</v>
      </c>
      <c r="C130" s="709" t="str">
        <f>IF(AND(J!A126="",J!B126&lt;&gt;""),"NESTARTOVALO",IF(AND(J!A126="",J!B126=""),"",J!A126))</f>
        <v/>
      </c>
      <c r="D130" s="709" t="str">
        <f>IF(AND(J!A126="",J!B126=""),"",J!B126)</f>
        <v/>
      </c>
      <c r="E130" s="223"/>
      <c r="F130" s="224"/>
      <c r="G130" s="225"/>
      <c r="H130" s="226" t="str">
        <f t="shared" si="6"/>
        <v/>
      </c>
      <c r="I130" s="227"/>
      <c r="J130" s="223"/>
      <c r="K130" s="224"/>
      <c r="L130" s="225"/>
      <c r="M130" s="226" t="str">
        <f t="shared" si="7"/>
        <v/>
      </c>
      <c r="N130" s="228"/>
      <c r="O130" s="227" t="str">
        <f t="shared" si="12"/>
        <v/>
      </c>
      <c r="Q130" s="238" t="str">
        <f t="shared" si="9"/>
        <v/>
      </c>
      <c r="S130" s="238" t="str">
        <f t="shared" si="10"/>
        <v/>
      </c>
      <c r="U130" s="230">
        <f t="shared" si="11"/>
        <v>9000</v>
      </c>
    </row>
    <row r="131" spans="2:21" ht="18" customHeight="1" x14ac:dyDescent="0.2">
      <c r="B131" s="294">
        <f>J!E127</f>
        <v>127</v>
      </c>
      <c r="C131" s="711" t="str">
        <f>IF(AND(J!A127="",J!B127&lt;&gt;""),"NESTARTOVALO",IF(AND(J!A127="",J!B127=""),"",J!A127))</f>
        <v/>
      </c>
      <c r="D131" s="711" t="str">
        <f>IF(AND(J!A127="",J!B127=""),"",J!B127)</f>
        <v/>
      </c>
      <c r="E131" s="295"/>
      <c r="F131" s="296"/>
      <c r="G131" s="297"/>
      <c r="H131" s="298" t="str">
        <f t="shared" si="6"/>
        <v/>
      </c>
      <c r="I131" s="299"/>
      <c r="J131" s="295"/>
      <c r="K131" s="296"/>
      <c r="L131" s="297"/>
      <c r="M131" s="298" t="str">
        <f t="shared" si="7"/>
        <v/>
      </c>
      <c r="N131" s="300"/>
      <c r="O131" s="299" t="str">
        <f t="shared" si="12"/>
        <v/>
      </c>
      <c r="Q131" s="238" t="str">
        <f t="shared" si="9"/>
        <v/>
      </c>
      <c r="S131" s="238" t="str">
        <f t="shared" si="10"/>
        <v/>
      </c>
      <c r="U131" s="230">
        <f t="shared" si="11"/>
        <v>9000</v>
      </c>
    </row>
    <row r="132" spans="2:21" ht="18" customHeight="1" x14ac:dyDescent="0.2">
      <c r="B132" s="221">
        <f>J!E128</f>
        <v>128</v>
      </c>
      <c r="C132" s="709" t="str">
        <f>IF(AND(J!A128="",J!B128&lt;&gt;""),"NESTARTOVALO",IF(AND(J!A128="",J!B128=""),"",J!A128))</f>
        <v/>
      </c>
      <c r="D132" s="709" t="str">
        <f>IF(AND(J!A128="",J!B128=""),"",J!B128)</f>
        <v/>
      </c>
      <c r="E132" s="223"/>
      <c r="F132" s="224"/>
      <c r="G132" s="225"/>
      <c r="H132" s="226" t="str">
        <f t="shared" si="6"/>
        <v/>
      </c>
      <c r="I132" s="227"/>
      <c r="J132" s="223"/>
      <c r="K132" s="224"/>
      <c r="L132" s="225"/>
      <c r="M132" s="226" t="str">
        <f t="shared" si="7"/>
        <v/>
      </c>
      <c r="N132" s="228"/>
      <c r="O132" s="227" t="str">
        <f t="shared" si="12"/>
        <v/>
      </c>
      <c r="Q132" s="238" t="str">
        <f t="shared" si="9"/>
        <v/>
      </c>
      <c r="S132" s="238" t="str">
        <f t="shared" si="10"/>
        <v/>
      </c>
      <c r="U132" s="230">
        <f t="shared" si="11"/>
        <v>9000</v>
      </c>
    </row>
    <row r="133" spans="2:21" ht="18" customHeight="1" x14ac:dyDescent="0.2">
      <c r="B133" s="123">
        <f>J!E129</f>
        <v>129</v>
      </c>
      <c r="C133" s="710" t="str">
        <f>IF(AND(J!A129="",J!B129&lt;&gt;""),"NESTARTOVALO",IF(AND(J!A129="",J!B129=""),"",J!A129))</f>
        <v/>
      </c>
      <c r="D133" s="710" t="str">
        <f>IF(AND(J!A129="",J!B129=""),"",J!B129)</f>
        <v/>
      </c>
      <c r="E133" s="132"/>
      <c r="F133" s="133"/>
      <c r="G133" s="134"/>
      <c r="H133" s="124" t="str">
        <f t="shared" si="6"/>
        <v/>
      </c>
      <c r="I133" s="125"/>
      <c r="J133" s="132"/>
      <c r="K133" s="133"/>
      <c r="L133" s="134"/>
      <c r="M133" s="124" t="str">
        <f t="shared" si="7"/>
        <v/>
      </c>
      <c r="N133" s="157"/>
      <c r="O133" s="125" t="str">
        <f t="shared" si="12"/>
        <v/>
      </c>
      <c r="Q133" s="238" t="str">
        <f t="shared" si="9"/>
        <v/>
      </c>
      <c r="S133" s="238" t="str">
        <f t="shared" si="10"/>
        <v/>
      </c>
      <c r="U133" s="230">
        <f t="shared" si="11"/>
        <v>9000</v>
      </c>
    </row>
    <row r="134" spans="2:21" ht="18" customHeight="1" x14ac:dyDescent="0.2">
      <c r="B134" s="221">
        <f>J!E130</f>
        <v>130</v>
      </c>
      <c r="C134" s="712" t="str">
        <f>IF(AND(J!A130="",J!B130&lt;&gt;""),"NESTARTOVALO",IF(AND(J!A130="",J!B130=""),"",J!A130))</f>
        <v/>
      </c>
      <c r="D134" s="712" t="str">
        <f>IF(AND(J!A130="",J!B130=""),"",J!B130)</f>
        <v/>
      </c>
      <c r="E134" s="223"/>
      <c r="F134" s="224"/>
      <c r="G134" s="225"/>
      <c r="H134" s="226" t="str">
        <f t="shared" ref="H134:H149" si="13">IF($C134="","",IF(OR($E134="DNF",$F134="DNF",$G134="DNF",AND($E134="",$F134="",$G134="")),"DNF",IF(OR($E134="NP",$F134="NP",$G134="NP"),"NP",IF(ISERROR(MEDIAN($E134:$G134)),"DNF",IF(OR($E134="X",$F134="X",$G134="X",$E134="",$F134="",$G134="",$E134="x",$F134="x",$G134="x"),MAX($E134:$G134),MEDIAN($E134:$G134))))))</f>
        <v/>
      </c>
      <c r="I134" s="227"/>
      <c r="J134" s="223"/>
      <c r="K134" s="224"/>
      <c r="L134" s="225"/>
      <c r="M134" s="226" t="str">
        <f t="shared" ref="M134:M149" si="14">IF($C134="","",IF(OR($J134="DNF",$K134="DNF",$L134="DNF",AND($J134="",$K134="",$L134="")),"DNF",IF(OR($J134="NP",$K134="NP",$L134="NP"),"NP",IF(ISERROR(MEDIAN($J134:$L134)),"DNF",IF(OR($J134="X",$K134="X",$L134="X",$J134="",$K134="",$L134="",$J134="x",$K134="x",$L134="x"),MAX($J134:$L134),MEDIAN($J134:$L134))))))</f>
        <v/>
      </c>
      <c r="N134" s="228"/>
      <c r="O134" s="227" t="str">
        <f t="shared" si="12"/>
        <v/>
      </c>
      <c r="Q134" s="238" t="str">
        <f t="shared" ref="Q134:Q179" si="15">IF(C134="","",IF(OR(O134="NP",O134="DNF"),O134,RANK(O134,O$5:O$179,1)))</f>
        <v/>
      </c>
      <c r="S134" s="238" t="str">
        <f t="shared" ref="S134:S179" si="16">IF(C134="","",IF(O134="NP",MAX(Q$5:Q$179)+1,IF(O134="DNF",MAX(Q$5:Q$179)+COUNTIF(Q$5:Q$179,"NP")+1,RANK(O134,O$5:O$179,1))))</f>
        <v/>
      </c>
      <c r="U134" s="230">
        <f t="shared" ref="U134:U179" si="17">IF($C134="",9000,MAX(H134,M134)+(COUNTIF($H134:$H134,"NP")*600)+(COUNTIF($M134:$M134,"NP")*600)+(COUNTIF($H134:$H134,"DNF")*3600)+(COUNTIF($M134:$M134,"DNF")*3600))</f>
        <v>9000</v>
      </c>
    </row>
    <row r="135" spans="2:21" ht="18" customHeight="1" x14ac:dyDescent="0.2">
      <c r="B135" s="123">
        <f>J!E131</f>
        <v>131</v>
      </c>
      <c r="C135" s="710" t="str">
        <f>IF(AND(J!A131="",J!B131&lt;&gt;""),"NESTARTOVALO",IF(AND(J!A131="",J!B131=""),"",J!A131))</f>
        <v/>
      </c>
      <c r="D135" s="710" t="str">
        <f>IF(AND(J!A131="",J!B131=""),"",J!B131)</f>
        <v/>
      </c>
      <c r="E135" s="132"/>
      <c r="F135" s="133"/>
      <c r="G135" s="134"/>
      <c r="H135" s="124" t="str">
        <f t="shared" si="13"/>
        <v/>
      </c>
      <c r="I135" s="125"/>
      <c r="J135" s="132"/>
      <c r="K135" s="133"/>
      <c r="L135" s="134"/>
      <c r="M135" s="124" t="str">
        <f t="shared" si="14"/>
        <v/>
      </c>
      <c r="N135" s="157"/>
      <c r="O135" s="125" t="str">
        <f t="shared" si="12"/>
        <v/>
      </c>
      <c r="Q135" s="238" t="str">
        <f t="shared" si="15"/>
        <v/>
      </c>
      <c r="S135" s="238" t="str">
        <f t="shared" si="16"/>
        <v/>
      </c>
      <c r="U135" s="230">
        <f t="shared" si="17"/>
        <v>9000</v>
      </c>
    </row>
    <row r="136" spans="2:21" ht="18" customHeight="1" x14ac:dyDescent="0.2">
      <c r="B136" s="221">
        <f>J!E132</f>
        <v>132</v>
      </c>
      <c r="C136" s="709" t="str">
        <f>IF(AND(J!A132="",J!B132&lt;&gt;""),"NESTARTOVALO",IF(AND(J!A132="",J!B132=""),"",J!A132))</f>
        <v/>
      </c>
      <c r="D136" s="709" t="str">
        <f>IF(AND(J!A132="",J!B132=""),"",J!B132)</f>
        <v/>
      </c>
      <c r="E136" s="223"/>
      <c r="F136" s="224"/>
      <c r="G136" s="225"/>
      <c r="H136" s="226" t="str">
        <f t="shared" si="13"/>
        <v/>
      </c>
      <c r="I136" s="227"/>
      <c r="J136" s="223"/>
      <c r="K136" s="224"/>
      <c r="L136" s="225"/>
      <c r="M136" s="226" t="str">
        <f t="shared" si="14"/>
        <v/>
      </c>
      <c r="N136" s="228"/>
      <c r="O136" s="227" t="str">
        <f t="shared" si="12"/>
        <v/>
      </c>
      <c r="Q136" s="238" t="str">
        <f t="shared" si="15"/>
        <v/>
      </c>
      <c r="S136" s="238" t="str">
        <f t="shared" si="16"/>
        <v/>
      </c>
      <c r="U136" s="230">
        <f t="shared" si="17"/>
        <v>9000</v>
      </c>
    </row>
    <row r="137" spans="2:21" ht="18" customHeight="1" x14ac:dyDescent="0.2">
      <c r="B137" s="123">
        <f>J!E133</f>
        <v>133</v>
      </c>
      <c r="C137" s="710" t="str">
        <f>IF(AND(J!A133="",J!B133&lt;&gt;""),"NESTARTOVALO",IF(AND(J!A133="",J!B133=""),"",J!A133))</f>
        <v/>
      </c>
      <c r="D137" s="710" t="str">
        <f>IF(AND(J!A133="",J!B133=""),"",J!B133)</f>
        <v/>
      </c>
      <c r="E137" s="132"/>
      <c r="F137" s="133"/>
      <c r="G137" s="134"/>
      <c r="H137" s="124" t="str">
        <f t="shared" si="13"/>
        <v/>
      </c>
      <c r="I137" s="125"/>
      <c r="J137" s="132"/>
      <c r="K137" s="133"/>
      <c r="L137" s="134"/>
      <c r="M137" s="124" t="str">
        <f t="shared" si="14"/>
        <v/>
      </c>
      <c r="N137" s="157"/>
      <c r="O137" s="125" t="str">
        <f t="shared" si="12"/>
        <v/>
      </c>
      <c r="Q137" s="238" t="str">
        <f t="shared" si="15"/>
        <v/>
      </c>
      <c r="S137" s="238" t="str">
        <f t="shared" si="16"/>
        <v/>
      </c>
      <c r="U137" s="230">
        <f t="shared" si="17"/>
        <v>9000</v>
      </c>
    </row>
    <row r="138" spans="2:21" ht="18" customHeight="1" x14ac:dyDescent="0.2">
      <c r="B138" s="221">
        <f>J!E134</f>
        <v>134</v>
      </c>
      <c r="C138" s="709" t="str">
        <f>IF(AND(J!A134="",J!B134&lt;&gt;""),"NESTARTOVALO",IF(AND(J!A134="",J!B134=""),"",J!A134))</f>
        <v/>
      </c>
      <c r="D138" s="709" t="str">
        <f>IF(AND(J!A134="",J!B134=""),"",J!B134)</f>
        <v/>
      </c>
      <c r="E138" s="223"/>
      <c r="F138" s="224"/>
      <c r="G138" s="225"/>
      <c r="H138" s="226" t="str">
        <f t="shared" si="13"/>
        <v/>
      </c>
      <c r="I138" s="227"/>
      <c r="J138" s="223"/>
      <c r="K138" s="224"/>
      <c r="L138" s="225"/>
      <c r="M138" s="226" t="str">
        <f t="shared" si="14"/>
        <v/>
      </c>
      <c r="N138" s="228"/>
      <c r="O138" s="227" t="str">
        <f t="shared" si="12"/>
        <v/>
      </c>
      <c r="Q138" s="238" t="str">
        <f t="shared" si="15"/>
        <v/>
      </c>
      <c r="S138" s="238" t="str">
        <f t="shared" si="16"/>
        <v/>
      </c>
      <c r="U138" s="230">
        <f t="shared" si="17"/>
        <v>9000</v>
      </c>
    </row>
    <row r="139" spans="2:21" ht="18" customHeight="1" x14ac:dyDescent="0.2">
      <c r="B139" s="123">
        <f>J!E135</f>
        <v>135</v>
      </c>
      <c r="C139" s="710" t="str">
        <f>IF(AND(J!A135="",J!B135&lt;&gt;""),"NESTARTOVALO",IF(AND(J!A135="",J!B135=""),"",J!A135))</f>
        <v/>
      </c>
      <c r="D139" s="710" t="str">
        <f>IF(AND(J!A135="",J!B135=""),"",J!B135)</f>
        <v/>
      </c>
      <c r="E139" s="132"/>
      <c r="F139" s="133"/>
      <c r="G139" s="134"/>
      <c r="H139" s="124" t="str">
        <f t="shared" si="13"/>
        <v/>
      </c>
      <c r="I139" s="125"/>
      <c r="J139" s="132"/>
      <c r="K139" s="133"/>
      <c r="L139" s="134"/>
      <c r="M139" s="124" t="str">
        <f t="shared" si="14"/>
        <v/>
      </c>
      <c r="N139" s="157"/>
      <c r="O139" s="125" t="str">
        <f t="shared" si="12"/>
        <v/>
      </c>
      <c r="Q139" s="238" t="str">
        <f t="shared" si="15"/>
        <v/>
      </c>
      <c r="S139" s="238" t="str">
        <f t="shared" si="16"/>
        <v/>
      </c>
      <c r="U139" s="230">
        <f t="shared" si="17"/>
        <v>9000</v>
      </c>
    </row>
    <row r="140" spans="2:21" ht="18" customHeight="1" x14ac:dyDescent="0.2">
      <c r="B140" s="221">
        <f>J!E136</f>
        <v>136</v>
      </c>
      <c r="C140" s="709" t="str">
        <f>IF(AND(J!A136="",J!B136&lt;&gt;""),"NESTARTOVALO",IF(AND(J!A136="",J!B136=""),"",J!A136))</f>
        <v/>
      </c>
      <c r="D140" s="709" t="str">
        <f>IF(AND(J!A136="",J!B136=""),"",J!B136)</f>
        <v/>
      </c>
      <c r="E140" s="223"/>
      <c r="F140" s="224"/>
      <c r="G140" s="225"/>
      <c r="H140" s="226" t="str">
        <f t="shared" si="13"/>
        <v/>
      </c>
      <c r="I140" s="227"/>
      <c r="J140" s="223"/>
      <c r="K140" s="224"/>
      <c r="L140" s="225"/>
      <c r="M140" s="226" t="str">
        <f t="shared" si="14"/>
        <v/>
      </c>
      <c r="N140" s="228"/>
      <c r="O140" s="227" t="str">
        <f t="shared" si="12"/>
        <v/>
      </c>
      <c r="Q140" s="238" t="str">
        <f t="shared" si="15"/>
        <v/>
      </c>
      <c r="S140" s="238" t="str">
        <f t="shared" si="16"/>
        <v/>
      </c>
      <c r="U140" s="230">
        <f t="shared" si="17"/>
        <v>9000</v>
      </c>
    </row>
    <row r="141" spans="2:21" ht="18" customHeight="1" x14ac:dyDescent="0.2">
      <c r="B141" s="123">
        <f>J!E137</f>
        <v>137</v>
      </c>
      <c r="C141" s="710" t="str">
        <f>IF(AND(J!A137="",J!B137&lt;&gt;""),"NESTARTOVALO",IF(AND(J!A137="",J!B137=""),"",J!A137))</f>
        <v/>
      </c>
      <c r="D141" s="710" t="str">
        <f>IF(AND(J!A137="",J!B137=""),"",J!B137)</f>
        <v/>
      </c>
      <c r="E141" s="132"/>
      <c r="F141" s="133"/>
      <c r="G141" s="134"/>
      <c r="H141" s="124" t="str">
        <f t="shared" si="13"/>
        <v/>
      </c>
      <c r="I141" s="125"/>
      <c r="J141" s="132"/>
      <c r="K141" s="133"/>
      <c r="L141" s="134"/>
      <c r="M141" s="124" t="str">
        <f t="shared" si="14"/>
        <v/>
      </c>
      <c r="N141" s="157"/>
      <c r="O141" s="125" t="str">
        <f t="shared" si="12"/>
        <v/>
      </c>
      <c r="Q141" s="238" t="str">
        <f t="shared" si="15"/>
        <v/>
      </c>
      <c r="S141" s="238" t="str">
        <f t="shared" si="16"/>
        <v/>
      </c>
      <c r="U141" s="230">
        <f t="shared" si="17"/>
        <v>9000</v>
      </c>
    </row>
    <row r="142" spans="2:21" ht="18" customHeight="1" x14ac:dyDescent="0.2">
      <c r="B142" s="221">
        <f>J!E138</f>
        <v>138</v>
      </c>
      <c r="C142" s="709" t="str">
        <f>IF(AND(J!A138="",J!B138&lt;&gt;""),"NESTARTOVALO",IF(AND(J!A138="",J!B138=""),"",J!A138))</f>
        <v/>
      </c>
      <c r="D142" s="709" t="str">
        <f>IF(AND(J!A138="",J!B138=""),"",J!B138)</f>
        <v/>
      </c>
      <c r="E142" s="223"/>
      <c r="F142" s="224"/>
      <c r="G142" s="225"/>
      <c r="H142" s="226" t="str">
        <f t="shared" si="13"/>
        <v/>
      </c>
      <c r="I142" s="227"/>
      <c r="J142" s="223"/>
      <c r="K142" s="224"/>
      <c r="L142" s="225"/>
      <c r="M142" s="226" t="str">
        <f t="shared" si="14"/>
        <v/>
      </c>
      <c r="N142" s="228"/>
      <c r="O142" s="227" t="str">
        <f t="shared" si="12"/>
        <v/>
      </c>
      <c r="Q142" s="238" t="str">
        <f t="shared" si="15"/>
        <v/>
      </c>
      <c r="S142" s="238" t="str">
        <f t="shared" si="16"/>
        <v/>
      </c>
      <c r="U142" s="230">
        <f t="shared" si="17"/>
        <v>9000</v>
      </c>
    </row>
    <row r="143" spans="2:21" ht="18" customHeight="1" x14ac:dyDescent="0.2">
      <c r="B143" s="123">
        <f>J!E139</f>
        <v>139</v>
      </c>
      <c r="C143" s="710" t="str">
        <f>IF(AND(J!A139="",J!B139&lt;&gt;""),"NESTARTOVALO",IF(AND(J!A139="",J!B139=""),"",J!A139))</f>
        <v/>
      </c>
      <c r="D143" s="710" t="str">
        <f>IF(AND(J!A139="",J!B139=""),"",J!B139)</f>
        <v/>
      </c>
      <c r="E143" s="132"/>
      <c r="F143" s="133"/>
      <c r="G143" s="134"/>
      <c r="H143" s="124" t="str">
        <f t="shared" si="13"/>
        <v/>
      </c>
      <c r="I143" s="125"/>
      <c r="J143" s="132"/>
      <c r="K143" s="133"/>
      <c r="L143" s="134"/>
      <c r="M143" s="124" t="str">
        <f t="shared" si="14"/>
        <v/>
      </c>
      <c r="N143" s="157"/>
      <c r="O143" s="125" t="str">
        <f t="shared" si="12"/>
        <v/>
      </c>
      <c r="Q143" s="238" t="str">
        <f t="shared" si="15"/>
        <v/>
      </c>
      <c r="S143" s="238" t="str">
        <f t="shared" si="16"/>
        <v/>
      </c>
      <c r="U143" s="230">
        <f t="shared" si="17"/>
        <v>9000</v>
      </c>
    </row>
    <row r="144" spans="2:21" ht="18" customHeight="1" x14ac:dyDescent="0.2">
      <c r="B144" s="221">
        <f>J!E140</f>
        <v>140</v>
      </c>
      <c r="C144" s="709" t="str">
        <f>IF(AND(J!A140="",J!B140&lt;&gt;""),"NESTARTOVALO",IF(AND(J!A140="",J!B140=""),"",J!A140))</f>
        <v/>
      </c>
      <c r="D144" s="709" t="str">
        <f>IF(AND(J!A140="",J!B140=""),"",J!B140)</f>
        <v/>
      </c>
      <c r="E144" s="223"/>
      <c r="F144" s="224"/>
      <c r="G144" s="225"/>
      <c r="H144" s="226" t="str">
        <f t="shared" si="13"/>
        <v/>
      </c>
      <c r="I144" s="227"/>
      <c r="J144" s="223"/>
      <c r="K144" s="224"/>
      <c r="L144" s="225"/>
      <c r="M144" s="226" t="str">
        <f t="shared" si="14"/>
        <v/>
      </c>
      <c r="N144" s="228"/>
      <c r="O144" s="227" t="str">
        <f t="shared" si="12"/>
        <v/>
      </c>
      <c r="Q144" s="238" t="str">
        <f t="shared" si="15"/>
        <v/>
      </c>
      <c r="S144" s="238" t="str">
        <f t="shared" si="16"/>
        <v/>
      </c>
      <c r="U144" s="230">
        <f t="shared" si="17"/>
        <v>9000</v>
      </c>
    </row>
    <row r="145" spans="2:21" ht="18" customHeight="1" x14ac:dyDescent="0.2">
      <c r="B145" s="123">
        <f>J!E141</f>
        <v>141</v>
      </c>
      <c r="C145" s="710" t="str">
        <f>IF(AND(J!A141="",J!B141&lt;&gt;""),"NESTARTOVALO",IF(AND(J!A141="",J!B141=""),"",J!A141))</f>
        <v/>
      </c>
      <c r="D145" s="710" t="str">
        <f>IF(AND(J!A141="",J!B141=""),"",J!B141)</f>
        <v/>
      </c>
      <c r="E145" s="132"/>
      <c r="F145" s="133"/>
      <c r="G145" s="134"/>
      <c r="H145" s="124" t="str">
        <f t="shared" si="13"/>
        <v/>
      </c>
      <c r="I145" s="125"/>
      <c r="J145" s="132"/>
      <c r="K145" s="133"/>
      <c r="L145" s="134"/>
      <c r="M145" s="124" t="str">
        <f t="shared" si="14"/>
        <v/>
      </c>
      <c r="N145" s="157"/>
      <c r="O145" s="125" t="str">
        <f t="shared" si="12"/>
        <v/>
      </c>
      <c r="Q145" s="238" t="str">
        <f t="shared" si="15"/>
        <v/>
      </c>
      <c r="S145" s="238" t="str">
        <f t="shared" si="16"/>
        <v/>
      </c>
      <c r="U145" s="230">
        <f t="shared" si="17"/>
        <v>9000</v>
      </c>
    </row>
    <row r="146" spans="2:21" ht="18" customHeight="1" x14ac:dyDescent="0.2">
      <c r="B146" s="221">
        <f>J!E142</f>
        <v>142</v>
      </c>
      <c r="C146" s="709" t="str">
        <f>IF(AND(J!A142="",J!B142&lt;&gt;""),"NESTARTOVALO",IF(AND(J!A142="",J!B142=""),"",J!A142))</f>
        <v/>
      </c>
      <c r="D146" s="709" t="str">
        <f>IF(AND(J!A142="",J!B142=""),"",J!B142)</f>
        <v/>
      </c>
      <c r="E146" s="223"/>
      <c r="F146" s="224"/>
      <c r="G146" s="225"/>
      <c r="H146" s="226" t="str">
        <f t="shared" si="13"/>
        <v/>
      </c>
      <c r="I146" s="227"/>
      <c r="J146" s="223"/>
      <c r="K146" s="224"/>
      <c r="L146" s="225"/>
      <c r="M146" s="226" t="str">
        <f t="shared" si="14"/>
        <v/>
      </c>
      <c r="N146" s="228"/>
      <c r="O146" s="227" t="str">
        <f t="shared" si="12"/>
        <v/>
      </c>
      <c r="Q146" s="238" t="str">
        <f t="shared" si="15"/>
        <v/>
      </c>
      <c r="S146" s="238" t="str">
        <f t="shared" si="16"/>
        <v/>
      </c>
      <c r="U146" s="230">
        <f t="shared" si="17"/>
        <v>9000</v>
      </c>
    </row>
    <row r="147" spans="2:21" ht="18" customHeight="1" x14ac:dyDescent="0.2">
      <c r="B147" s="123">
        <f>J!E143</f>
        <v>143</v>
      </c>
      <c r="C147" s="710" t="str">
        <f>IF(AND(J!A143="",J!B143&lt;&gt;""),"NESTARTOVALO",IF(AND(J!A143="",J!B143=""),"",J!A143))</f>
        <v/>
      </c>
      <c r="D147" s="710" t="str">
        <f>IF(AND(J!A143="",J!B143=""),"",J!B143)</f>
        <v/>
      </c>
      <c r="E147" s="132"/>
      <c r="F147" s="133"/>
      <c r="G147" s="134"/>
      <c r="H147" s="124" t="str">
        <f t="shared" si="13"/>
        <v/>
      </c>
      <c r="I147" s="125"/>
      <c r="J147" s="132"/>
      <c r="K147" s="133"/>
      <c r="L147" s="134"/>
      <c r="M147" s="124" t="str">
        <f t="shared" si="14"/>
        <v/>
      </c>
      <c r="N147" s="157"/>
      <c r="O147" s="125" t="str">
        <f t="shared" si="12"/>
        <v/>
      </c>
      <c r="Q147" s="238" t="str">
        <f t="shared" si="15"/>
        <v/>
      </c>
      <c r="S147" s="238" t="str">
        <f t="shared" si="16"/>
        <v/>
      </c>
      <c r="U147" s="230">
        <f t="shared" si="17"/>
        <v>9000</v>
      </c>
    </row>
    <row r="148" spans="2:21" ht="18" customHeight="1" x14ac:dyDescent="0.2">
      <c r="B148" s="221">
        <f>J!E144</f>
        <v>144</v>
      </c>
      <c r="C148" s="709" t="str">
        <f>IF(AND(J!A144="",J!B144&lt;&gt;""),"NESTARTOVALO",IF(AND(J!A144="",J!B144=""),"",J!A144))</f>
        <v/>
      </c>
      <c r="D148" s="709" t="str">
        <f>IF(AND(J!A144="",J!B144=""),"",J!B144)</f>
        <v/>
      </c>
      <c r="E148" s="223"/>
      <c r="F148" s="224"/>
      <c r="G148" s="225"/>
      <c r="H148" s="226" t="str">
        <f t="shared" si="13"/>
        <v/>
      </c>
      <c r="I148" s="227"/>
      <c r="J148" s="223"/>
      <c r="K148" s="224"/>
      <c r="L148" s="225"/>
      <c r="M148" s="226" t="str">
        <f t="shared" si="14"/>
        <v/>
      </c>
      <c r="N148" s="228"/>
      <c r="O148" s="227" t="str">
        <f t="shared" si="12"/>
        <v/>
      </c>
      <c r="Q148" s="238" t="str">
        <f t="shared" si="15"/>
        <v/>
      </c>
      <c r="S148" s="238" t="str">
        <f t="shared" si="16"/>
        <v/>
      </c>
      <c r="U148" s="230">
        <f t="shared" si="17"/>
        <v>9000</v>
      </c>
    </row>
    <row r="149" spans="2:21" ht="18" customHeight="1" x14ac:dyDescent="0.2">
      <c r="B149" s="294">
        <f>J!E145</f>
        <v>145</v>
      </c>
      <c r="C149" s="711" t="str">
        <f>IF(AND(J!A145="",J!B145&lt;&gt;""),"NESTARTOVALO",IF(AND(J!A145="",J!B145=""),"",J!A145))</f>
        <v/>
      </c>
      <c r="D149" s="711" t="str">
        <f>IF(AND(J!A145="",J!B145=""),"",J!B145)</f>
        <v/>
      </c>
      <c r="E149" s="295"/>
      <c r="F149" s="296"/>
      <c r="G149" s="297"/>
      <c r="H149" s="298" t="str">
        <f t="shared" si="13"/>
        <v/>
      </c>
      <c r="I149" s="299"/>
      <c r="J149" s="295"/>
      <c r="K149" s="296"/>
      <c r="L149" s="297"/>
      <c r="M149" s="298" t="str">
        <f t="shared" si="14"/>
        <v/>
      </c>
      <c r="N149" s="300"/>
      <c r="O149" s="299" t="str">
        <f t="shared" si="12"/>
        <v/>
      </c>
      <c r="Q149" s="238" t="str">
        <f t="shared" si="15"/>
        <v/>
      </c>
      <c r="S149" s="238" t="str">
        <f t="shared" si="16"/>
        <v/>
      </c>
      <c r="U149" s="230">
        <f t="shared" si="17"/>
        <v>9000</v>
      </c>
    </row>
    <row r="150" spans="2:21" ht="18" customHeight="1" x14ac:dyDescent="0.2">
      <c r="B150" s="221">
        <f>J!E146</f>
        <v>146</v>
      </c>
      <c r="C150" s="709" t="str">
        <f>IF(AND(J!A146="",J!B146&lt;&gt;""),"NESTARTOVALO",IF(AND(J!A146="",J!B146=""),"",J!A146))</f>
        <v/>
      </c>
      <c r="D150" s="709" t="str">
        <f>IF(AND(J!A146="",J!B146=""),"",J!B146)</f>
        <v/>
      </c>
      <c r="E150" s="223"/>
      <c r="F150" s="224"/>
      <c r="G150" s="225"/>
      <c r="H150" s="226" t="str">
        <f t="shared" ref="H150:H179" si="18">IF($C150="","",IF(OR($E150="DNF",$F150="DNF",$G150="DNF",AND($E150="",$F150="",$G150="")),"DNF",IF(OR($E150="NP",$F150="NP",$G150="NP"),"NP",IF(ISERROR(MEDIAN($E150:$G150)),"DNF",IF(OR($E150="X",$F150="X",$G150="X",$E150="",$F150="",$G150="",$E150="x",$F150="x",$G150="x"),MAX($E150:$G150),MEDIAN($E150:$G150))))))</f>
        <v/>
      </c>
      <c r="I150" s="227"/>
      <c r="J150" s="223"/>
      <c r="K150" s="224"/>
      <c r="L150" s="225"/>
      <c r="M150" s="226" t="str">
        <f t="shared" ref="M150:M179" si="19">IF($C150="","",IF(OR($J150="DNF",$K150="DNF",$L150="DNF",AND($J150="",$K150="",$L150="")),"DNF",IF(OR($J150="NP",$K150="NP",$L150="NP"),"NP",IF(ISERROR(MEDIAN($J150:$L150)),"DNF",IF(OR($J150="X",$K150="X",$L150="X",$J150="",$K150="",$L150="",$J150="x",$K150="x",$L150="x"),MAX($J150:$L150),MEDIAN($J150:$L150))))))</f>
        <v/>
      </c>
      <c r="N150" s="228"/>
      <c r="O150" s="227" t="str">
        <f t="shared" ref="O150:O179" si="20">IF(C150="","",IF(OR(AND(H150="NP",M150="NP"),AND(H150="DNF",M150="DNF")),H150,IF(AND(H150="NP",M150="DNF"),H150,IF(AND(H150="DNF",M150="NP"),M150,MIN(H150,M150)))))</f>
        <v/>
      </c>
      <c r="Q150" s="238" t="str">
        <f t="shared" si="15"/>
        <v/>
      </c>
      <c r="S150" s="238" t="str">
        <f t="shared" si="16"/>
        <v/>
      </c>
      <c r="U150" s="230">
        <f t="shared" si="17"/>
        <v>9000</v>
      </c>
    </row>
    <row r="151" spans="2:21" ht="18" customHeight="1" x14ac:dyDescent="0.2">
      <c r="B151" s="231">
        <f>J!E147</f>
        <v>147</v>
      </c>
      <c r="C151" s="713" t="str">
        <f>IF(AND(J!A147="",J!B147&lt;&gt;""),"NESTARTOVALO",IF(AND(J!A147="",J!B147=""),"",J!A147))</f>
        <v/>
      </c>
      <c r="D151" s="713" t="str">
        <f>IF(AND(J!A147="",J!B147=""),"",J!B147)</f>
        <v/>
      </c>
      <c r="E151" s="233"/>
      <c r="F151" s="234"/>
      <c r="G151" s="235"/>
      <c r="H151" s="236" t="str">
        <f t="shared" si="18"/>
        <v/>
      </c>
      <c r="I151" s="230"/>
      <c r="J151" s="233"/>
      <c r="K151" s="234"/>
      <c r="L151" s="235"/>
      <c r="M151" s="236" t="str">
        <f t="shared" si="19"/>
        <v/>
      </c>
      <c r="N151" s="237"/>
      <c r="O151" s="230" t="str">
        <f t="shared" si="20"/>
        <v/>
      </c>
      <c r="Q151" s="238" t="str">
        <f t="shared" si="15"/>
        <v/>
      </c>
      <c r="S151" s="238" t="str">
        <f t="shared" si="16"/>
        <v/>
      </c>
      <c r="U151" s="230">
        <f t="shared" si="17"/>
        <v>9000</v>
      </c>
    </row>
    <row r="152" spans="2:21" ht="18" customHeight="1" x14ac:dyDescent="0.2">
      <c r="B152" s="221">
        <f>J!E148</f>
        <v>148</v>
      </c>
      <c r="C152" s="709" t="str">
        <f>IF(AND(J!A148="",J!B148&lt;&gt;""),"NESTARTOVALO",IF(AND(J!A148="",J!B148=""),"",J!A148))</f>
        <v/>
      </c>
      <c r="D152" s="709" t="str">
        <f>IF(AND(J!A148="",J!B148=""),"",J!B148)</f>
        <v/>
      </c>
      <c r="E152" s="223"/>
      <c r="F152" s="224"/>
      <c r="G152" s="225"/>
      <c r="H152" s="226" t="str">
        <f t="shared" si="18"/>
        <v/>
      </c>
      <c r="I152" s="227"/>
      <c r="J152" s="223"/>
      <c r="K152" s="224"/>
      <c r="L152" s="225"/>
      <c r="M152" s="226" t="str">
        <f t="shared" si="19"/>
        <v/>
      </c>
      <c r="N152" s="228"/>
      <c r="O152" s="227" t="str">
        <f t="shared" si="20"/>
        <v/>
      </c>
      <c r="Q152" s="238" t="str">
        <f t="shared" si="15"/>
        <v/>
      </c>
      <c r="S152" s="238" t="str">
        <f t="shared" si="16"/>
        <v/>
      </c>
      <c r="U152" s="230">
        <f t="shared" si="17"/>
        <v>9000</v>
      </c>
    </row>
    <row r="153" spans="2:21" ht="18" customHeight="1" x14ac:dyDescent="0.2">
      <c r="B153" s="123">
        <f>J!E149</f>
        <v>149</v>
      </c>
      <c r="C153" s="710" t="str">
        <f>IF(AND(J!A149="",J!B149&lt;&gt;""),"NESTARTOVALO",IF(AND(J!A149="",J!B149=""),"",J!A149))</f>
        <v/>
      </c>
      <c r="D153" s="710" t="str">
        <f>IF(AND(J!A149="",J!B149=""),"",J!B149)</f>
        <v/>
      </c>
      <c r="E153" s="132"/>
      <c r="F153" s="133"/>
      <c r="G153" s="134"/>
      <c r="H153" s="124" t="str">
        <f t="shared" si="18"/>
        <v/>
      </c>
      <c r="I153" s="125"/>
      <c r="J153" s="132"/>
      <c r="K153" s="133"/>
      <c r="L153" s="134"/>
      <c r="M153" s="124" t="str">
        <f t="shared" si="19"/>
        <v/>
      </c>
      <c r="N153" s="157"/>
      <c r="O153" s="125" t="str">
        <f t="shared" si="20"/>
        <v/>
      </c>
      <c r="Q153" s="238" t="str">
        <f t="shared" si="15"/>
        <v/>
      </c>
      <c r="S153" s="238" t="str">
        <f t="shared" si="16"/>
        <v/>
      </c>
      <c r="U153" s="230">
        <f t="shared" si="17"/>
        <v>9000</v>
      </c>
    </row>
    <row r="154" spans="2:21" ht="18" customHeight="1" x14ac:dyDescent="0.2">
      <c r="B154" s="221">
        <f>J!E150</f>
        <v>150</v>
      </c>
      <c r="C154" s="709" t="str">
        <f>IF(AND(J!A150="",J!B150&lt;&gt;""),"NESTARTOVALO",IF(AND(J!A150="",J!B150=""),"",J!A150))</f>
        <v/>
      </c>
      <c r="D154" s="709" t="str">
        <f>IF(AND(J!A150="",J!B150=""),"",J!B150)</f>
        <v/>
      </c>
      <c r="E154" s="223"/>
      <c r="F154" s="224"/>
      <c r="G154" s="225"/>
      <c r="H154" s="226" t="str">
        <f t="shared" si="18"/>
        <v/>
      </c>
      <c r="I154" s="227"/>
      <c r="J154" s="223"/>
      <c r="K154" s="224"/>
      <c r="L154" s="225"/>
      <c r="M154" s="226" t="str">
        <f t="shared" si="19"/>
        <v/>
      </c>
      <c r="N154" s="228"/>
      <c r="O154" s="227" t="str">
        <f t="shared" si="20"/>
        <v/>
      </c>
      <c r="Q154" s="238" t="str">
        <f t="shared" si="15"/>
        <v/>
      </c>
      <c r="S154" s="238" t="str">
        <f t="shared" si="16"/>
        <v/>
      </c>
      <c r="U154" s="230">
        <f t="shared" si="17"/>
        <v>9000</v>
      </c>
    </row>
    <row r="155" spans="2:21" ht="18" customHeight="1" x14ac:dyDescent="0.2">
      <c r="B155" s="123">
        <f>J!E151</f>
        <v>151</v>
      </c>
      <c r="C155" s="710" t="str">
        <f>IF(AND(J!A151="",J!B151&lt;&gt;""),"NESTARTOVALO",IF(AND(J!A151="",J!B151=""),"",J!A151))</f>
        <v/>
      </c>
      <c r="D155" s="710" t="str">
        <f>IF(AND(J!A151="",J!B151=""),"",J!B151)</f>
        <v/>
      </c>
      <c r="E155" s="132"/>
      <c r="F155" s="133"/>
      <c r="G155" s="134"/>
      <c r="H155" s="124" t="str">
        <f t="shared" si="18"/>
        <v/>
      </c>
      <c r="I155" s="125"/>
      <c r="J155" s="132"/>
      <c r="K155" s="133"/>
      <c r="L155" s="134"/>
      <c r="M155" s="124" t="str">
        <f t="shared" si="19"/>
        <v/>
      </c>
      <c r="N155" s="157"/>
      <c r="O155" s="125" t="str">
        <f t="shared" si="20"/>
        <v/>
      </c>
      <c r="Q155" s="238" t="str">
        <f t="shared" si="15"/>
        <v/>
      </c>
      <c r="S155" s="238" t="str">
        <f t="shared" si="16"/>
        <v/>
      </c>
      <c r="U155" s="230">
        <f t="shared" si="17"/>
        <v>9000</v>
      </c>
    </row>
    <row r="156" spans="2:21" ht="18" customHeight="1" x14ac:dyDescent="0.2">
      <c r="B156" s="221">
        <f>J!E152</f>
        <v>152</v>
      </c>
      <c r="C156" s="709" t="str">
        <f>IF(AND(J!A152="",J!B152&lt;&gt;""),"NESTARTOVALO",IF(AND(J!A152="",J!B152=""),"",J!A152))</f>
        <v/>
      </c>
      <c r="D156" s="709" t="str">
        <f>IF(AND(J!A152="",J!B152=""),"",J!B152)</f>
        <v/>
      </c>
      <c r="E156" s="223"/>
      <c r="F156" s="224"/>
      <c r="G156" s="225"/>
      <c r="H156" s="226" t="str">
        <f t="shared" si="18"/>
        <v/>
      </c>
      <c r="I156" s="227"/>
      <c r="J156" s="223"/>
      <c r="K156" s="224"/>
      <c r="L156" s="225"/>
      <c r="M156" s="226" t="str">
        <f t="shared" si="19"/>
        <v/>
      </c>
      <c r="N156" s="228"/>
      <c r="O156" s="227" t="str">
        <f t="shared" si="20"/>
        <v/>
      </c>
      <c r="Q156" s="238" t="str">
        <f t="shared" si="15"/>
        <v/>
      </c>
      <c r="S156" s="238" t="str">
        <f t="shared" si="16"/>
        <v/>
      </c>
      <c r="U156" s="230">
        <f t="shared" si="17"/>
        <v>9000</v>
      </c>
    </row>
    <row r="157" spans="2:21" ht="18" customHeight="1" x14ac:dyDescent="0.2">
      <c r="B157" s="123">
        <f>J!E153</f>
        <v>153</v>
      </c>
      <c r="C157" s="710" t="str">
        <f>IF(AND(J!A153="",J!B153&lt;&gt;""),"NESTARTOVALO",IF(AND(J!A153="",J!B153=""),"",J!A153))</f>
        <v/>
      </c>
      <c r="D157" s="710" t="str">
        <f>IF(AND(J!A153="",J!B153=""),"",J!B153)</f>
        <v/>
      </c>
      <c r="E157" s="132"/>
      <c r="F157" s="133"/>
      <c r="G157" s="134"/>
      <c r="H157" s="124" t="str">
        <f t="shared" si="18"/>
        <v/>
      </c>
      <c r="I157" s="125"/>
      <c r="J157" s="132"/>
      <c r="K157" s="133"/>
      <c r="L157" s="134"/>
      <c r="M157" s="124" t="str">
        <f t="shared" si="19"/>
        <v/>
      </c>
      <c r="N157" s="157"/>
      <c r="O157" s="125" t="str">
        <f t="shared" si="20"/>
        <v/>
      </c>
      <c r="Q157" s="238" t="str">
        <f t="shared" si="15"/>
        <v/>
      </c>
      <c r="S157" s="238" t="str">
        <f t="shared" si="16"/>
        <v/>
      </c>
      <c r="U157" s="230">
        <f t="shared" si="17"/>
        <v>9000</v>
      </c>
    </row>
    <row r="158" spans="2:21" ht="18" customHeight="1" x14ac:dyDescent="0.2">
      <c r="B158" s="221">
        <f>J!E154</f>
        <v>154</v>
      </c>
      <c r="C158" s="709" t="str">
        <f>IF(AND(J!A154="",J!B154&lt;&gt;""),"NESTARTOVALO",IF(AND(J!A154="",J!B154=""),"",J!A154))</f>
        <v/>
      </c>
      <c r="D158" s="709" t="str">
        <f>IF(AND(J!A154="",J!B154=""),"",J!B154)</f>
        <v/>
      </c>
      <c r="E158" s="223"/>
      <c r="F158" s="224"/>
      <c r="G158" s="225"/>
      <c r="H158" s="226" t="str">
        <f t="shared" si="18"/>
        <v/>
      </c>
      <c r="I158" s="227"/>
      <c r="J158" s="223"/>
      <c r="K158" s="224"/>
      <c r="L158" s="225"/>
      <c r="M158" s="226" t="str">
        <f t="shared" si="19"/>
        <v/>
      </c>
      <c r="N158" s="228"/>
      <c r="O158" s="227" t="str">
        <f t="shared" si="20"/>
        <v/>
      </c>
      <c r="Q158" s="238" t="str">
        <f t="shared" si="15"/>
        <v/>
      </c>
      <c r="S158" s="238" t="str">
        <f t="shared" si="16"/>
        <v/>
      </c>
      <c r="U158" s="230">
        <f t="shared" si="17"/>
        <v>9000</v>
      </c>
    </row>
    <row r="159" spans="2:21" ht="18" customHeight="1" x14ac:dyDescent="0.2">
      <c r="B159" s="123">
        <f>J!E155</f>
        <v>155</v>
      </c>
      <c r="C159" s="710" t="str">
        <f>IF(AND(J!A155="",J!B155&lt;&gt;""),"NESTARTOVALO",IF(AND(J!A155="",J!B155=""),"",J!A155))</f>
        <v/>
      </c>
      <c r="D159" s="710" t="str">
        <f>IF(AND(J!A155="",J!B155=""),"",J!B155)</f>
        <v/>
      </c>
      <c r="E159" s="132"/>
      <c r="F159" s="133"/>
      <c r="G159" s="134"/>
      <c r="H159" s="124" t="str">
        <f t="shared" si="18"/>
        <v/>
      </c>
      <c r="I159" s="125"/>
      <c r="J159" s="132"/>
      <c r="K159" s="133"/>
      <c r="L159" s="134"/>
      <c r="M159" s="124" t="str">
        <f t="shared" si="19"/>
        <v/>
      </c>
      <c r="N159" s="157"/>
      <c r="O159" s="125" t="str">
        <f t="shared" si="20"/>
        <v/>
      </c>
      <c r="Q159" s="238" t="str">
        <f t="shared" si="15"/>
        <v/>
      </c>
      <c r="S159" s="238" t="str">
        <f t="shared" si="16"/>
        <v/>
      </c>
      <c r="U159" s="230">
        <f t="shared" si="17"/>
        <v>9000</v>
      </c>
    </row>
    <row r="160" spans="2:21" ht="18" customHeight="1" x14ac:dyDescent="0.2">
      <c r="B160" s="221">
        <f>J!E156</f>
        <v>156</v>
      </c>
      <c r="C160" s="709" t="str">
        <f>IF(AND(J!A156="",J!B156&lt;&gt;""),"NESTARTOVALO",IF(AND(J!A156="",J!B156=""),"",J!A156))</f>
        <v/>
      </c>
      <c r="D160" s="709" t="str">
        <f>IF(AND(J!A156="",J!B156=""),"",J!B156)</f>
        <v/>
      </c>
      <c r="E160" s="223"/>
      <c r="F160" s="224"/>
      <c r="G160" s="225"/>
      <c r="H160" s="226" t="str">
        <f t="shared" si="18"/>
        <v/>
      </c>
      <c r="I160" s="227"/>
      <c r="J160" s="223"/>
      <c r="K160" s="224"/>
      <c r="L160" s="225"/>
      <c r="M160" s="226" t="str">
        <f t="shared" si="19"/>
        <v/>
      </c>
      <c r="N160" s="228"/>
      <c r="O160" s="227" t="str">
        <f t="shared" si="20"/>
        <v/>
      </c>
      <c r="Q160" s="238" t="str">
        <f t="shared" si="15"/>
        <v/>
      </c>
      <c r="S160" s="238" t="str">
        <f t="shared" si="16"/>
        <v/>
      </c>
      <c r="U160" s="230">
        <f t="shared" si="17"/>
        <v>9000</v>
      </c>
    </row>
    <row r="161" spans="2:21" ht="18" customHeight="1" x14ac:dyDescent="0.2">
      <c r="B161" s="123">
        <f>J!E157</f>
        <v>157</v>
      </c>
      <c r="C161" s="710" t="str">
        <f>IF(AND(J!A157="",J!B157&lt;&gt;""),"NESTARTOVALO",IF(AND(J!A157="",J!B157=""),"",J!A157))</f>
        <v/>
      </c>
      <c r="D161" s="710" t="str">
        <f>IF(AND(J!A157="",J!B157=""),"",J!B157)</f>
        <v/>
      </c>
      <c r="E161" s="132"/>
      <c r="F161" s="133"/>
      <c r="G161" s="134"/>
      <c r="H161" s="124" t="str">
        <f t="shared" si="18"/>
        <v/>
      </c>
      <c r="I161" s="125"/>
      <c r="J161" s="132"/>
      <c r="K161" s="133"/>
      <c r="L161" s="134"/>
      <c r="M161" s="124" t="str">
        <f t="shared" si="19"/>
        <v/>
      </c>
      <c r="N161" s="157"/>
      <c r="O161" s="125" t="str">
        <f t="shared" si="20"/>
        <v/>
      </c>
      <c r="Q161" s="238" t="str">
        <f t="shared" si="15"/>
        <v/>
      </c>
      <c r="S161" s="238" t="str">
        <f t="shared" si="16"/>
        <v/>
      </c>
      <c r="U161" s="230">
        <f t="shared" si="17"/>
        <v>9000</v>
      </c>
    </row>
    <row r="162" spans="2:21" ht="18" customHeight="1" x14ac:dyDescent="0.2">
      <c r="B162" s="221">
        <f>J!E158</f>
        <v>158</v>
      </c>
      <c r="C162" s="709" t="str">
        <f>IF(AND(J!A158="",J!B158&lt;&gt;""),"NESTARTOVALO",IF(AND(J!A158="",J!B158=""),"",J!A158))</f>
        <v/>
      </c>
      <c r="D162" s="709" t="str">
        <f>IF(AND(J!A158="",J!B158=""),"",J!B158)</f>
        <v/>
      </c>
      <c r="E162" s="223"/>
      <c r="F162" s="224"/>
      <c r="G162" s="225"/>
      <c r="H162" s="226" t="str">
        <f t="shared" si="18"/>
        <v/>
      </c>
      <c r="I162" s="227"/>
      <c r="J162" s="223"/>
      <c r="K162" s="224"/>
      <c r="L162" s="225"/>
      <c r="M162" s="226" t="str">
        <f t="shared" si="19"/>
        <v/>
      </c>
      <c r="N162" s="228"/>
      <c r="O162" s="227" t="str">
        <f t="shared" si="20"/>
        <v/>
      </c>
      <c r="Q162" s="238" t="str">
        <f t="shared" si="15"/>
        <v/>
      </c>
      <c r="S162" s="238" t="str">
        <f t="shared" si="16"/>
        <v/>
      </c>
      <c r="U162" s="230">
        <f t="shared" si="17"/>
        <v>9000</v>
      </c>
    </row>
    <row r="163" spans="2:21" ht="18" customHeight="1" x14ac:dyDescent="0.2">
      <c r="B163" s="123">
        <f>J!E159</f>
        <v>159</v>
      </c>
      <c r="C163" s="710" t="str">
        <f>IF(AND(J!A159="",J!B159&lt;&gt;""),"NESTARTOVALO",IF(AND(J!A159="",J!B159=""),"",J!A159))</f>
        <v/>
      </c>
      <c r="D163" s="710" t="str">
        <f>IF(AND(J!A159="",J!B159=""),"",J!B159)</f>
        <v/>
      </c>
      <c r="E163" s="132"/>
      <c r="F163" s="133"/>
      <c r="G163" s="134"/>
      <c r="H163" s="124" t="str">
        <f t="shared" si="18"/>
        <v/>
      </c>
      <c r="I163" s="125"/>
      <c r="J163" s="132"/>
      <c r="K163" s="133"/>
      <c r="L163" s="134"/>
      <c r="M163" s="124" t="str">
        <f t="shared" si="19"/>
        <v/>
      </c>
      <c r="N163" s="157"/>
      <c r="O163" s="125" t="str">
        <f t="shared" si="20"/>
        <v/>
      </c>
      <c r="Q163" s="238" t="str">
        <f t="shared" si="15"/>
        <v/>
      </c>
      <c r="S163" s="238" t="str">
        <f t="shared" si="16"/>
        <v/>
      </c>
      <c r="U163" s="230">
        <f t="shared" si="17"/>
        <v>9000</v>
      </c>
    </row>
    <row r="164" spans="2:21" ht="18" customHeight="1" x14ac:dyDescent="0.2">
      <c r="B164" s="221">
        <f>J!E160</f>
        <v>160</v>
      </c>
      <c r="C164" s="709" t="str">
        <f>IF(AND(J!A160="",J!B160&lt;&gt;""),"NESTARTOVALO",IF(AND(J!A160="",J!B160=""),"",J!A160))</f>
        <v/>
      </c>
      <c r="D164" s="709" t="str">
        <f>IF(AND(J!A160="",J!B160=""),"",J!B160)</f>
        <v/>
      </c>
      <c r="E164" s="223"/>
      <c r="F164" s="224"/>
      <c r="G164" s="225"/>
      <c r="H164" s="226" t="str">
        <f t="shared" si="18"/>
        <v/>
      </c>
      <c r="I164" s="227"/>
      <c r="J164" s="223"/>
      <c r="K164" s="224"/>
      <c r="L164" s="225"/>
      <c r="M164" s="226" t="str">
        <f t="shared" si="19"/>
        <v/>
      </c>
      <c r="N164" s="228"/>
      <c r="O164" s="227" t="str">
        <f t="shared" si="20"/>
        <v/>
      </c>
      <c r="Q164" s="238" t="str">
        <f t="shared" si="15"/>
        <v/>
      </c>
      <c r="S164" s="238" t="str">
        <f t="shared" si="16"/>
        <v/>
      </c>
      <c r="U164" s="230">
        <f t="shared" si="17"/>
        <v>9000</v>
      </c>
    </row>
    <row r="165" spans="2:21" ht="18" customHeight="1" x14ac:dyDescent="0.2">
      <c r="B165" s="123">
        <f>J!E161</f>
        <v>161</v>
      </c>
      <c r="C165" s="710" t="str">
        <f>IF(AND(J!A161="",J!B161&lt;&gt;""),"NESTARTOVALO",IF(AND(J!A161="",J!B161=""),"",J!A161))</f>
        <v/>
      </c>
      <c r="D165" s="710" t="str">
        <f>IF(AND(J!A161="",J!B161=""),"",J!B161)</f>
        <v/>
      </c>
      <c r="E165" s="132"/>
      <c r="F165" s="133"/>
      <c r="G165" s="134"/>
      <c r="H165" s="124" t="str">
        <f t="shared" si="18"/>
        <v/>
      </c>
      <c r="I165" s="125"/>
      <c r="J165" s="132"/>
      <c r="K165" s="133"/>
      <c r="L165" s="134"/>
      <c r="M165" s="124" t="str">
        <f t="shared" si="19"/>
        <v/>
      </c>
      <c r="N165" s="157"/>
      <c r="O165" s="125" t="str">
        <f t="shared" si="20"/>
        <v/>
      </c>
      <c r="Q165" s="238" t="str">
        <f t="shared" si="15"/>
        <v/>
      </c>
      <c r="S165" s="238" t="str">
        <f t="shared" si="16"/>
        <v/>
      </c>
      <c r="U165" s="230">
        <f t="shared" si="17"/>
        <v>9000</v>
      </c>
    </row>
    <row r="166" spans="2:21" ht="18" customHeight="1" x14ac:dyDescent="0.2">
      <c r="B166" s="221">
        <f>J!E162</f>
        <v>162</v>
      </c>
      <c r="C166" s="709" t="str">
        <f>IF(AND(J!A162="",J!B162&lt;&gt;""),"NESTARTOVALO",IF(AND(J!A162="",J!B162=""),"",J!A162))</f>
        <v/>
      </c>
      <c r="D166" s="709" t="str">
        <f>IF(AND(J!A162="",J!B162=""),"",J!B162)</f>
        <v/>
      </c>
      <c r="E166" s="223"/>
      <c r="F166" s="224"/>
      <c r="G166" s="225"/>
      <c r="H166" s="226" t="str">
        <f t="shared" si="18"/>
        <v/>
      </c>
      <c r="I166" s="227"/>
      <c r="J166" s="223"/>
      <c r="K166" s="224"/>
      <c r="L166" s="225"/>
      <c r="M166" s="226" t="str">
        <f t="shared" si="19"/>
        <v/>
      </c>
      <c r="N166" s="228"/>
      <c r="O166" s="227" t="str">
        <f t="shared" si="20"/>
        <v/>
      </c>
      <c r="Q166" s="238" t="str">
        <f t="shared" si="15"/>
        <v/>
      </c>
      <c r="S166" s="238" t="str">
        <f t="shared" si="16"/>
        <v/>
      </c>
      <c r="U166" s="230">
        <f t="shared" si="17"/>
        <v>9000</v>
      </c>
    </row>
    <row r="167" spans="2:21" ht="18" customHeight="1" x14ac:dyDescent="0.2">
      <c r="B167" s="123">
        <f>J!E163</f>
        <v>163</v>
      </c>
      <c r="C167" s="710" t="str">
        <f>IF(AND(J!A163="",J!B163&lt;&gt;""),"NESTARTOVALO",IF(AND(J!A163="",J!B163=""),"",J!A163))</f>
        <v/>
      </c>
      <c r="D167" s="710" t="str">
        <f>IF(AND(J!A163="",J!B163=""),"",J!B163)</f>
        <v/>
      </c>
      <c r="E167" s="132"/>
      <c r="F167" s="133"/>
      <c r="G167" s="134"/>
      <c r="H167" s="124" t="str">
        <f t="shared" si="18"/>
        <v/>
      </c>
      <c r="I167" s="125"/>
      <c r="J167" s="132"/>
      <c r="K167" s="133"/>
      <c r="L167" s="134"/>
      <c r="M167" s="124" t="str">
        <f t="shared" si="19"/>
        <v/>
      </c>
      <c r="N167" s="157"/>
      <c r="O167" s="125" t="str">
        <f t="shared" si="20"/>
        <v/>
      </c>
      <c r="Q167" s="238" t="str">
        <f t="shared" si="15"/>
        <v/>
      </c>
      <c r="S167" s="238" t="str">
        <f t="shared" si="16"/>
        <v/>
      </c>
      <c r="U167" s="230">
        <f t="shared" si="17"/>
        <v>9000</v>
      </c>
    </row>
    <row r="168" spans="2:21" ht="18" customHeight="1" x14ac:dyDescent="0.2">
      <c r="B168" s="221">
        <f>J!E164</f>
        <v>164</v>
      </c>
      <c r="C168" s="709" t="str">
        <f>IF(AND(J!A164="",J!B164&lt;&gt;""),"NESTARTOVALO",IF(AND(J!A164="",J!B164=""),"",J!A164))</f>
        <v/>
      </c>
      <c r="D168" s="709" t="str">
        <f>IF(AND(J!A164="",J!B164=""),"",J!B164)</f>
        <v/>
      </c>
      <c r="E168" s="223"/>
      <c r="F168" s="224"/>
      <c r="G168" s="225"/>
      <c r="H168" s="226" t="str">
        <f t="shared" si="18"/>
        <v/>
      </c>
      <c r="I168" s="227"/>
      <c r="J168" s="223"/>
      <c r="K168" s="224"/>
      <c r="L168" s="225"/>
      <c r="M168" s="226" t="str">
        <f t="shared" si="19"/>
        <v/>
      </c>
      <c r="N168" s="228"/>
      <c r="O168" s="227" t="str">
        <f t="shared" si="20"/>
        <v/>
      </c>
      <c r="Q168" s="238" t="str">
        <f t="shared" si="15"/>
        <v/>
      </c>
      <c r="S168" s="238" t="str">
        <f t="shared" si="16"/>
        <v/>
      </c>
      <c r="U168" s="230">
        <f t="shared" si="17"/>
        <v>9000</v>
      </c>
    </row>
    <row r="169" spans="2:21" ht="18" customHeight="1" x14ac:dyDescent="0.2">
      <c r="B169" s="123">
        <f>J!E165</f>
        <v>165</v>
      </c>
      <c r="C169" s="710" t="str">
        <f>IF(AND(J!A165="",J!B165&lt;&gt;""),"NESTARTOVALO",IF(AND(J!A165="",J!B165=""),"",J!A165))</f>
        <v/>
      </c>
      <c r="D169" s="710" t="str">
        <f>IF(AND(J!A165="",J!B165=""),"",J!B165)</f>
        <v/>
      </c>
      <c r="E169" s="132"/>
      <c r="F169" s="133"/>
      <c r="G169" s="134"/>
      <c r="H169" s="124" t="str">
        <f t="shared" si="18"/>
        <v/>
      </c>
      <c r="I169" s="125"/>
      <c r="J169" s="132"/>
      <c r="K169" s="133"/>
      <c r="L169" s="134"/>
      <c r="M169" s="124" t="str">
        <f t="shared" si="19"/>
        <v/>
      </c>
      <c r="N169" s="157"/>
      <c r="O169" s="125" t="str">
        <f t="shared" si="20"/>
        <v/>
      </c>
      <c r="Q169" s="238" t="str">
        <f t="shared" si="15"/>
        <v/>
      </c>
      <c r="S169" s="238" t="str">
        <f t="shared" si="16"/>
        <v/>
      </c>
      <c r="U169" s="230">
        <f t="shared" si="17"/>
        <v>9000</v>
      </c>
    </row>
    <row r="170" spans="2:21" ht="18" customHeight="1" x14ac:dyDescent="0.2">
      <c r="B170" s="221">
        <f>J!E166</f>
        <v>166</v>
      </c>
      <c r="C170" s="709" t="str">
        <f>IF(AND(J!A166="",J!B166&lt;&gt;""),"NESTARTOVALO",IF(AND(J!A166="",J!B166=""),"",J!A166))</f>
        <v/>
      </c>
      <c r="D170" s="709" t="str">
        <f>IF(AND(J!A166="",J!B166=""),"",J!B166)</f>
        <v/>
      </c>
      <c r="E170" s="223"/>
      <c r="F170" s="224"/>
      <c r="G170" s="225"/>
      <c r="H170" s="226" t="str">
        <f t="shared" si="18"/>
        <v/>
      </c>
      <c r="I170" s="227"/>
      <c r="J170" s="223"/>
      <c r="K170" s="224"/>
      <c r="L170" s="225"/>
      <c r="M170" s="226" t="str">
        <f t="shared" si="19"/>
        <v/>
      </c>
      <c r="N170" s="228"/>
      <c r="O170" s="227" t="str">
        <f t="shared" si="20"/>
        <v/>
      </c>
      <c r="Q170" s="238" t="str">
        <f t="shared" si="15"/>
        <v/>
      </c>
      <c r="S170" s="238" t="str">
        <f t="shared" si="16"/>
        <v/>
      </c>
      <c r="U170" s="230">
        <f t="shared" si="17"/>
        <v>9000</v>
      </c>
    </row>
    <row r="171" spans="2:21" ht="18" customHeight="1" x14ac:dyDescent="0.2">
      <c r="B171" s="123">
        <f>J!E167</f>
        <v>167</v>
      </c>
      <c r="C171" s="710" t="str">
        <f>IF(AND(J!A167="",J!B167&lt;&gt;""),"NESTARTOVALO",IF(AND(J!A167="",J!B167=""),"",J!A167))</f>
        <v/>
      </c>
      <c r="D171" s="710" t="str">
        <f>IF(AND(J!A167="",J!B167=""),"",J!B167)</f>
        <v/>
      </c>
      <c r="E171" s="132"/>
      <c r="F171" s="133"/>
      <c r="G171" s="134"/>
      <c r="H171" s="124" t="str">
        <f t="shared" si="18"/>
        <v/>
      </c>
      <c r="I171" s="125"/>
      <c r="J171" s="132"/>
      <c r="K171" s="133"/>
      <c r="L171" s="134"/>
      <c r="M171" s="124" t="str">
        <f t="shared" si="19"/>
        <v/>
      </c>
      <c r="N171" s="157"/>
      <c r="O171" s="125" t="str">
        <f t="shared" si="20"/>
        <v/>
      </c>
      <c r="Q171" s="238" t="str">
        <f t="shared" si="15"/>
        <v/>
      </c>
      <c r="S171" s="238" t="str">
        <f t="shared" si="16"/>
        <v/>
      </c>
      <c r="U171" s="230">
        <f t="shared" si="17"/>
        <v>9000</v>
      </c>
    </row>
    <row r="172" spans="2:21" ht="18" customHeight="1" x14ac:dyDescent="0.2">
      <c r="B172" s="221">
        <f>J!E168</f>
        <v>168</v>
      </c>
      <c r="C172" s="709" t="str">
        <f>IF(AND(J!A168="",J!B168&lt;&gt;""),"NESTARTOVALO",IF(AND(J!A168="",J!B168=""),"",J!A168))</f>
        <v/>
      </c>
      <c r="D172" s="709" t="str">
        <f>IF(AND(J!A168="",J!B168=""),"",J!B168)</f>
        <v/>
      </c>
      <c r="E172" s="223"/>
      <c r="F172" s="224"/>
      <c r="G172" s="225"/>
      <c r="H172" s="226" t="str">
        <f t="shared" si="18"/>
        <v/>
      </c>
      <c r="I172" s="227"/>
      <c r="J172" s="223"/>
      <c r="K172" s="224"/>
      <c r="L172" s="225"/>
      <c r="M172" s="226" t="str">
        <f t="shared" si="19"/>
        <v/>
      </c>
      <c r="N172" s="228"/>
      <c r="O172" s="227" t="str">
        <f t="shared" si="20"/>
        <v/>
      </c>
      <c r="Q172" s="238" t="str">
        <f t="shared" si="15"/>
        <v/>
      </c>
      <c r="S172" s="238" t="str">
        <f t="shared" si="16"/>
        <v/>
      </c>
      <c r="U172" s="230">
        <f t="shared" si="17"/>
        <v>9000</v>
      </c>
    </row>
    <row r="173" spans="2:21" ht="18" customHeight="1" x14ac:dyDescent="0.2">
      <c r="B173" s="123">
        <f>J!E169</f>
        <v>169</v>
      </c>
      <c r="C173" s="710" t="str">
        <f>IF(AND(J!A169="",J!B169&lt;&gt;""),"NESTARTOVALO",IF(AND(J!A169="",J!B169=""),"",J!A169))</f>
        <v/>
      </c>
      <c r="D173" s="710" t="str">
        <f>IF(AND(J!A169="",J!B169=""),"",J!B169)</f>
        <v/>
      </c>
      <c r="E173" s="132"/>
      <c r="F173" s="133"/>
      <c r="G173" s="134"/>
      <c r="H173" s="124" t="str">
        <f t="shared" si="18"/>
        <v/>
      </c>
      <c r="I173" s="125"/>
      <c r="J173" s="132"/>
      <c r="K173" s="133"/>
      <c r="L173" s="134"/>
      <c r="M173" s="124" t="str">
        <f t="shared" si="19"/>
        <v/>
      </c>
      <c r="N173" s="157"/>
      <c r="O173" s="125" t="str">
        <f t="shared" si="20"/>
        <v/>
      </c>
      <c r="Q173" s="238" t="str">
        <f t="shared" si="15"/>
        <v/>
      </c>
      <c r="S173" s="238" t="str">
        <f t="shared" si="16"/>
        <v/>
      </c>
      <c r="U173" s="230">
        <f t="shared" si="17"/>
        <v>9000</v>
      </c>
    </row>
    <row r="174" spans="2:21" ht="18" customHeight="1" x14ac:dyDescent="0.2">
      <c r="B174" s="221">
        <f>J!E170</f>
        <v>170</v>
      </c>
      <c r="C174" s="709" t="str">
        <f>IF(AND(J!A170="",J!B170&lt;&gt;""),"NESTARTOVALO",IF(AND(J!A170="",J!B170=""),"",J!A170))</f>
        <v/>
      </c>
      <c r="D174" s="709" t="str">
        <f>IF(AND(J!A170="",J!B170=""),"",J!B170)</f>
        <v/>
      </c>
      <c r="E174" s="223"/>
      <c r="F174" s="224"/>
      <c r="G174" s="225"/>
      <c r="H174" s="226" t="str">
        <f t="shared" si="18"/>
        <v/>
      </c>
      <c r="I174" s="227"/>
      <c r="J174" s="223"/>
      <c r="K174" s="224"/>
      <c r="L174" s="225"/>
      <c r="M174" s="226" t="str">
        <f t="shared" si="19"/>
        <v/>
      </c>
      <c r="N174" s="228"/>
      <c r="O174" s="227" t="str">
        <f t="shared" si="20"/>
        <v/>
      </c>
      <c r="Q174" s="238" t="str">
        <f t="shared" si="15"/>
        <v/>
      </c>
      <c r="S174" s="238" t="str">
        <f t="shared" si="16"/>
        <v/>
      </c>
      <c r="U174" s="230">
        <f t="shared" si="17"/>
        <v>9000</v>
      </c>
    </row>
    <row r="175" spans="2:21" ht="18" customHeight="1" x14ac:dyDescent="0.2">
      <c r="B175" s="123">
        <f>J!E171</f>
        <v>171</v>
      </c>
      <c r="C175" s="710" t="str">
        <f>IF(AND(J!A171="",J!B171&lt;&gt;""),"NESTARTOVALO",IF(AND(J!A171="",J!B171=""),"",J!A171))</f>
        <v/>
      </c>
      <c r="D175" s="710" t="str">
        <f>IF(AND(J!A171="",J!B171=""),"",J!B171)</f>
        <v/>
      </c>
      <c r="E175" s="132"/>
      <c r="F175" s="133"/>
      <c r="G175" s="134"/>
      <c r="H175" s="124" t="str">
        <f t="shared" si="18"/>
        <v/>
      </c>
      <c r="I175" s="125"/>
      <c r="J175" s="132"/>
      <c r="K175" s="133"/>
      <c r="L175" s="134"/>
      <c r="M175" s="124" t="str">
        <f t="shared" si="19"/>
        <v/>
      </c>
      <c r="N175" s="157"/>
      <c r="O175" s="125" t="str">
        <f t="shared" si="20"/>
        <v/>
      </c>
      <c r="Q175" s="238" t="str">
        <f t="shared" si="15"/>
        <v/>
      </c>
      <c r="S175" s="238" t="str">
        <f t="shared" si="16"/>
        <v/>
      </c>
      <c r="U175" s="230">
        <f t="shared" si="17"/>
        <v>9000</v>
      </c>
    </row>
    <row r="176" spans="2:21" ht="18" customHeight="1" x14ac:dyDescent="0.2">
      <c r="B176" s="221">
        <f>J!E172</f>
        <v>172</v>
      </c>
      <c r="C176" s="709" t="str">
        <f>IF(AND(J!A172="",J!B172&lt;&gt;""),"NESTARTOVALO",IF(AND(J!A172="",J!B172=""),"",J!A172))</f>
        <v/>
      </c>
      <c r="D176" s="709" t="str">
        <f>IF(AND(J!A172="",J!B172=""),"",J!B172)</f>
        <v/>
      </c>
      <c r="E176" s="223"/>
      <c r="F176" s="224"/>
      <c r="G176" s="225"/>
      <c r="H176" s="226" t="str">
        <f t="shared" si="18"/>
        <v/>
      </c>
      <c r="I176" s="227"/>
      <c r="J176" s="223"/>
      <c r="K176" s="224"/>
      <c r="L176" s="225"/>
      <c r="M176" s="226" t="str">
        <f t="shared" si="19"/>
        <v/>
      </c>
      <c r="N176" s="228"/>
      <c r="O176" s="227" t="str">
        <f t="shared" si="20"/>
        <v/>
      </c>
      <c r="Q176" s="238" t="str">
        <f t="shared" si="15"/>
        <v/>
      </c>
      <c r="S176" s="238" t="str">
        <f t="shared" si="16"/>
        <v/>
      </c>
      <c r="U176" s="230">
        <f t="shared" si="17"/>
        <v>9000</v>
      </c>
    </row>
    <row r="177" spans="2:21" ht="18" customHeight="1" x14ac:dyDescent="0.2">
      <c r="B177" s="123">
        <f>J!E173</f>
        <v>173</v>
      </c>
      <c r="C177" s="710" t="str">
        <f>IF(AND(J!A173="",J!B173&lt;&gt;""),"NESTARTOVALO",IF(AND(J!A173="",J!B173=""),"",J!A173))</f>
        <v/>
      </c>
      <c r="D177" s="710" t="str">
        <f>IF(AND(J!A173="",J!B173=""),"",J!B173)</f>
        <v/>
      </c>
      <c r="E177" s="132"/>
      <c r="F177" s="133"/>
      <c r="G177" s="134"/>
      <c r="H177" s="124" t="str">
        <f t="shared" si="18"/>
        <v/>
      </c>
      <c r="I177" s="125"/>
      <c r="J177" s="132"/>
      <c r="K177" s="133"/>
      <c r="L177" s="134"/>
      <c r="M177" s="124" t="str">
        <f t="shared" si="19"/>
        <v/>
      </c>
      <c r="N177" s="157"/>
      <c r="O177" s="125" t="str">
        <f t="shared" si="20"/>
        <v/>
      </c>
      <c r="Q177" s="238" t="str">
        <f t="shared" si="15"/>
        <v/>
      </c>
      <c r="S177" s="238" t="str">
        <f t="shared" si="16"/>
        <v/>
      </c>
      <c r="U177" s="230">
        <f t="shared" si="17"/>
        <v>9000</v>
      </c>
    </row>
    <row r="178" spans="2:21" ht="18" customHeight="1" x14ac:dyDescent="0.2">
      <c r="B178" s="447">
        <f>J!E174</f>
        <v>174</v>
      </c>
      <c r="C178" s="714" t="str">
        <f>IF(AND(J!A174="",J!B174&lt;&gt;""),"NESTARTOVALO",IF(AND(J!A174="",J!B174=""),"",J!A174))</f>
        <v/>
      </c>
      <c r="D178" s="714" t="str">
        <f>IF(AND(J!A174="",J!B174=""),"",J!B174)</f>
        <v/>
      </c>
      <c r="E178" s="449"/>
      <c r="F178" s="450"/>
      <c r="G178" s="451"/>
      <c r="H178" s="452" t="str">
        <f t="shared" si="18"/>
        <v/>
      </c>
      <c r="I178" s="453"/>
      <c r="J178" s="449"/>
      <c r="K178" s="450"/>
      <c r="L178" s="451"/>
      <c r="M178" s="452" t="str">
        <f t="shared" si="19"/>
        <v/>
      </c>
      <c r="N178" s="454"/>
      <c r="O178" s="453" t="str">
        <f t="shared" si="20"/>
        <v/>
      </c>
      <c r="Q178" s="438" t="str">
        <f t="shared" si="15"/>
        <v/>
      </c>
      <c r="S178" s="438" t="str">
        <f t="shared" si="16"/>
        <v/>
      </c>
      <c r="U178" s="439">
        <f t="shared" si="17"/>
        <v>9000</v>
      </c>
    </row>
    <row r="179" spans="2:21" ht="18" customHeight="1" thickBot="1" x14ac:dyDescent="0.25">
      <c r="B179" s="440">
        <f>J!E175</f>
        <v>175</v>
      </c>
      <c r="C179" s="715" t="str">
        <f>IF(AND(J!A175="",J!B175&lt;&gt;""),"NESTARTOVALO",IF(AND(J!A175="",J!B175=""),"",J!A175))</f>
        <v/>
      </c>
      <c r="D179" s="715" t="str">
        <f>IF(AND(J!A175="",J!B175=""),"",J!B175)</f>
        <v/>
      </c>
      <c r="E179" s="441"/>
      <c r="F179" s="442"/>
      <c r="G179" s="443"/>
      <c r="H179" s="444" t="str">
        <f t="shared" si="18"/>
        <v/>
      </c>
      <c r="I179" s="445"/>
      <c r="J179" s="441"/>
      <c r="K179" s="442"/>
      <c r="L179" s="443"/>
      <c r="M179" s="444" t="str">
        <f t="shared" si="19"/>
        <v/>
      </c>
      <c r="N179" s="446"/>
      <c r="O179" s="445" t="str">
        <f t="shared" si="20"/>
        <v/>
      </c>
      <c r="Q179" s="266" t="str">
        <f t="shared" si="15"/>
        <v/>
      </c>
      <c r="S179" s="266" t="str">
        <f t="shared" si="16"/>
        <v/>
      </c>
      <c r="U179" s="247">
        <f t="shared" si="17"/>
        <v>9000</v>
      </c>
    </row>
  </sheetData>
  <sheetProtection sheet="1" objects="1" scenarios="1"/>
  <customSheetViews>
    <customSheetView guid="{B63A9C9F-CFE4-40C9-8381-5421B247D702}" showGridLines="0" showRowCol="0" outlineSymbols="0" hiddenColumns="1" showRuler="0">
      <rowBreaks count="3" manualBreakCount="3">
        <brk id="34" max="15" man="1"/>
        <brk id="64" max="15" man="1"/>
        <brk id="139" max="15" man="1"/>
      </rowBreaks>
      <pageMargins left="0" right="0" top="0.78740157480314965" bottom="0" header="0" footer="0"/>
      <printOptions horizontalCentered="1"/>
      <pageSetup paperSize="9" orientation="portrait" r:id="rId1"/>
      <headerFooter alignWithMargins="0"/>
    </customSheetView>
  </customSheetViews>
  <mergeCells count="3">
    <mergeCell ref="E3:H3"/>
    <mergeCell ref="J3:M3"/>
    <mergeCell ref="B1:O1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r:id="rId2"/>
  <headerFooter alignWithMargins="0">
    <oddHeader>&amp;CProgram pro zpracování výsledků: DOROST - DRUŽSTVA</oddHeader>
    <oddFooter>&amp;LAutor: Ing. Milan Hoffmann&amp;C&amp;P&amp;ROprávněný uživatel: SH ČMS</oddFooter>
  </headerFooter>
  <rowBreaks count="1" manualBreakCount="1">
    <brk id="82" max="14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24">
    <pageSetUpPr autoPageBreaks="0"/>
  </sheetPr>
  <dimension ref="B1:AD54"/>
  <sheetViews>
    <sheetView showGridLines="0" showRowColHeaders="0" workbookViewId="0">
      <pane ySplit="4" topLeftCell="A5" activePane="bottomLeft" state="frozen"/>
      <selection activeCell="L7" sqref="L7"/>
      <selection pane="bottomLeft"/>
    </sheetView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hidden="1" customWidth="1"/>
    <col min="18" max="18" width="1.7109375" style="154" hidden="1" customWidth="1"/>
    <col min="19" max="19" width="4.7109375" style="293" hidden="1" customWidth="1"/>
    <col min="20" max="20" width="1.7109375" style="154" hidden="1" customWidth="1"/>
    <col min="21" max="21" width="7.5703125" style="135" hidden="1" customWidth="1"/>
    <col min="22" max="28" width="5.5703125" style="106" customWidth="1"/>
    <col min="29" max="30" width="6.5703125" style="106" customWidth="1"/>
    <col min="31" max="16384" width="5.5703125" style="106"/>
  </cols>
  <sheetData>
    <row r="1" spans="2:23" ht="26.25" x14ac:dyDescent="0.4">
      <c r="B1" s="828" t="s">
        <v>116</v>
      </c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106"/>
      <c r="Q1" s="106"/>
      <c r="R1" s="106"/>
      <c r="S1" s="106"/>
      <c r="T1" s="106"/>
      <c r="U1" s="106"/>
    </row>
    <row r="2" spans="2:23" ht="15" customHeight="1" thickBot="1" x14ac:dyDescent="0.45">
      <c r="B2" s="105"/>
      <c r="C2" s="747">
        <f>COUNTA(C5:C54)</f>
        <v>0</v>
      </c>
      <c r="D2" s="105"/>
      <c r="E2" s="105"/>
      <c r="F2" s="105"/>
      <c r="G2" s="105"/>
      <c r="H2" s="105"/>
      <c r="J2" s="105"/>
      <c r="K2" s="105"/>
      <c r="L2" s="105"/>
      <c r="M2" s="105"/>
    </row>
    <row r="3" spans="2:23" s="109" customFormat="1" ht="18" customHeight="1" thickBot="1" x14ac:dyDescent="0.25">
      <c r="C3" s="138" t="str">
        <f>Start!$D$5</f>
        <v>Dorci</v>
      </c>
      <c r="E3" s="825" t="s">
        <v>30</v>
      </c>
      <c r="F3" s="826"/>
      <c r="G3" s="826"/>
      <c r="H3" s="827"/>
      <c r="J3" s="825" t="s">
        <v>31</v>
      </c>
      <c r="K3" s="826"/>
      <c r="L3" s="826"/>
      <c r="M3" s="827"/>
      <c r="O3" s="112"/>
      <c r="P3" s="255"/>
      <c r="Q3" s="258"/>
      <c r="R3" s="255"/>
      <c r="S3" s="258"/>
      <c r="T3" s="255"/>
      <c r="U3" s="257"/>
    </row>
    <row r="4" spans="2:23" s="118" customFormat="1" ht="18" customHeight="1" thickBot="1" x14ac:dyDescent="0.25">
      <c r="B4" s="110" t="s">
        <v>78</v>
      </c>
      <c r="C4" s="111" t="s">
        <v>22</v>
      </c>
      <c r="D4" s="113" t="s">
        <v>23</v>
      </c>
      <c r="E4" s="114">
        <v>1</v>
      </c>
      <c r="F4" s="115">
        <v>2</v>
      </c>
      <c r="G4" s="116">
        <v>3</v>
      </c>
      <c r="H4" s="113" t="s">
        <v>24</v>
      </c>
      <c r="I4" s="117"/>
      <c r="J4" s="114">
        <v>1</v>
      </c>
      <c r="K4" s="115">
        <v>2</v>
      </c>
      <c r="L4" s="116">
        <v>3</v>
      </c>
      <c r="M4" s="113" t="s">
        <v>24</v>
      </c>
      <c r="N4" s="155"/>
      <c r="O4" s="119" t="s">
        <v>32</v>
      </c>
      <c r="P4" s="256"/>
      <c r="Q4" s="261" t="s">
        <v>33</v>
      </c>
      <c r="R4" s="256"/>
      <c r="S4" s="261" t="s">
        <v>60</v>
      </c>
      <c r="T4" s="256"/>
      <c r="U4" s="260" t="s">
        <v>34</v>
      </c>
    </row>
    <row r="5" spans="2:23" ht="18" customHeight="1" x14ac:dyDescent="0.2">
      <c r="B5" s="120" t="s">
        <v>117</v>
      </c>
      <c r="C5" s="746"/>
      <c r="D5" s="746"/>
      <c r="E5" s="129"/>
      <c r="F5" s="130"/>
      <c r="G5" s="131"/>
      <c r="H5" s="121" t="str">
        <f>IF($C5="","",IF(OR($E5="DNF",$F5="DNF",$G5="DNF",AND($E5="",$F5="",$G5="")),"DNF",IF(OR($E5="NP",$F5="NP",$G5="NP"),"NP",IF(ISERROR(MEDIAN($E5:$G5)),"DNF",IF(OR($E5="X",$F5="X",$G5="X",$E5="",$F5="",$G5="",$E5="x",$F5="x",$G5="x"),MAX($E5:$G5),MEDIAN($E5:$G5))))))</f>
        <v/>
      </c>
      <c r="I5" s="122"/>
      <c r="J5" s="129"/>
      <c r="K5" s="130"/>
      <c r="L5" s="131"/>
      <c r="M5" s="121" t="str">
        <f>IF($C5="","",IF(OR($J5="DNF",$K5="DNF",$L5="DNF",AND($J5="",$K5="",$L5="")),"DNF",IF(OR($J5="NP",$K5="NP",$L5="NP"),"NP",IF(ISERROR(MEDIAN($J5:$L5)),"DNF",IF(OR($J5="X",$K5="X",$L5="X",$J5="",$K5="",$L5="",$J5="x",$K5="x",$L5="x"),MAX($J5:$L5),MEDIAN($J5:$L5))))))</f>
        <v/>
      </c>
      <c r="N5" s="156"/>
      <c r="O5" s="122" t="str">
        <f>IF(C5="","",IF(OR(AND(H5="NP",M5="NP"),AND(H5="DNF",M5="DNF")),H5,IF(AND(H5="NP",M5="DNF"),H5,IF(AND(H5="DNF",M5="NP"),M5,MIN(H5,M5)))))</f>
        <v/>
      </c>
      <c r="Q5" s="263" t="str">
        <f t="shared" ref="Q5:Q36" si="0">IF(C5="","",IF(OR(O5="NP",O5="DNF"),O5,RANK(O5,O$5:O$28,1)))</f>
        <v/>
      </c>
      <c r="S5" s="263" t="str">
        <f t="shared" ref="S5:S36" si="1">IF(C5="","",IF(O5="NP",MAX(Q$5:Q$28)+1,IF(O5="DNF",MAX(Q$5:Q$28)+COUNTIF(Q$5:Q$28,"NP")+1,RANK(O5,O$5:O$28,1))))</f>
        <v/>
      </c>
      <c r="U5" s="264">
        <f>IF($C5="",9000,MAX(H5,M5)+(COUNTIF($H5:$H5,"NP")*600)+(COUNTIF($M5:$M5,"NP")*600)+(COUNTIF($H5:$H5,"DNF")*3600)+(COUNTIF($M5:$M5,"DNF")*3600))</f>
        <v>9000</v>
      </c>
      <c r="V5" s="88"/>
      <c r="W5" s="88"/>
    </row>
    <row r="6" spans="2:23" s="126" customFormat="1" ht="18" customHeight="1" x14ac:dyDescent="0.2">
      <c r="B6" s="221" t="s">
        <v>119</v>
      </c>
      <c r="C6" s="743"/>
      <c r="D6" s="743"/>
      <c r="E6" s="223"/>
      <c r="F6" s="224"/>
      <c r="G6" s="225"/>
      <c r="H6" s="305" t="str">
        <f t="shared" ref="H6:H54" si="2">IF($C6="","",IF(OR($E6="DNF",$F6="DNF",$G6="DNF",AND($E6="",$F6="",$G6="")),"DNF",IF(OR($E6="NP",$F6="NP",$G6="NP"),"NP",IF(ISERROR(MEDIAN($E6:$G6)),"DNF",IF(OR($E6="X",$F6="X",$G6="X",$E6="",$F6="",$G6="",$E6="x",$F6="x",$G6="x"),MAX($E6:$G6),MEDIAN($E6:$G6))))))</f>
        <v/>
      </c>
      <c r="I6" s="227"/>
      <c r="J6" s="223"/>
      <c r="K6" s="224"/>
      <c r="L6" s="225"/>
      <c r="M6" s="226" t="str">
        <f t="shared" ref="M6:M54" si="3">IF($C6="","",IF(OR($J6="DNF",$K6="DNF",$L6="DNF",AND($J6="",$K6="",$L6="")),"DNF",IF(OR($J6="NP",$K6="NP",$L6="NP"),"NP",IF(ISERROR(MEDIAN($J6:$L6)),"DNF",IF(OR($J6="X",$K6="X",$L6="X",$J6="",$K6="",$L6="",$J6="x",$K6="x",$L6="x"),MAX($J6:$L6),MEDIAN($J6:$L6))))))</f>
        <v/>
      </c>
      <c r="N6" s="228"/>
      <c r="O6" s="227" t="str">
        <f t="shared" ref="O6:O28" si="4">IF(C6="","",IF(OR(AND(H6="NP",M6="NP"),AND(H6="DNF",M6="DNF")),H6,IF(AND(H6="NP",M6="DNF"),H6,IF(AND(H6="DNF",M6="NP"),M6,MIN(H6,M6)))))</f>
        <v/>
      </c>
      <c r="P6" s="154"/>
      <c r="Q6" s="238" t="str">
        <f t="shared" si="0"/>
        <v/>
      </c>
      <c r="R6" s="154"/>
      <c r="S6" s="238" t="str">
        <f t="shared" si="1"/>
        <v/>
      </c>
      <c r="T6" s="154"/>
      <c r="U6" s="230">
        <f t="shared" ref="U6:U28" si="5">IF($C6="",9000,MAX(H6,M6)+(COUNTIF($H6:$H6,"NP")*600)+(COUNTIF($M6:$M6,"NP")*600)+(COUNTIF($H6:$H6,"DNF")*3600)+(COUNTIF($M6:$M6,"DNF")*3600))</f>
        <v>9000</v>
      </c>
    </row>
    <row r="7" spans="2:23" s="126" customFormat="1" ht="18" customHeight="1" x14ac:dyDescent="0.2">
      <c r="B7" s="123" t="s">
        <v>120</v>
      </c>
      <c r="C7" s="742"/>
      <c r="D7" s="742"/>
      <c r="E7" s="132"/>
      <c r="F7" s="133"/>
      <c r="G7" s="134"/>
      <c r="H7" s="124" t="str">
        <f t="shared" si="2"/>
        <v/>
      </c>
      <c r="I7" s="125"/>
      <c r="J7" s="132"/>
      <c r="K7" s="133"/>
      <c r="L7" s="134"/>
      <c r="M7" s="124" t="str">
        <f t="shared" si="3"/>
        <v/>
      </c>
      <c r="N7" s="157"/>
      <c r="O7" s="125" t="str">
        <f t="shared" si="4"/>
        <v/>
      </c>
      <c r="P7" s="154"/>
      <c r="Q7" s="238" t="str">
        <f t="shared" si="0"/>
        <v/>
      </c>
      <c r="R7" s="154"/>
      <c r="S7" s="238" t="str">
        <f t="shared" si="1"/>
        <v/>
      </c>
      <c r="T7" s="154"/>
      <c r="U7" s="230">
        <f t="shared" si="5"/>
        <v>9000</v>
      </c>
    </row>
    <row r="8" spans="2:23" ht="18" customHeight="1" x14ac:dyDescent="0.2">
      <c r="B8" s="221" t="s">
        <v>121</v>
      </c>
      <c r="C8" s="743"/>
      <c r="D8" s="743"/>
      <c r="E8" s="223"/>
      <c r="F8" s="224"/>
      <c r="G8" s="225"/>
      <c r="H8" s="226" t="str">
        <f t="shared" si="2"/>
        <v/>
      </c>
      <c r="I8" s="227"/>
      <c r="J8" s="223"/>
      <c r="K8" s="224"/>
      <c r="L8" s="225"/>
      <c r="M8" s="226" t="str">
        <f t="shared" si="3"/>
        <v/>
      </c>
      <c r="N8" s="228"/>
      <c r="O8" s="227" t="str">
        <f t="shared" si="4"/>
        <v/>
      </c>
      <c r="Q8" s="238" t="str">
        <f t="shared" si="0"/>
        <v/>
      </c>
      <c r="S8" s="238" t="str">
        <f t="shared" si="1"/>
        <v/>
      </c>
      <c r="U8" s="230">
        <f t="shared" si="5"/>
        <v>9000</v>
      </c>
    </row>
    <row r="9" spans="2:23" s="126" customFormat="1" ht="18" customHeight="1" x14ac:dyDescent="0.2">
      <c r="B9" s="123" t="s">
        <v>122</v>
      </c>
      <c r="C9" s="742"/>
      <c r="D9" s="742"/>
      <c r="E9" s="132"/>
      <c r="F9" s="133"/>
      <c r="G9" s="134"/>
      <c r="H9" s="124" t="str">
        <f t="shared" si="2"/>
        <v/>
      </c>
      <c r="I9" s="125"/>
      <c r="J9" s="132"/>
      <c r="K9" s="133"/>
      <c r="L9" s="134"/>
      <c r="M9" s="124" t="str">
        <f t="shared" si="3"/>
        <v/>
      </c>
      <c r="N9" s="157"/>
      <c r="O9" s="125" t="str">
        <f t="shared" si="4"/>
        <v/>
      </c>
      <c r="P9" s="154"/>
      <c r="Q9" s="238" t="str">
        <f t="shared" si="0"/>
        <v/>
      </c>
      <c r="R9" s="154"/>
      <c r="S9" s="238" t="str">
        <f t="shared" si="1"/>
        <v/>
      </c>
      <c r="T9" s="154"/>
      <c r="U9" s="230">
        <f t="shared" si="5"/>
        <v>9000</v>
      </c>
    </row>
    <row r="10" spans="2:23" s="126" customFormat="1" ht="18" customHeight="1" x14ac:dyDescent="0.2">
      <c r="B10" s="221" t="s">
        <v>127</v>
      </c>
      <c r="C10" s="743"/>
      <c r="D10" s="743"/>
      <c r="E10" s="223"/>
      <c r="F10" s="224"/>
      <c r="G10" s="225"/>
      <c r="H10" s="226" t="str">
        <f t="shared" si="2"/>
        <v/>
      </c>
      <c r="I10" s="227"/>
      <c r="J10" s="223"/>
      <c r="K10" s="224"/>
      <c r="L10" s="225"/>
      <c r="M10" s="226" t="str">
        <f t="shared" si="3"/>
        <v/>
      </c>
      <c r="N10" s="228"/>
      <c r="O10" s="227" t="str">
        <f t="shared" si="4"/>
        <v/>
      </c>
      <c r="P10" s="154"/>
      <c r="Q10" s="238" t="str">
        <f t="shared" si="0"/>
        <v/>
      </c>
      <c r="R10" s="154"/>
      <c r="S10" s="238" t="str">
        <f t="shared" si="1"/>
        <v/>
      </c>
      <c r="T10" s="154"/>
      <c r="U10" s="230">
        <f t="shared" si="5"/>
        <v>9000</v>
      </c>
    </row>
    <row r="11" spans="2:23" ht="18" customHeight="1" x14ac:dyDescent="0.2">
      <c r="B11" s="123" t="s">
        <v>128</v>
      </c>
      <c r="C11" s="742"/>
      <c r="D11" s="742"/>
      <c r="E11" s="132"/>
      <c r="F11" s="133"/>
      <c r="G11" s="134"/>
      <c r="H11" s="124" t="str">
        <f t="shared" si="2"/>
        <v/>
      </c>
      <c r="I11" s="125"/>
      <c r="J11" s="132"/>
      <c r="K11" s="133"/>
      <c r="L11" s="134"/>
      <c r="M11" s="124" t="str">
        <f t="shared" si="3"/>
        <v/>
      </c>
      <c r="N11" s="157"/>
      <c r="O11" s="125" t="str">
        <f t="shared" si="4"/>
        <v/>
      </c>
      <c r="Q11" s="238" t="str">
        <f t="shared" si="0"/>
        <v/>
      </c>
      <c r="S11" s="238" t="str">
        <f t="shared" si="1"/>
        <v/>
      </c>
      <c r="U11" s="230">
        <f t="shared" si="5"/>
        <v>9000</v>
      </c>
    </row>
    <row r="12" spans="2:23" s="126" customFormat="1" ht="18" customHeight="1" x14ac:dyDescent="0.2">
      <c r="B12" s="221" t="s">
        <v>129</v>
      </c>
      <c r="C12" s="743"/>
      <c r="D12" s="743"/>
      <c r="E12" s="223"/>
      <c r="F12" s="224"/>
      <c r="G12" s="225"/>
      <c r="H12" s="226" t="str">
        <f t="shared" si="2"/>
        <v/>
      </c>
      <c r="I12" s="227"/>
      <c r="J12" s="223"/>
      <c r="K12" s="224"/>
      <c r="L12" s="225"/>
      <c r="M12" s="226" t="str">
        <f t="shared" si="3"/>
        <v/>
      </c>
      <c r="N12" s="228"/>
      <c r="O12" s="227" t="str">
        <f t="shared" si="4"/>
        <v/>
      </c>
      <c r="P12" s="154"/>
      <c r="Q12" s="238" t="str">
        <f t="shared" si="0"/>
        <v/>
      </c>
      <c r="R12" s="154"/>
      <c r="S12" s="238" t="str">
        <f t="shared" si="1"/>
        <v/>
      </c>
      <c r="T12" s="154"/>
      <c r="U12" s="230">
        <f t="shared" si="5"/>
        <v>9000</v>
      </c>
    </row>
    <row r="13" spans="2:23" s="126" customFormat="1" ht="18" customHeight="1" x14ac:dyDescent="0.2">
      <c r="B13" s="123" t="s">
        <v>130</v>
      </c>
      <c r="C13" s="742"/>
      <c r="D13" s="742"/>
      <c r="E13" s="132"/>
      <c r="F13" s="133"/>
      <c r="G13" s="134"/>
      <c r="H13" s="124" t="str">
        <f t="shared" si="2"/>
        <v/>
      </c>
      <c r="I13" s="125"/>
      <c r="J13" s="132"/>
      <c r="K13" s="133"/>
      <c r="L13" s="134"/>
      <c r="M13" s="124" t="str">
        <f t="shared" si="3"/>
        <v/>
      </c>
      <c r="N13" s="157"/>
      <c r="O13" s="125" t="str">
        <f t="shared" si="4"/>
        <v/>
      </c>
      <c r="P13" s="154"/>
      <c r="Q13" s="238" t="str">
        <f t="shared" si="0"/>
        <v/>
      </c>
      <c r="R13" s="154"/>
      <c r="S13" s="238" t="str">
        <f t="shared" si="1"/>
        <v/>
      </c>
      <c r="T13" s="154"/>
      <c r="U13" s="230">
        <f t="shared" si="5"/>
        <v>9000</v>
      </c>
    </row>
    <row r="14" spans="2:23" ht="18" customHeight="1" x14ac:dyDescent="0.2">
      <c r="B14" s="221" t="s">
        <v>131</v>
      </c>
      <c r="C14" s="743"/>
      <c r="D14" s="743"/>
      <c r="E14" s="223"/>
      <c r="F14" s="224"/>
      <c r="G14" s="225"/>
      <c r="H14" s="226" t="str">
        <f t="shared" si="2"/>
        <v/>
      </c>
      <c r="I14" s="227"/>
      <c r="J14" s="223"/>
      <c r="K14" s="224"/>
      <c r="L14" s="225"/>
      <c r="M14" s="226" t="str">
        <f t="shared" si="3"/>
        <v/>
      </c>
      <c r="N14" s="228"/>
      <c r="O14" s="227" t="str">
        <f t="shared" si="4"/>
        <v/>
      </c>
      <c r="Q14" s="238" t="str">
        <f t="shared" si="0"/>
        <v/>
      </c>
      <c r="S14" s="238" t="str">
        <f t="shared" si="1"/>
        <v/>
      </c>
      <c r="U14" s="230">
        <f t="shared" si="5"/>
        <v>9000</v>
      </c>
    </row>
    <row r="15" spans="2:23" s="126" customFormat="1" ht="18" customHeight="1" x14ac:dyDescent="0.2">
      <c r="B15" s="123" t="s">
        <v>118</v>
      </c>
      <c r="C15" s="742"/>
      <c r="D15" s="742"/>
      <c r="E15" s="132"/>
      <c r="F15" s="133"/>
      <c r="G15" s="134"/>
      <c r="H15" s="124" t="str">
        <f t="shared" si="2"/>
        <v/>
      </c>
      <c r="I15" s="125"/>
      <c r="J15" s="132"/>
      <c r="K15" s="133"/>
      <c r="L15" s="134"/>
      <c r="M15" s="124" t="str">
        <f t="shared" si="3"/>
        <v/>
      </c>
      <c r="N15" s="157"/>
      <c r="O15" s="125" t="str">
        <f t="shared" si="4"/>
        <v/>
      </c>
      <c r="P15" s="154"/>
      <c r="Q15" s="238" t="str">
        <f t="shared" si="0"/>
        <v/>
      </c>
      <c r="R15" s="154"/>
      <c r="S15" s="238" t="str">
        <f t="shared" si="1"/>
        <v/>
      </c>
      <c r="T15" s="154"/>
      <c r="U15" s="230">
        <f t="shared" si="5"/>
        <v>9000</v>
      </c>
    </row>
    <row r="16" spans="2:23" s="126" customFormat="1" ht="18" customHeight="1" x14ac:dyDescent="0.2">
      <c r="B16" s="221" t="s">
        <v>123</v>
      </c>
      <c r="C16" s="743"/>
      <c r="D16" s="743"/>
      <c r="E16" s="223"/>
      <c r="F16" s="224"/>
      <c r="G16" s="225"/>
      <c r="H16" s="226" t="str">
        <f t="shared" si="2"/>
        <v/>
      </c>
      <c r="I16" s="227"/>
      <c r="J16" s="223"/>
      <c r="K16" s="224"/>
      <c r="L16" s="225"/>
      <c r="M16" s="226" t="str">
        <f t="shared" si="3"/>
        <v/>
      </c>
      <c r="N16" s="228"/>
      <c r="O16" s="227" t="str">
        <f t="shared" si="4"/>
        <v/>
      </c>
      <c r="P16" s="154"/>
      <c r="Q16" s="238" t="str">
        <f t="shared" si="0"/>
        <v/>
      </c>
      <c r="R16" s="154"/>
      <c r="S16" s="238" t="str">
        <f t="shared" si="1"/>
        <v/>
      </c>
      <c r="T16" s="154"/>
      <c r="U16" s="230">
        <f t="shared" si="5"/>
        <v>9000</v>
      </c>
    </row>
    <row r="17" spans="2:30" ht="18" customHeight="1" x14ac:dyDescent="0.2">
      <c r="B17" s="123" t="s">
        <v>124</v>
      </c>
      <c r="C17" s="742"/>
      <c r="D17" s="742"/>
      <c r="E17" s="132"/>
      <c r="F17" s="133"/>
      <c r="G17" s="134"/>
      <c r="H17" s="124" t="str">
        <f t="shared" si="2"/>
        <v/>
      </c>
      <c r="I17" s="125"/>
      <c r="J17" s="132"/>
      <c r="K17" s="133"/>
      <c r="L17" s="134"/>
      <c r="M17" s="124" t="str">
        <f t="shared" si="3"/>
        <v/>
      </c>
      <c r="N17" s="157"/>
      <c r="O17" s="125" t="str">
        <f t="shared" si="4"/>
        <v/>
      </c>
      <c r="Q17" s="238" t="str">
        <f t="shared" si="0"/>
        <v/>
      </c>
      <c r="S17" s="238" t="str">
        <f t="shared" si="1"/>
        <v/>
      </c>
      <c r="U17" s="230">
        <f t="shared" si="5"/>
        <v>9000</v>
      </c>
    </row>
    <row r="18" spans="2:30" s="126" customFormat="1" ht="18" customHeight="1" x14ac:dyDescent="0.2">
      <c r="B18" s="221" t="s">
        <v>125</v>
      </c>
      <c r="C18" s="743"/>
      <c r="D18" s="743"/>
      <c r="E18" s="223"/>
      <c r="F18" s="224"/>
      <c r="G18" s="225"/>
      <c r="H18" s="226" t="str">
        <f t="shared" si="2"/>
        <v/>
      </c>
      <c r="I18" s="227"/>
      <c r="J18" s="223"/>
      <c r="K18" s="224"/>
      <c r="L18" s="225"/>
      <c r="M18" s="226" t="str">
        <f t="shared" si="3"/>
        <v/>
      </c>
      <c r="N18" s="228"/>
      <c r="O18" s="227" t="str">
        <f t="shared" si="4"/>
        <v/>
      </c>
      <c r="P18" s="154"/>
      <c r="Q18" s="238" t="str">
        <f t="shared" si="0"/>
        <v/>
      </c>
      <c r="R18" s="154"/>
      <c r="S18" s="238" t="str">
        <f t="shared" si="1"/>
        <v/>
      </c>
      <c r="T18" s="154"/>
      <c r="U18" s="230">
        <f t="shared" si="5"/>
        <v>9000</v>
      </c>
      <c r="W18" s="136"/>
      <c r="X18" s="136"/>
      <c r="AC18" s="136"/>
      <c r="AD18" s="136"/>
    </row>
    <row r="19" spans="2:30" s="126" customFormat="1" ht="18" customHeight="1" x14ac:dyDescent="0.2">
      <c r="B19" s="123" t="s">
        <v>126</v>
      </c>
      <c r="C19" s="742"/>
      <c r="D19" s="742"/>
      <c r="E19" s="132"/>
      <c r="F19" s="133"/>
      <c r="G19" s="134"/>
      <c r="H19" s="124" t="str">
        <f t="shared" si="2"/>
        <v/>
      </c>
      <c r="I19" s="125"/>
      <c r="J19" s="132"/>
      <c r="K19" s="133"/>
      <c r="L19" s="134"/>
      <c r="M19" s="124" t="str">
        <f t="shared" si="3"/>
        <v/>
      </c>
      <c r="N19" s="157"/>
      <c r="O19" s="125" t="str">
        <f t="shared" si="4"/>
        <v/>
      </c>
      <c r="P19" s="154"/>
      <c r="Q19" s="238" t="str">
        <f t="shared" si="0"/>
        <v/>
      </c>
      <c r="R19" s="154"/>
      <c r="S19" s="238" t="str">
        <f t="shared" si="1"/>
        <v/>
      </c>
      <c r="T19" s="154"/>
      <c r="U19" s="230">
        <f t="shared" si="5"/>
        <v>9000</v>
      </c>
    </row>
    <row r="20" spans="2:30" ht="18" customHeight="1" x14ac:dyDescent="0.2">
      <c r="B20" s="221" t="s">
        <v>132</v>
      </c>
      <c r="C20" s="743"/>
      <c r="D20" s="743"/>
      <c r="E20" s="223"/>
      <c r="F20" s="224"/>
      <c r="G20" s="225"/>
      <c r="H20" s="226" t="str">
        <f t="shared" si="2"/>
        <v/>
      </c>
      <c r="I20" s="227"/>
      <c r="J20" s="229"/>
      <c r="K20" s="224"/>
      <c r="L20" s="225"/>
      <c r="M20" s="226" t="str">
        <f t="shared" si="3"/>
        <v/>
      </c>
      <c r="N20" s="228"/>
      <c r="O20" s="227" t="str">
        <f t="shared" si="4"/>
        <v/>
      </c>
      <c r="Q20" s="238" t="str">
        <f t="shared" si="0"/>
        <v/>
      </c>
      <c r="S20" s="238" t="str">
        <f t="shared" si="1"/>
        <v/>
      </c>
      <c r="U20" s="230">
        <f t="shared" si="5"/>
        <v>9000</v>
      </c>
    </row>
    <row r="21" spans="2:30" ht="18" customHeight="1" x14ac:dyDescent="0.2">
      <c r="B21" s="123" t="s">
        <v>133</v>
      </c>
      <c r="C21" s="742"/>
      <c r="D21" s="742"/>
      <c r="E21" s="132"/>
      <c r="F21" s="133"/>
      <c r="G21" s="134"/>
      <c r="H21" s="124" t="str">
        <f t="shared" si="2"/>
        <v/>
      </c>
      <c r="I21" s="125"/>
      <c r="J21" s="132"/>
      <c r="K21" s="133"/>
      <c r="L21" s="134"/>
      <c r="M21" s="124" t="str">
        <f t="shared" si="3"/>
        <v/>
      </c>
      <c r="N21" s="157"/>
      <c r="O21" s="125" t="str">
        <f t="shared" si="4"/>
        <v/>
      </c>
      <c r="Q21" s="238" t="str">
        <f t="shared" si="0"/>
        <v/>
      </c>
      <c r="S21" s="238" t="str">
        <f t="shared" si="1"/>
        <v/>
      </c>
      <c r="U21" s="230">
        <f t="shared" si="5"/>
        <v>9000</v>
      </c>
    </row>
    <row r="22" spans="2:30" ht="18" customHeight="1" x14ac:dyDescent="0.2">
      <c r="B22" s="221" t="s">
        <v>134</v>
      </c>
      <c r="C22" s="743"/>
      <c r="D22" s="743"/>
      <c r="E22" s="223"/>
      <c r="F22" s="224"/>
      <c r="G22" s="225"/>
      <c r="H22" s="226" t="str">
        <f t="shared" si="2"/>
        <v/>
      </c>
      <c r="I22" s="227"/>
      <c r="J22" s="223"/>
      <c r="K22" s="224"/>
      <c r="L22" s="225"/>
      <c r="M22" s="226" t="str">
        <f t="shared" si="3"/>
        <v/>
      </c>
      <c r="N22" s="228"/>
      <c r="O22" s="227" t="str">
        <f t="shared" si="4"/>
        <v/>
      </c>
      <c r="Q22" s="238" t="str">
        <f t="shared" si="0"/>
        <v/>
      </c>
      <c r="S22" s="238" t="str">
        <f t="shared" si="1"/>
        <v/>
      </c>
      <c r="U22" s="230">
        <f t="shared" si="5"/>
        <v>9000</v>
      </c>
    </row>
    <row r="23" spans="2:30" ht="18" customHeight="1" x14ac:dyDescent="0.2">
      <c r="B23" s="123" t="s">
        <v>135</v>
      </c>
      <c r="C23" s="742"/>
      <c r="D23" s="742"/>
      <c r="E23" s="132"/>
      <c r="F23" s="133"/>
      <c r="G23" s="134"/>
      <c r="H23" s="124" t="str">
        <f t="shared" si="2"/>
        <v/>
      </c>
      <c r="I23" s="125"/>
      <c r="J23" s="132"/>
      <c r="K23" s="133"/>
      <c r="L23" s="134"/>
      <c r="M23" s="124" t="str">
        <f t="shared" si="3"/>
        <v/>
      </c>
      <c r="N23" s="157"/>
      <c r="O23" s="125" t="str">
        <f t="shared" si="4"/>
        <v/>
      </c>
      <c r="Q23" s="238" t="str">
        <f t="shared" si="0"/>
        <v/>
      </c>
      <c r="S23" s="238" t="str">
        <f t="shared" si="1"/>
        <v/>
      </c>
      <c r="U23" s="230">
        <f t="shared" si="5"/>
        <v>9000</v>
      </c>
    </row>
    <row r="24" spans="2:30" ht="18" customHeight="1" x14ac:dyDescent="0.2">
      <c r="B24" s="221" t="s">
        <v>136</v>
      </c>
      <c r="C24" s="743"/>
      <c r="D24" s="743"/>
      <c r="E24" s="223"/>
      <c r="F24" s="224"/>
      <c r="G24" s="225"/>
      <c r="H24" s="226" t="str">
        <f t="shared" si="2"/>
        <v/>
      </c>
      <c r="I24" s="227"/>
      <c r="J24" s="223"/>
      <c r="K24" s="224"/>
      <c r="L24" s="225"/>
      <c r="M24" s="226" t="str">
        <f t="shared" si="3"/>
        <v/>
      </c>
      <c r="N24" s="228"/>
      <c r="O24" s="227" t="str">
        <f t="shared" si="4"/>
        <v/>
      </c>
      <c r="Q24" s="238" t="str">
        <f t="shared" si="0"/>
        <v/>
      </c>
      <c r="S24" s="238" t="str">
        <f t="shared" si="1"/>
        <v/>
      </c>
      <c r="U24" s="230">
        <f t="shared" si="5"/>
        <v>9000</v>
      </c>
    </row>
    <row r="25" spans="2:30" ht="18" customHeight="1" x14ac:dyDescent="0.2">
      <c r="B25" s="123" t="s">
        <v>137</v>
      </c>
      <c r="C25" s="742"/>
      <c r="D25" s="742"/>
      <c r="E25" s="132"/>
      <c r="F25" s="133"/>
      <c r="G25" s="134"/>
      <c r="H25" s="124" t="str">
        <f t="shared" si="2"/>
        <v/>
      </c>
      <c r="I25" s="125"/>
      <c r="J25" s="132"/>
      <c r="K25" s="133"/>
      <c r="L25" s="134"/>
      <c r="M25" s="124" t="str">
        <f t="shared" si="3"/>
        <v/>
      </c>
      <c r="N25" s="157"/>
      <c r="O25" s="125" t="str">
        <f t="shared" si="4"/>
        <v/>
      </c>
      <c r="Q25" s="238" t="str">
        <f t="shared" si="0"/>
        <v/>
      </c>
      <c r="S25" s="238" t="str">
        <f t="shared" si="1"/>
        <v/>
      </c>
      <c r="U25" s="230">
        <f t="shared" si="5"/>
        <v>9000</v>
      </c>
    </row>
    <row r="26" spans="2:30" ht="18" customHeight="1" x14ac:dyDescent="0.2">
      <c r="B26" s="221" t="s">
        <v>138</v>
      </c>
      <c r="C26" s="743"/>
      <c r="D26" s="743"/>
      <c r="E26" s="223"/>
      <c r="F26" s="224"/>
      <c r="G26" s="225"/>
      <c r="H26" s="226" t="str">
        <f t="shared" si="2"/>
        <v/>
      </c>
      <c r="I26" s="227"/>
      <c r="J26" s="223"/>
      <c r="K26" s="224"/>
      <c r="L26" s="225"/>
      <c r="M26" s="226" t="str">
        <f t="shared" si="3"/>
        <v/>
      </c>
      <c r="N26" s="228"/>
      <c r="O26" s="227" t="str">
        <f t="shared" si="4"/>
        <v/>
      </c>
      <c r="Q26" s="238" t="str">
        <f t="shared" si="0"/>
        <v/>
      </c>
      <c r="S26" s="238" t="str">
        <f t="shared" si="1"/>
        <v/>
      </c>
      <c r="U26" s="230">
        <f t="shared" si="5"/>
        <v>9000</v>
      </c>
    </row>
    <row r="27" spans="2:30" ht="18" customHeight="1" x14ac:dyDescent="0.2">
      <c r="B27" s="123" t="s">
        <v>139</v>
      </c>
      <c r="C27" s="742"/>
      <c r="D27" s="742"/>
      <c r="E27" s="132"/>
      <c r="F27" s="133"/>
      <c r="G27" s="134"/>
      <c r="H27" s="124" t="str">
        <f t="shared" si="2"/>
        <v/>
      </c>
      <c r="I27" s="125"/>
      <c r="J27" s="132"/>
      <c r="K27" s="133"/>
      <c r="L27" s="134"/>
      <c r="M27" s="124" t="str">
        <f t="shared" si="3"/>
        <v/>
      </c>
      <c r="N27" s="157"/>
      <c r="O27" s="125" t="str">
        <f t="shared" si="4"/>
        <v/>
      </c>
      <c r="Q27" s="238" t="str">
        <f t="shared" si="0"/>
        <v/>
      </c>
      <c r="S27" s="238" t="str">
        <f t="shared" si="1"/>
        <v/>
      </c>
      <c r="U27" s="230">
        <f t="shared" si="5"/>
        <v>9000</v>
      </c>
    </row>
    <row r="28" spans="2:30" ht="18" customHeight="1" x14ac:dyDescent="0.2">
      <c r="B28" s="221" t="s">
        <v>140</v>
      </c>
      <c r="C28" s="743"/>
      <c r="D28" s="743"/>
      <c r="E28" s="223"/>
      <c r="F28" s="224"/>
      <c r="G28" s="225"/>
      <c r="H28" s="226" t="str">
        <f t="shared" si="2"/>
        <v/>
      </c>
      <c r="I28" s="227"/>
      <c r="J28" s="223"/>
      <c r="K28" s="224"/>
      <c r="L28" s="225"/>
      <c r="M28" s="226" t="str">
        <f t="shared" si="3"/>
        <v/>
      </c>
      <c r="N28" s="228"/>
      <c r="O28" s="227" t="str">
        <f t="shared" si="4"/>
        <v/>
      </c>
      <c r="Q28" s="238" t="str">
        <f t="shared" si="0"/>
        <v/>
      </c>
      <c r="S28" s="238" t="str">
        <f t="shared" si="1"/>
        <v/>
      </c>
      <c r="U28" s="230">
        <f t="shared" si="5"/>
        <v>9000</v>
      </c>
    </row>
    <row r="29" spans="2:30" s="126" customFormat="1" ht="18" customHeight="1" x14ac:dyDescent="0.2">
      <c r="B29" s="123" t="s">
        <v>141</v>
      </c>
      <c r="C29" s="742"/>
      <c r="D29" s="742"/>
      <c r="E29" s="132"/>
      <c r="F29" s="133"/>
      <c r="G29" s="134"/>
      <c r="H29" s="124" t="str">
        <f t="shared" si="2"/>
        <v/>
      </c>
      <c r="I29" s="125"/>
      <c r="J29" s="132"/>
      <c r="K29" s="133"/>
      <c r="L29" s="134"/>
      <c r="M29" s="124" t="str">
        <f t="shared" si="3"/>
        <v/>
      </c>
      <c r="N29" s="157"/>
      <c r="O29" s="125" t="str">
        <f t="shared" ref="O29:O50" si="6">IF(C29="","",IF(OR(AND(H29="NP",M29="NP"),AND(H29="DNF",M29="DNF")),H29,IF(AND(H29="NP",M29="DNF"),H29,IF(AND(H29="DNF",M29="NP"),M29,MIN(H29,M29)))))</f>
        <v/>
      </c>
      <c r="P29" s="154"/>
      <c r="Q29" s="238" t="str">
        <f t="shared" si="0"/>
        <v/>
      </c>
      <c r="R29" s="154"/>
      <c r="S29" s="238" t="str">
        <f t="shared" si="1"/>
        <v/>
      </c>
      <c r="T29" s="154"/>
      <c r="U29" s="230">
        <f t="shared" ref="U29:U50" si="7">IF($C29="",9000,MAX(H29,M29)+(COUNTIF($H29:$H29,"NP")*600)+(COUNTIF($M29:$M29,"NP")*600)+(COUNTIF($H29:$H29,"DNF")*3600)+(COUNTIF($M29:$M29,"DNF")*3600))</f>
        <v>9000</v>
      </c>
    </row>
    <row r="30" spans="2:30" ht="18" customHeight="1" x14ac:dyDescent="0.2">
      <c r="B30" s="221" t="s">
        <v>143</v>
      </c>
      <c r="C30" s="743"/>
      <c r="D30" s="743"/>
      <c r="E30" s="223"/>
      <c r="F30" s="224"/>
      <c r="G30" s="225"/>
      <c r="H30" s="226" t="str">
        <f t="shared" si="2"/>
        <v/>
      </c>
      <c r="I30" s="227"/>
      <c r="J30" s="223"/>
      <c r="K30" s="224"/>
      <c r="L30" s="225"/>
      <c r="M30" s="226" t="str">
        <f t="shared" si="3"/>
        <v/>
      </c>
      <c r="N30" s="228"/>
      <c r="O30" s="227" t="str">
        <f t="shared" si="6"/>
        <v/>
      </c>
      <c r="Q30" s="238" t="str">
        <f t="shared" si="0"/>
        <v/>
      </c>
      <c r="S30" s="238" t="str">
        <f t="shared" si="1"/>
        <v/>
      </c>
      <c r="U30" s="230">
        <f t="shared" si="7"/>
        <v>9000</v>
      </c>
    </row>
    <row r="31" spans="2:30" s="126" customFormat="1" ht="18" customHeight="1" x14ac:dyDescent="0.2">
      <c r="B31" s="123" t="s">
        <v>144</v>
      </c>
      <c r="C31" s="742"/>
      <c r="D31" s="742"/>
      <c r="E31" s="132"/>
      <c r="F31" s="133"/>
      <c r="G31" s="134"/>
      <c r="H31" s="124" t="str">
        <f t="shared" si="2"/>
        <v/>
      </c>
      <c r="I31" s="125"/>
      <c r="J31" s="132"/>
      <c r="K31" s="133"/>
      <c r="L31" s="134"/>
      <c r="M31" s="124" t="str">
        <f t="shared" si="3"/>
        <v/>
      </c>
      <c r="N31" s="157"/>
      <c r="O31" s="125" t="str">
        <f t="shared" si="6"/>
        <v/>
      </c>
      <c r="P31" s="154"/>
      <c r="Q31" s="238" t="str">
        <f t="shared" si="0"/>
        <v/>
      </c>
      <c r="R31" s="154"/>
      <c r="S31" s="238" t="str">
        <f t="shared" si="1"/>
        <v/>
      </c>
      <c r="T31" s="154"/>
      <c r="U31" s="230">
        <f t="shared" si="7"/>
        <v>9000</v>
      </c>
    </row>
    <row r="32" spans="2:30" s="126" customFormat="1" ht="18" customHeight="1" x14ac:dyDescent="0.2">
      <c r="B32" s="221" t="s">
        <v>145</v>
      </c>
      <c r="C32" s="743"/>
      <c r="D32" s="743"/>
      <c r="E32" s="223"/>
      <c r="F32" s="224"/>
      <c r="G32" s="225"/>
      <c r="H32" s="226" t="str">
        <f t="shared" si="2"/>
        <v/>
      </c>
      <c r="I32" s="227"/>
      <c r="J32" s="223"/>
      <c r="K32" s="224"/>
      <c r="L32" s="225"/>
      <c r="M32" s="226" t="str">
        <f t="shared" si="3"/>
        <v/>
      </c>
      <c r="N32" s="228"/>
      <c r="O32" s="227" t="str">
        <f t="shared" si="6"/>
        <v/>
      </c>
      <c r="P32" s="154"/>
      <c r="Q32" s="238" t="str">
        <f t="shared" si="0"/>
        <v/>
      </c>
      <c r="R32" s="154"/>
      <c r="S32" s="238" t="str">
        <f t="shared" si="1"/>
        <v/>
      </c>
      <c r="T32" s="154"/>
      <c r="U32" s="230">
        <f t="shared" si="7"/>
        <v>9000</v>
      </c>
    </row>
    <row r="33" spans="2:30" ht="18" customHeight="1" x14ac:dyDescent="0.2">
      <c r="B33" s="123" t="s">
        <v>146</v>
      </c>
      <c r="C33" s="742"/>
      <c r="D33" s="742"/>
      <c r="E33" s="132"/>
      <c r="F33" s="133"/>
      <c r="G33" s="134"/>
      <c r="H33" s="124" t="str">
        <f t="shared" si="2"/>
        <v/>
      </c>
      <c r="I33" s="125"/>
      <c r="J33" s="132"/>
      <c r="K33" s="133"/>
      <c r="L33" s="134"/>
      <c r="M33" s="124" t="str">
        <f t="shared" si="3"/>
        <v/>
      </c>
      <c r="N33" s="157"/>
      <c r="O33" s="125" t="str">
        <f t="shared" si="6"/>
        <v/>
      </c>
      <c r="Q33" s="238" t="str">
        <f t="shared" si="0"/>
        <v/>
      </c>
      <c r="S33" s="238" t="str">
        <f t="shared" si="1"/>
        <v/>
      </c>
      <c r="U33" s="230">
        <f t="shared" si="7"/>
        <v>9000</v>
      </c>
    </row>
    <row r="34" spans="2:30" s="126" customFormat="1" ht="18" customHeight="1" x14ac:dyDescent="0.2">
      <c r="B34" s="221" t="s">
        <v>147</v>
      </c>
      <c r="C34" s="743"/>
      <c r="D34" s="743"/>
      <c r="E34" s="223"/>
      <c r="F34" s="224"/>
      <c r="G34" s="225"/>
      <c r="H34" s="226" t="str">
        <f t="shared" si="2"/>
        <v/>
      </c>
      <c r="I34" s="227"/>
      <c r="J34" s="223"/>
      <c r="K34" s="224"/>
      <c r="L34" s="225"/>
      <c r="M34" s="226" t="str">
        <f t="shared" si="3"/>
        <v/>
      </c>
      <c r="N34" s="228"/>
      <c r="O34" s="227" t="str">
        <f t="shared" si="6"/>
        <v/>
      </c>
      <c r="P34" s="154"/>
      <c r="Q34" s="238" t="str">
        <f t="shared" si="0"/>
        <v/>
      </c>
      <c r="R34" s="154"/>
      <c r="S34" s="238" t="str">
        <f t="shared" si="1"/>
        <v/>
      </c>
      <c r="T34" s="154"/>
      <c r="U34" s="230">
        <f t="shared" si="7"/>
        <v>9000</v>
      </c>
    </row>
    <row r="35" spans="2:30" s="126" customFormat="1" ht="18" customHeight="1" x14ac:dyDescent="0.2">
      <c r="B35" s="123" t="s">
        <v>148</v>
      </c>
      <c r="C35" s="742"/>
      <c r="D35" s="742"/>
      <c r="E35" s="132"/>
      <c r="F35" s="133"/>
      <c r="G35" s="134"/>
      <c r="H35" s="124" t="str">
        <f t="shared" si="2"/>
        <v/>
      </c>
      <c r="I35" s="125"/>
      <c r="J35" s="132"/>
      <c r="K35" s="133"/>
      <c r="L35" s="134"/>
      <c r="M35" s="124" t="str">
        <f t="shared" si="3"/>
        <v/>
      </c>
      <c r="N35" s="157"/>
      <c r="O35" s="125" t="str">
        <f t="shared" si="6"/>
        <v/>
      </c>
      <c r="P35" s="154"/>
      <c r="Q35" s="238" t="str">
        <f t="shared" si="0"/>
        <v/>
      </c>
      <c r="R35" s="154"/>
      <c r="S35" s="238" t="str">
        <f t="shared" si="1"/>
        <v/>
      </c>
      <c r="T35" s="154"/>
      <c r="U35" s="230">
        <f t="shared" si="7"/>
        <v>9000</v>
      </c>
    </row>
    <row r="36" spans="2:30" ht="18" customHeight="1" x14ac:dyDescent="0.2">
      <c r="B36" s="221" t="s">
        <v>149</v>
      </c>
      <c r="C36" s="743"/>
      <c r="D36" s="743"/>
      <c r="E36" s="223"/>
      <c r="F36" s="224"/>
      <c r="G36" s="225"/>
      <c r="H36" s="226" t="str">
        <f t="shared" si="2"/>
        <v/>
      </c>
      <c r="I36" s="227"/>
      <c r="J36" s="223"/>
      <c r="K36" s="224"/>
      <c r="L36" s="225"/>
      <c r="M36" s="226" t="str">
        <f t="shared" si="3"/>
        <v/>
      </c>
      <c r="N36" s="228"/>
      <c r="O36" s="227" t="str">
        <f t="shared" si="6"/>
        <v/>
      </c>
      <c r="Q36" s="238" t="str">
        <f t="shared" si="0"/>
        <v/>
      </c>
      <c r="S36" s="238" t="str">
        <f t="shared" si="1"/>
        <v/>
      </c>
      <c r="U36" s="230">
        <f t="shared" si="7"/>
        <v>9000</v>
      </c>
    </row>
    <row r="37" spans="2:30" s="126" customFormat="1" ht="18" customHeight="1" x14ac:dyDescent="0.2">
      <c r="B37" s="123" t="s">
        <v>150</v>
      </c>
      <c r="C37" s="742"/>
      <c r="D37" s="742"/>
      <c r="E37" s="132"/>
      <c r="F37" s="133"/>
      <c r="G37" s="134"/>
      <c r="H37" s="124" t="str">
        <f t="shared" si="2"/>
        <v/>
      </c>
      <c r="I37" s="125"/>
      <c r="J37" s="132"/>
      <c r="K37" s="133"/>
      <c r="L37" s="134"/>
      <c r="M37" s="124" t="str">
        <f t="shared" si="3"/>
        <v/>
      </c>
      <c r="N37" s="157"/>
      <c r="O37" s="125" t="str">
        <f t="shared" si="6"/>
        <v/>
      </c>
      <c r="P37" s="154"/>
      <c r="Q37" s="238" t="str">
        <f t="shared" ref="Q37:Q54" si="8">IF(C37="","",IF(OR(O37="NP",O37="DNF"),O37,RANK(O37,O$5:O$28,1)))</f>
        <v/>
      </c>
      <c r="R37" s="154"/>
      <c r="S37" s="238" t="str">
        <f t="shared" ref="S37:S54" si="9">IF(C37="","",IF(O37="NP",MAX(Q$5:Q$28)+1,IF(O37="DNF",MAX(Q$5:Q$28)+COUNTIF(Q$5:Q$28,"NP")+1,RANK(O37,O$5:O$28,1))))</f>
        <v/>
      </c>
      <c r="T37" s="154"/>
      <c r="U37" s="230">
        <f t="shared" si="7"/>
        <v>9000</v>
      </c>
    </row>
    <row r="38" spans="2:30" s="126" customFormat="1" ht="18" customHeight="1" x14ac:dyDescent="0.2">
      <c r="B38" s="221" t="s">
        <v>151</v>
      </c>
      <c r="C38" s="743"/>
      <c r="D38" s="743"/>
      <c r="E38" s="223"/>
      <c r="F38" s="224"/>
      <c r="G38" s="225"/>
      <c r="H38" s="226" t="str">
        <f t="shared" si="2"/>
        <v/>
      </c>
      <c r="I38" s="227"/>
      <c r="J38" s="223"/>
      <c r="K38" s="224"/>
      <c r="L38" s="225"/>
      <c r="M38" s="226" t="str">
        <f t="shared" si="3"/>
        <v/>
      </c>
      <c r="N38" s="228"/>
      <c r="O38" s="227" t="str">
        <f t="shared" si="6"/>
        <v/>
      </c>
      <c r="P38" s="154"/>
      <c r="Q38" s="238" t="str">
        <f t="shared" si="8"/>
        <v/>
      </c>
      <c r="R38" s="154"/>
      <c r="S38" s="238" t="str">
        <f t="shared" si="9"/>
        <v/>
      </c>
      <c r="T38" s="154"/>
      <c r="U38" s="230">
        <f t="shared" si="7"/>
        <v>9000</v>
      </c>
    </row>
    <row r="39" spans="2:30" ht="18" customHeight="1" x14ac:dyDescent="0.2">
      <c r="B39" s="123" t="s">
        <v>152</v>
      </c>
      <c r="C39" s="742"/>
      <c r="D39" s="742"/>
      <c r="E39" s="132"/>
      <c r="F39" s="133"/>
      <c r="G39" s="134"/>
      <c r="H39" s="124" t="str">
        <f t="shared" si="2"/>
        <v/>
      </c>
      <c r="I39" s="125"/>
      <c r="J39" s="132"/>
      <c r="K39" s="133"/>
      <c r="L39" s="134"/>
      <c r="M39" s="124" t="str">
        <f t="shared" si="3"/>
        <v/>
      </c>
      <c r="N39" s="157"/>
      <c r="O39" s="125" t="str">
        <f t="shared" si="6"/>
        <v/>
      </c>
      <c r="Q39" s="238" t="str">
        <f t="shared" si="8"/>
        <v/>
      </c>
      <c r="S39" s="238" t="str">
        <f t="shared" si="9"/>
        <v/>
      </c>
      <c r="U39" s="230">
        <f t="shared" si="7"/>
        <v>9000</v>
      </c>
    </row>
    <row r="40" spans="2:30" s="126" customFormat="1" ht="18" customHeight="1" x14ac:dyDescent="0.2">
      <c r="B40" s="221" t="s">
        <v>153</v>
      </c>
      <c r="C40" s="743"/>
      <c r="D40" s="743"/>
      <c r="E40" s="223"/>
      <c r="F40" s="224"/>
      <c r="G40" s="225"/>
      <c r="H40" s="226" t="str">
        <f t="shared" si="2"/>
        <v/>
      </c>
      <c r="I40" s="227"/>
      <c r="J40" s="223"/>
      <c r="K40" s="224"/>
      <c r="L40" s="225"/>
      <c r="M40" s="226" t="str">
        <f t="shared" si="3"/>
        <v/>
      </c>
      <c r="N40" s="228"/>
      <c r="O40" s="227" t="str">
        <f t="shared" si="6"/>
        <v/>
      </c>
      <c r="P40" s="154"/>
      <c r="Q40" s="238" t="str">
        <f t="shared" si="8"/>
        <v/>
      </c>
      <c r="R40" s="154"/>
      <c r="S40" s="238" t="str">
        <f t="shared" si="9"/>
        <v/>
      </c>
      <c r="T40" s="154"/>
      <c r="U40" s="230">
        <f t="shared" si="7"/>
        <v>9000</v>
      </c>
      <c r="W40" s="136"/>
      <c r="X40" s="136"/>
      <c r="AC40" s="136"/>
      <c r="AD40" s="136"/>
    </row>
    <row r="41" spans="2:30" s="126" customFormat="1" ht="18" customHeight="1" x14ac:dyDescent="0.2">
      <c r="B41" s="123" t="s">
        <v>154</v>
      </c>
      <c r="C41" s="742"/>
      <c r="D41" s="742"/>
      <c r="E41" s="132"/>
      <c r="F41" s="133"/>
      <c r="G41" s="134"/>
      <c r="H41" s="124" t="str">
        <f t="shared" si="2"/>
        <v/>
      </c>
      <c r="I41" s="125"/>
      <c r="J41" s="132"/>
      <c r="K41" s="133"/>
      <c r="L41" s="134"/>
      <c r="M41" s="124" t="str">
        <f t="shared" si="3"/>
        <v/>
      </c>
      <c r="N41" s="157"/>
      <c r="O41" s="125" t="str">
        <f t="shared" si="6"/>
        <v/>
      </c>
      <c r="P41" s="154"/>
      <c r="Q41" s="238" t="str">
        <f t="shared" si="8"/>
        <v/>
      </c>
      <c r="R41" s="154"/>
      <c r="S41" s="238" t="str">
        <f t="shared" si="9"/>
        <v/>
      </c>
      <c r="T41" s="154"/>
      <c r="U41" s="230">
        <f t="shared" si="7"/>
        <v>9000</v>
      </c>
    </row>
    <row r="42" spans="2:30" ht="18" customHeight="1" x14ac:dyDescent="0.2">
      <c r="B42" s="221" t="s">
        <v>155</v>
      </c>
      <c r="C42" s="743"/>
      <c r="D42" s="743"/>
      <c r="E42" s="223"/>
      <c r="F42" s="224"/>
      <c r="G42" s="225"/>
      <c r="H42" s="226" t="str">
        <f t="shared" si="2"/>
        <v/>
      </c>
      <c r="I42" s="227"/>
      <c r="J42" s="229"/>
      <c r="K42" s="224"/>
      <c r="L42" s="225"/>
      <c r="M42" s="226" t="str">
        <f t="shared" si="3"/>
        <v/>
      </c>
      <c r="N42" s="228"/>
      <c r="O42" s="227" t="str">
        <f t="shared" si="6"/>
        <v/>
      </c>
      <c r="Q42" s="238" t="str">
        <f t="shared" si="8"/>
        <v/>
      </c>
      <c r="S42" s="238" t="str">
        <f t="shared" si="9"/>
        <v/>
      </c>
      <c r="U42" s="230">
        <f t="shared" si="7"/>
        <v>9000</v>
      </c>
    </row>
    <row r="43" spans="2:30" ht="18" customHeight="1" x14ac:dyDescent="0.2">
      <c r="B43" s="123" t="s">
        <v>156</v>
      </c>
      <c r="C43" s="742"/>
      <c r="D43" s="742"/>
      <c r="E43" s="132"/>
      <c r="F43" s="133"/>
      <c r="G43" s="134"/>
      <c r="H43" s="124" t="str">
        <f t="shared" si="2"/>
        <v/>
      </c>
      <c r="I43" s="125"/>
      <c r="J43" s="132"/>
      <c r="K43" s="133"/>
      <c r="L43" s="134"/>
      <c r="M43" s="124" t="str">
        <f t="shared" si="3"/>
        <v/>
      </c>
      <c r="N43" s="157"/>
      <c r="O43" s="125" t="str">
        <f t="shared" si="6"/>
        <v/>
      </c>
      <c r="Q43" s="238" t="str">
        <f t="shared" si="8"/>
        <v/>
      </c>
      <c r="S43" s="238" t="str">
        <f t="shared" si="9"/>
        <v/>
      </c>
      <c r="U43" s="230">
        <f t="shared" si="7"/>
        <v>9000</v>
      </c>
    </row>
    <row r="44" spans="2:30" ht="18" customHeight="1" x14ac:dyDescent="0.2">
      <c r="B44" s="221" t="s">
        <v>157</v>
      </c>
      <c r="C44" s="743"/>
      <c r="D44" s="743"/>
      <c r="E44" s="223"/>
      <c r="F44" s="224"/>
      <c r="G44" s="225"/>
      <c r="H44" s="226" t="str">
        <f t="shared" si="2"/>
        <v/>
      </c>
      <c r="I44" s="227"/>
      <c r="J44" s="223"/>
      <c r="K44" s="224"/>
      <c r="L44" s="225"/>
      <c r="M44" s="226" t="str">
        <f t="shared" si="3"/>
        <v/>
      </c>
      <c r="N44" s="228"/>
      <c r="O44" s="227" t="str">
        <f t="shared" si="6"/>
        <v/>
      </c>
      <c r="Q44" s="238" t="str">
        <f t="shared" si="8"/>
        <v/>
      </c>
      <c r="S44" s="238" t="str">
        <f t="shared" si="9"/>
        <v/>
      </c>
      <c r="U44" s="230">
        <f t="shared" si="7"/>
        <v>9000</v>
      </c>
    </row>
    <row r="45" spans="2:30" ht="18" customHeight="1" x14ac:dyDescent="0.2">
      <c r="B45" s="123" t="s">
        <v>158</v>
      </c>
      <c r="C45" s="742"/>
      <c r="D45" s="742"/>
      <c r="E45" s="132"/>
      <c r="F45" s="133"/>
      <c r="G45" s="134"/>
      <c r="H45" s="124" t="str">
        <f t="shared" si="2"/>
        <v/>
      </c>
      <c r="I45" s="125"/>
      <c r="J45" s="132"/>
      <c r="K45" s="133"/>
      <c r="L45" s="134"/>
      <c r="M45" s="124" t="str">
        <f t="shared" si="3"/>
        <v/>
      </c>
      <c r="N45" s="157"/>
      <c r="O45" s="125" t="str">
        <f t="shared" si="6"/>
        <v/>
      </c>
      <c r="Q45" s="238" t="str">
        <f t="shared" si="8"/>
        <v/>
      </c>
      <c r="S45" s="238" t="str">
        <f t="shared" si="9"/>
        <v/>
      </c>
      <c r="U45" s="230">
        <f t="shared" si="7"/>
        <v>9000</v>
      </c>
    </row>
    <row r="46" spans="2:30" ht="18" customHeight="1" x14ac:dyDescent="0.2">
      <c r="B46" s="221" t="s">
        <v>159</v>
      </c>
      <c r="C46" s="743"/>
      <c r="D46" s="743"/>
      <c r="E46" s="223"/>
      <c r="F46" s="224"/>
      <c r="G46" s="225"/>
      <c r="H46" s="226" t="str">
        <f t="shared" si="2"/>
        <v/>
      </c>
      <c r="I46" s="227"/>
      <c r="J46" s="223"/>
      <c r="K46" s="224"/>
      <c r="L46" s="225"/>
      <c r="M46" s="226" t="str">
        <f t="shared" si="3"/>
        <v/>
      </c>
      <c r="N46" s="228"/>
      <c r="O46" s="227" t="str">
        <f t="shared" si="6"/>
        <v/>
      </c>
      <c r="Q46" s="238" t="str">
        <f t="shared" si="8"/>
        <v/>
      </c>
      <c r="S46" s="238" t="str">
        <f t="shared" si="9"/>
        <v/>
      </c>
      <c r="U46" s="230">
        <f t="shared" si="7"/>
        <v>9000</v>
      </c>
    </row>
    <row r="47" spans="2:30" ht="18" customHeight="1" x14ac:dyDescent="0.2">
      <c r="B47" s="123" t="s">
        <v>160</v>
      </c>
      <c r="C47" s="742"/>
      <c r="D47" s="742"/>
      <c r="E47" s="132"/>
      <c r="F47" s="133"/>
      <c r="G47" s="134"/>
      <c r="H47" s="124" t="str">
        <f t="shared" si="2"/>
        <v/>
      </c>
      <c r="I47" s="125"/>
      <c r="J47" s="132"/>
      <c r="K47" s="133"/>
      <c r="L47" s="134"/>
      <c r="M47" s="124" t="str">
        <f t="shared" si="3"/>
        <v/>
      </c>
      <c r="N47" s="157"/>
      <c r="O47" s="125" t="str">
        <f t="shared" si="6"/>
        <v/>
      </c>
      <c r="Q47" s="238" t="str">
        <f t="shared" si="8"/>
        <v/>
      </c>
      <c r="S47" s="238" t="str">
        <f t="shared" si="9"/>
        <v/>
      </c>
      <c r="U47" s="230">
        <f t="shared" si="7"/>
        <v>9000</v>
      </c>
    </row>
    <row r="48" spans="2:30" ht="18" customHeight="1" x14ac:dyDescent="0.2">
      <c r="B48" s="221" t="s">
        <v>161</v>
      </c>
      <c r="C48" s="743"/>
      <c r="D48" s="743"/>
      <c r="E48" s="223"/>
      <c r="F48" s="224"/>
      <c r="G48" s="225"/>
      <c r="H48" s="226" t="str">
        <f t="shared" si="2"/>
        <v/>
      </c>
      <c r="I48" s="227"/>
      <c r="J48" s="223"/>
      <c r="K48" s="224"/>
      <c r="L48" s="225"/>
      <c r="M48" s="226" t="str">
        <f t="shared" si="3"/>
        <v/>
      </c>
      <c r="N48" s="228"/>
      <c r="O48" s="227" t="str">
        <f t="shared" si="6"/>
        <v/>
      </c>
      <c r="Q48" s="238" t="str">
        <f t="shared" si="8"/>
        <v/>
      </c>
      <c r="S48" s="238" t="str">
        <f t="shared" si="9"/>
        <v/>
      </c>
      <c r="U48" s="230">
        <f t="shared" si="7"/>
        <v>9000</v>
      </c>
    </row>
    <row r="49" spans="2:21" ht="18" customHeight="1" x14ac:dyDescent="0.2">
      <c r="B49" s="123" t="s">
        <v>162</v>
      </c>
      <c r="C49" s="742"/>
      <c r="D49" s="742"/>
      <c r="E49" s="132"/>
      <c r="F49" s="133"/>
      <c r="G49" s="134"/>
      <c r="H49" s="124" t="str">
        <f t="shared" si="2"/>
        <v/>
      </c>
      <c r="I49" s="125"/>
      <c r="J49" s="132"/>
      <c r="K49" s="133"/>
      <c r="L49" s="134"/>
      <c r="M49" s="124" t="str">
        <f t="shared" si="3"/>
        <v/>
      </c>
      <c r="N49" s="157"/>
      <c r="O49" s="125" t="str">
        <f t="shared" si="6"/>
        <v/>
      </c>
      <c r="Q49" s="238" t="str">
        <f t="shared" si="8"/>
        <v/>
      </c>
      <c r="S49" s="238" t="str">
        <f t="shared" si="9"/>
        <v/>
      </c>
      <c r="U49" s="230">
        <f t="shared" si="7"/>
        <v>9000</v>
      </c>
    </row>
    <row r="50" spans="2:21" ht="18" customHeight="1" x14ac:dyDescent="0.2">
      <c r="B50" s="221" t="s">
        <v>163</v>
      </c>
      <c r="C50" s="743"/>
      <c r="D50" s="743"/>
      <c r="E50" s="223"/>
      <c r="F50" s="224"/>
      <c r="G50" s="225"/>
      <c r="H50" s="226" t="str">
        <f t="shared" si="2"/>
        <v/>
      </c>
      <c r="I50" s="227"/>
      <c r="J50" s="223"/>
      <c r="K50" s="224"/>
      <c r="L50" s="225"/>
      <c r="M50" s="226" t="str">
        <f t="shared" si="3"/>
        <v/>
      </c>
      <c r="N50" s="228"/>
      <c r="O50" s="227" t="str">
        <f t="shared" si="6"/>
        <v/>
      </c>
      <c r="Q50" s="238" t="str">
        <f t="shared" si="8"/>
        <v/>
      </c>
      <c r="S50" s="238" t="str">
        <f t="shared" si="9"/>
        <v/>
      </c>
      <c r="U50" s="230">
        <f t="shared" si="7"/>
        <v>9000</v>
      </c>
    </row>
    <row r="51" spans="2:21" ht="18" customHeight="1" x14ac:dyDescent="0.2">
      <c r="B51" s="123" t="s">
        <v>164</v>
      </c>
      <c r="C51" s="742"/>
      <c r="D51" s="742"/>
      <c r="E51" s="132"/>
      <c r="F51" s="133"/>
      <c r="G51" s="134"/>
      <c r="H51" s="124" t="str">
        <f t="shared" si="2"/>
        <v/>
      </c>
      <c r="I51" s="125"/>
      <c r="J51" s="132"/>
      <c r="K51" s="133"/>
      <c r="L51" s="134"/>
      <c r="M51" s="124" t="str">
        <f t="shared" si="3"/>
        <v/>
      </c>
      <c r="N51" s="157"/>
      <c r="O51" s="125" t="str">
        <f>IF(C51="","",IF(OR(AND(H51="NP",M51="NP"),AND(H51="DNF",M51="DNF")),H51,IF(AND(H51="NP",M51="DNF"),H51,IF(AND(H51="DNF",M51="NP"),M51,MIN(H51,M51)))))</f>
        <v/>
      </c>
      <c r="Q51" s="238" t="str">
        <f t="shared" si="8"/>
        <v/>
      </c>
      <c r="S51" s="238" t="str">
        <f t="shared" si="9"/>
        <v/>
      </c>
      <c r="U51" s="230">
        <f>IF($C51="",9000,MAX(H51,M51)+(COUNTIF($H51:$H51,"NP")*600)+(COUNTIF($M51:$M51,"NP")*600)+(COUNTIF($H51:$H51,"DNF")*3600)+(COUNTIF($M51:$M51,"DNF")*3600))</f>
        <v>9000</v>
      </c>
    </row>
    <row r="52" spans="2:21" ht="18" customHeight="1" x14ac:dyDescent="0.2">
      <c r="B52" s="221" t="s">
        <v>165</v>
      </c>
      <c r="C52" s="743"/>
      <c r="D52" s="743"/>
      <c r="E52" s="223"/>
      <c r="F52" s="224"/>
      <c r="G52" s="225"/>
      <c r="H52" s="226" t="str">
        <f t="shared" si="2"/>
        <v/>
      </c>
      <c r="I52" s="227"/>
      <c r="J52" s="223"/>
      <c r="K52" s="224"/>
      <c r="L52" s="225"/>
      <c r="M52" s="226" t="str">
        <f t="shared" si="3"/>
        <v/>
      </c>
      <c r="N52" s="228"/>
      <c r="O52" s="227" t="str">
        <f>IF(C52="","",IF(OR(AND(H52="NP",M52="NP"),AND(H52="DNF",M52="DNF")),H52,IF(AND(H52="NP",M52="DNF"),H52,IF(AND(H52="DNF",M52="NP"),M52,MIN(H52,M52)))))</f>
        <v/>
      </c>
      <c r="Q52" s="238" t="str">
        <f t="shared" si="8"/>
        <v/>
      </c>
      <c r="S52" s="238" t="str">
        <f t="shared" si="9"/>
        <v/>
      </c>
      <c r="U52" s="230">
        <f>IF($C52="",9000,MAX(H52,M52)+(COUNTIF($H52:$H52,"NP")*600)+(COUNTIF($M52:$M52,"NP")*600)+(COUNTIF($H52:$H52,"DNF")*3600)+(COUNTIF($M52:$M52,"DNF")*3600))</f>
        <v>9000</v>
      </c>
    </row>
    <row r="53" spans="2:21" ht="18" customHeight="1" x14ac:dyDescent="0.2">
      <c r="B53" s="123" t="s">
        <v>166</v>
      </c>
      <c r="C53" s="742"/>
      <c r="D53" s="742"/>
      <c r="E53" s="132"/>
      <c r="F53" s="133"/>
      <c r="G53" s="134"/>
      <c r="H53" s="124" t="str">
        <f t="shared" si="2"/>
        <v/>
      </c>
      <c r="I53" s="125"/>
      <c r="J53" s="132"/>
      <c r="K53" s="133"/>
      <c r="L53" s="134"/>
      <c r="M53" s="124" t="str">
        <f t="shared" si="3"/>
        <v/>
      </c>
      <c r="N53" s="157"/>
      <c r="O53" s="125" t="str">
        <f>IF(C53="","",IF(OR(AND(H53="NP",M53="NP"),AND(H53="DNF",M53="DNF")),H53,IF(AND(H53="NP",M53="DNF"),H53,IF(AND(H53="DNF",M53="NP"),M53,MIN(H53,M53)))))</f>
        <v/>
      </c>
      <c r="Q53" s="238" t="str">
        <f t="shared" si="8"/>
        <v/>
      </c>
      <c r="S53" s="238" t="str">
        <f t="shared" si="9"/>
        <v/>
      </c>
      <c r="U53" s="230">
        <f>IF($C53="",9000,MAX(H53,M53)+(COUNTIF($H53:$H53,"NP")*600)+(COUNTIF($M53:$M53,"NP")*600)+(COUNTIF($H53:$H53,"DNF")*3600)+(COUNTIF($M53:$M53,"DNF")*3600))</f>
        <v>9000</v>
      </c>
    </row>
    <row r="54" spans="2:21" ht="18" customHeight="1" thickBot="1" x14ac:dyDescent="0.25">
      <c r="B54" s="505" t="s">
        <v>167</v>
      </c>
      <c r="C54" s="755"/>
      <c r="D54" s="755"/>
      <c r="E54" s="756"/>
      <c r="F54" s="757"/>
      <c r="G54" s="758"/>
      <c r="H54" s="507" t="str">
        <f t="shared" si="2"/>
        <v/>
      </c>
      <c r="I54" s="759"/>
      <c r="J54" s="756"/>
      <c r="K54" s="757"/>
      <c r="L54" s="758"/>
      <c r="M54" s="507" t="str">
        <f t="shared" si="3"/>
        <v/>
      </c>
      <c r="N54" s="760"/>
      <c r="O54" s="759" t="str">
        <f>IF(C54="","",IF(OR(AND(H54="NP",M54="NP"),AND(H54="DNF",M54="DNF")),H54,IF(AND(H54="NP",M54="DNF"),H54,IF(AND(H54="DNF",M54="NP"),M54,MIN(H54,M54)))))</f>
        <v/>
      </c>
      <c r="Q54" s="266" t="str">
        <f t="shared" si="8"/>
        <v/>
      </c>
      <c r="S54" s="266" t="str">
        <f t="shared" si="9"/>
        <v/>
      </c>
      <c r="U54" s="247">
        <f>IF($C54="",9000,MAX(H54,M54)+(COUNTIF($H54:$H54,"NP")*600)+(COUNTIF($M54:$M54,"NP")*600)+(COUNTIF($H54:$H54,"DNF")*3600)+(COUNTIF($M54:$M54,"DNF")*3600))</f>
        <v>9000</v>
      </c>
    </row>
  </sheetData>
  <sheetProtection sheet="1" objects="1" scenarios="1"/>
  <mergeCells count="3">
    <mergeCell ref="B1:O1"/>
    <mergeCell ref="E3:H3"/>
    <mergeCell ref="J3:M3"/>
  </mergeCells>
  <phoneticPr fontId="30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21">
    <pageSetUpPr autoPageBreaks="0"/>
  </sheetPr>
  <dimension ref="B1:AD229"/>
  <sheetViews>
    <sheetView showGridLines="0" showRowColHeaders="0" workbookViewId="0">
      <pane ySplit="4" topLeftCell="A5" activePane="bottomLeft" state="frozen"/>
      <selection activeCell="L7" sqref="L7"/>
      <selection pane="bottomLeft"/>
    </sheetView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hidden="1" customWidth="1"/>
    <col min="18" max="18" width="1.7109375" style="154" hidden="1" customWidth="1"/>
    <col min="19" max="19" width="4.7109375" style="293" hidden="1" customWidth="1"/>
    <col min="20" max="20" width="1.7109375" style="154" hidden="1" customWidth="1"/>
    <col min="21" max="21" width="7.5703125" style="135" hidden="1" customWidth="1"/>
    <col min="22" max="28" width="5.5703125" style="106" customWidth="1"/>
    <col min="29" max="30" width="6.5703125" style="106" customWidth="1"/>
    <col min="31" max="16384" width="5.5703125" style="106"/>
  </cols>
  <sheetData>
    <row r="1" spans="2:23" ht="26.25" x14ac:dyDescent="0.4">
      <c r="B1" s="828" t="s">
        <v>115</v>
      </c>
      <c r="C1" s="828"/>
      <c r="D1" s="828"/>
      <c r="E1" s="828"/>
      <c r="F1" s="828"/>
      <c r="G1" s="828"/>
      <c r="H1" s="828"/>
      <c r="I1" s="828"/>
      <c r="J1" s="828"/>
      <c r="K1" s="828"/>
      <c r="L1" s="828"/>
      <c r="M1" s="828"/>
      <c r="N1" s="828"/>
      <c r="O1" s="828"/>
      <c r="P1" s="106"/>
      <c r="Q1" s="106"/>
      <c r="R1" s="106"/>
      <c r="S1" s="106"/>
      <c r="T1" s="106"/>
      <c r="U1" s="106"/>
    </row>
    <row r="2" spans="2:23" ht="15" customHeight="1" thickBot="1" x14ac:dyDescent="0.45">
      <c r="B2" s="105"/>
      <c r="C2" s="107"/>
      <c r="D2" s="105"/>
      <c r="E2" s="105"/>
      <c r="F2" s="105"/>
      <c r="G2" s="105"/>
      <c r="H2" s="105"/>
      <c r="J2" s="105"/>
      <c r="K2" s="105"/>
      <c r="L2" s="105"/>
      <c r="M2" s="105"/>
    </row>
    <row r="3" spans="2:23" s="109" customFormat="1" ht="18" customHeight="1" thickBot="1" x14ac:dyDescent="0.25">
      <c r="C3" s="138" t="str">
        <f>Start!$D$5</f>
        <v>Dorci</v>
      </c>
      <c r="E3" s="825" t="s">
        <v>30</v>
      </c>
      <c r="F3" s="826"/>
      <c r="G3" s="826"/>
      <c r="H3" s="827"/>
      <c r="J3" s="825" t="s">
        <v>31</v>
      </c>
      <c r="K3" s="826"/>
      <c r="L3" s="826"/>
      <c r="M3" s="827"/>
      <c r="O3" s="112"/>
      <c r="P3" s="255"/>
      <c r="Q3" s="258"/>
      <c r="R3" s="255"/>
      <c r="S3" s="258"/>
      <c r="T3" s="255"/>
      <c r="U3" s="257"/>
    </row>
    <row r="4" spans="2:23" s="118" customFormat="1" ht="18" customHeight="1" thickBot="1" x14ac:dyDescent="0.25">
      <c r="B4" s="110" t="s">
        <v>78</v>
      </c>
      <c r="C4" s="111" t="s">
        <v>22</v>
      </c>
      <c r="D4" s="113" t="s">
        <v>23</v>
      </c>
      <c r="E4" s="114">
        <v>1</v>
      </c>
      <c r="F4" s="115">
        <v>2</v>
      </c>
      <c r="G4" s="116">
        <v>3</v>
      </c>
      <c r="H4" s="113" t="s">
        <v>24</v>
      </c>
      <c r="I4" s="117"/>
      <c r="J4" s="114">
        <v>1</v>
      </c>
      <c r="K4" s="115">
        <v>2</v>
      </c>
      <c r="L4" s="116">
        <v>3</v>
      </c>
      <c r="M4" s="113" t="s">
        <v>24</v>
      </c>
      <c r="N4" s="155"/>
      <c r="O4" s="119" t="s">
        <v>32</v>
      </c>
      <c r="P4" s="256"/>
      <c r="Q4" s="261" t="s">
        <v>33</v>
      </c>
      <c r="R4" s="256"/>
      <c r="S4" s="261" t="s">
        <v>60</v>
      </c>
      <c r="T4" s="256"/>
      <c r="U4" s="260" t="s">
        <v>34</v>
      </c>
    </row>
    <row r="5" spans="2:23" ht="18" customHeight="1" x14ac:dyDescent="0.2">
      <c r="B5" s="120">
        <f>J!E1</f>
        <v>1</v>
      </c>
      <c r="C5" s="708" t="str">
        <f>IF(AND(J!A1="",J!B1&lt;&gt;""),"NESTARTOVALO",IF(AND(J!A1="",J!B1=""),"",J!A1))</f>
        <v>Vanžura Jakub</v>
      </c>
      <c r="D5" s="708" t="str">
        <f>IF(AND(J!A1="",J!B1=""),"",J!B1)</f>
        <v>Zderaz</v>
      </c>
      <c r="E5" s="129">
        <v>12.8</v>
      </c>
      <c r="F5" s="130"/>
      <c r="G5" s="131"/>
      <c r="H5" s="121">
        <f>IF($C5="","",IF(OR($E5="DNF",$F5="DNF",$G5="DNF",AND($E5="",$F5="",$G5="")),"DNF",IF(OR($E5="NP",$F5="NP",$G5="NP"),"NP",IF(ISERROR(MEDIAN($E5:$G5)),"DNF",IF(OR($E5="X",$F5="X",$G5="X",$E5="",$F5="",$G5="",$E5="x",$F5="x",$G5="x"),MAX($E5:$G5),MEDIAN($E5:$G5))))))</f>
        <v>12.8</v>
      </c>
      <c r="I5" s="122"/>
      <c r="J5" s="129"/>
      <c r="K5" s="130"/>
      <c r="L5" s="131"/>
      <c r="M5" s="121" t="str">
        <f>IF($C5="","",IF(OR($J5="DNF",$K5="DNF",$L5="DNF",AND($J5="",$K5="",$L5="")),"DNF",IF(OR($J5="NP",$K5="NP",$L5="NP"),"NP",IF(ISERROR(MEDIAN($J5:$L5)),"DNF",IF(OR($J5="X",$K5="X",$L5="X",$J5="",$K5="",$L5="",$J5="x",$K5="x",$L5="x"),MAX($J5:$L5),MEDIAN($J5:$L5))))))</f>
        <v>DNF</v>
      </c>
      <c r="N5" s="156"/>
      <c r="O5" s="122">
        <f>IF(C5="","",IF(OR(AND(H5="NP",M5="NP"),AND(H5="DNF",M5="DNF")),H5,IF(AND(H5="NP",M5="DNF"),H5,IF(AND(H5="DNF",M5="NP"),M5,MIN(H5,M5)))))</f>
        <v>12.8</v>
      </c>
      <c r="Q5" s="761">
        <f t="shared" ref="Q5:Q68" si="0">IF(C5="","",IF(OR(O5="NP",O5="DNF"),O5,RANK(O5,O$5:O$178,1)))</f>
        <v>1</v>
      </c>
      <c r="S5" s="761">
        <f t="shared" ref="S5:S68" si="1">IF(C5="","",IF(O5="NP",MAX(Q$5:Q$178)+1,IF(O5="DNF",MAX(Q$5:Q$178)+COUNTIF(Q$5:Q$178,"NP")+1,RANK(O5,O$5:O$178,1))))</f>
        <v>1</v>
      </c>
      <c r="U5" s="243">
        <f>IF($C5="",9000,MAX(H5,M5)+(COUNTIF($H5:$H5,"NP")*600)+(COUNTIF($M5:$M5,"NP")*600)+(COUNTIF($H5:$H5,"DNF")*3600)+(COUNTIF($M5:$M5,"DNF")*3600))</f>
        <v>3612.8</v>
      </c>
      <c r="V5" s="88"/>
      <c r="W5" s="88"/>
    </row>
    <row r="6" spans="2:23" s="126" customFormat="1" ht="18" customHeight="1" x14ac:dyDescent="0.2">
      <c r="B6" s="221">
        <f>J!E2</f>
        <v>2</v>
      </c>
      <c r="C6" s="709" t="str">
        <f>IF(AND(J!A2="",J!B2&lt;&gt;""),"NESTARTOVALO",IF(AND(J!A2="",J!B2=""),"",J!A2))</f>
        <v>Konečný Tomáš</v>
      </c>
      <c r="D6" s="709" t="str">
        <f>IF(AND(J!A2="",J!B2=""),"",J!B2)</f>
        <v>Jevíčko</v>
      </c>
      <c r="E6" s="223">
        <v>15.6</v>
      </c>
      <c r="F6" s="224"/>
      <c r="G6" s="225"/>
      <c r="H6" s="305">
        <f t="shared" ref="H6:H69" si="2">IF($C6="","",IF(OR($E6="DNF",$F6="DNF",$G6="DNF",AND($E6="",$F6="",$G6="")),"DNF",IF(OR($E6="NP",$F6="NP",$G6="NP"),"NP",IF(ISERROR(MEDIAN($E6:$G6)),"DNF",IF(OR($E6="X",$F6="X",$G6="X",$E6="",$F6="",$G6="",$E6="x",$F6="x",$G6="x"),MAX($E6:$G6),MEDIAN($E6:$G6))))))</f>
        <v>15.6</v>
      </c>
      <c r="I6" s="227"/>
      <c r="J6" s="223"/>
      <c r="K6" s="224"/>
      <c r="L6" s="225"/>
      <c r="M6" s="226" t="str">
        <f t="shared" ref="M6:M69" si="3">IF($C6="","",IF(OR($J6="DNF",$K6="DNF",$L6="DNF",AND($J6="",$K6="",$L6="")),"DNF",IF(OR($J6="NP",$K6="NP",$L6="NP"),"NP",IF(ISERROR(MEDIAN($J6:$L6)),"DNF",IF(OR($J6="X",$K6="X",$L6="X",$J6="",$K6="",$L6="",$J6="x",$K6="x",$L6="x"),MAX($J6:$L6),MEDIAN($J6:$L6))))))</f>
        <v>DNF</v>
      </c>
      <c r="N6" s="228"/>
      <c r="O6" s="227">
        <f t="shared" ref="O6:O69" si="4">IF(C6="","",IF(OR(AND(H6="NP",M6="NP"),AND(H6="DNF",M6="DNF")),H6,IF(AND(H6="NP",M6="DNF"),H6,IF(AND(H6="DNF",M6="NP"),M6,MIN(H6,M6)))))</f>
        <v>15.6</v>
      </c>
      <c r="P6" s="154"/>
      <c r="Q6" s="238">
        <f t="shared" si="0"/>
        <v>4</v>
      </c>
      <c r="R6" s="154"/>
      <c r="S6" s="238">
        <f t="shared" si="1"/>
        <v>4</v>
      </c>
      <c r="T6" s="154"/>
      <c r="U6" s="230">
        <f t="shared" ref="U6:U69" si="5">IF($C6="",9000,MAX(H6,M6)+(COUNTIF($H6:$H6,"NP")*600)+(COUNTIF($M6:$M6,"NP")*600)+(COUNTIF($H6:$H6,"DNF")*3600)+(COUNTIF($M6:$M6,"DNF")*3600))</f>
        <v>3615.6</v>
      </c>
    </row>
    <row r="7" spans="2:23" s="126" customFormat="1" ht="18" customHeight="1" x14ac:dyDescent="0.2">
      <c r="B7" s="123">
        <f>J!E3</f>
        <v>3</v>
      </c>
      <c r="C7" s="710" t="str">
        <f>IF(AND(J!A3="",J!B3&lt;&gt;""),"NESTARTOVALO",IF(AND(J!A3="",J!B3=""),"",J!A3))</f>
        <v>Švec Petr</v>
      </c>
      <c r="D7" s="710" t="str">
        <f>IF(AND(J!A3="",J!B3=""),"",J!B3)</f>
        <v>Brandýs nad Orlicí</v>
      </c>
      <c r="E7" s="132">
        <v>25.13</v>
      </c>
      <c r="F7" s="133"/>
      <c r="G7" s="134"/>
      <c r="H7" s="124">
        <f t="shared" si="2"/>
        <v>25.13</v>
      </c>
      <c r="I7" s="125"/>
      <c r="J7" s="132"/>
      <c r="K7" s="133"/>
      <c r="L7" s="134"/>
      <c r="M7" s="124" t="str">
        <f t="shared" si="3"/>
        <v>DNF</v>
      </c>
      <c r="N7" s="157"/>
      <c r="O7" s="125">
        <f t="shared" si="4"/>
        <v>25.13</v>
      </c>
      <c r="P7" s="154"/>
      <c r="Q7" s="238">
        <f t="shared" si="0"/>
        <v>13</v>
      </c>
      <c r="R7" s="154"/>
      <c r="S7" s="238">
        <f t="shared" si="1"/>
        <v>13</v>
      </c>
      <c r="T7" s="154"/>
      <c r="U7" s="230">
        <f t="shared" si="5"/>
        <v>3625.13</v>
      </c>
    </row>
    <row r="8" spans="2:23" ht="18" customHeight="1" x14ac:dyDescent="0.2">
      <c r="B8" s="221">
        <f>J!E4</f>
        <v>4</v>
      </c>
      <c r="C8" s="709" t="str">
        <f>IF(AND(J!A4="",J!B4&lt;&gt;""),"NESTARTOVALO",IF(AND(J!A4="",J!B4=""),"",J!A4))</f>
        <v>Ouhrabka Jaroslav</v>
      </c>
      <c r="D8" s="709" t="str">
        <f>IF(AND(J!A4="",J!B4=""),"",J!B4)</f>
        <v>Holice</v>
      </c>
      <c r="E8" s="223">
        <v>20.23</v>
      </c>
      <c r="F8" s="224"/>
      <c r="G8" s="225"/>
      <c r="H8" s="226">
        <f t="shared" si="2"/>
        <v>20.23</v>
      </c>
      <c r="I8" s="227"/>
      <c r="J8" s="223"/>
      <c r="K8" s="224"/>
      <c r="L8" s="225"/>
      <c r="M8" s="226" t="str">
        <f t="shared" si="3"/>
        <v>DNF</v>
      </c>
      <c r="N8" s="228"/>
      <c r="O8" s="227">
        <f t="shared" si="4"/>
        <v>20.23</v>
      </c>
      <c r="Q8" s="238">
        <f t="shared" si="0"/>
        <v>10</v>
      </c>
      <c r="S8" s="238">
        <f t="shared" si="1"/>
        <v>10</v>
      </c>
      <c r="U8" s="230">
        <f t="shared" si="5"/>
        <v>3620.23</v>
      </c>
    </row>
    <row r="9" spans="2:23" s="126" customFormat="1" ht="18" customHeight="1" x14ac:dyDescent="0.2">
      <c r="B9" s="123">
        <f>J!E5</f>
        <v>5</v>
      </c>
      <c r="C9" s="710" t="str">
        <f>IF(AND(J!A5="",J!B5&lt;&gt;""),"NESTARTOVALO",IF(AND(J!A5="",J!B5=""),"",J!A5))</f>
        <v>Pfeifer Radek</v>
      </c>
      <c r="D9" s="710" t="str">
        <f>IF(AND(J!A5="",J!B5=""),"",J!B5)</f>
        <v>Bohousová</v>
      </c>
      <c r="E9" s="132">
        <v>18.23</v>
      </c>
      <c r="F9" s="133"/>
      <c r="G9" s="134"/>
      <c r="H9" s="124">
        <f t="shared" si="2"/>
        <v>18.23</v>
      </c>
      <c r="I9" s="125"/>
      <c r="J9" s="132"/>
      <c r="K9" s="133"/>
      <c r="L9" s="134"/>
      <c r="M9" s="124" t="str">
        <f t="shared" si="3"/>
        <v>DNF</v>
      </c>
      <c r="N9" s="157"/>
      <c r="O9" s="125">
        <f t="shared" si="4"/>
        <v>18.23</v>
      </c>
      <c r="P9" s="154"/>
      <c r="Q9" s="238">
        <f t="shared" si="0"/>
        <v>7</v>
      </c>
      <c r="R9" s="154"/>
      <c r="S9" s="238">
        <f t="shared" si="1"/>
        <v>7</v>
      </c>
      <c r="T9" s="154"/>
      <c r="U9" s="230">
        <f t="shared" si="5"/>
        <v>3618.23</v>
      </c>
    </row>
    <row r="10" spans="2:23" s="126" customFormat="1" ht="18" customHeight="1" x14ac:dyDescent="0.2">
      <c r="B10" s="221">
        <f>J!E6</f>
        <v>6</v>
      </c>
      <c r="C10" s="709" t="str">
        <f>IF(AND(J!A6="",J!B6&lt;&gt;""),"NESTARTOVALO",IF(AND(J!A6="",J!B6=""),"",J!A6))</f>
        <v>Pospíšil Zdeněk</v>
      </c>
      <c r="D10" s="709" t="str">
        <f>IF(AND(J!A6="",J!B6=""),"",J!B6)</f>
        <v>Pomezí</v>
      </c>
      <c r="E10" s="223">
        <v>19.5</v>
      </c>
      <c r="F10" s="224"/>
      <c r="G10" s="225"/>
      <c r="H10" s="226">
        <f t="shared" si="2"/>
        <v>19.5</v>
      </c>
      <c r="I10" s="227"/>
      <c r="J10" s="223"/>
      <c r="K10" s="224"/>
      <c r="L10" s="225"/>
      <c r="M10" s="226" t="str">
        <f t="shared" si="3"/>
        <v>DNF</v>
      </c>
      <c r="N10" s="228"/>
      <c r="O10" s="227">
        <f t="shared" si="4"/>
        <v>19.5</v>
      </c>
      <c r="P10" s="154"/>
      <c r="Q10" s="238">
        <f t="shared" si="0"/>
        <v>8</v>
      </c>
      <c r="R10" s="154"/>
      <c r="S10" s="238">
        <f t="shared" si="1"/>
        <v>8</v>
      </c>
      <c r="T10" s="154"/>
      <c r="U10" s="230">
        <f t="shared" si="5"/>
        <v>3619.5</v>
      </c>
    </row>
    <row r="11" spans="2:23" ht="18" customHeight="1" x14ac:dyDescent="0.2">
      <c r="B11" s="123">
        <f>J!E7</f>
        <v>7</v>
      </c>
      <c r="C11" s="710" t="str">
        <f>IF(AND(J!A7="",J!B7&lt;&gt;""),"NESTARTOVALO",IF(AND(J!A7="",J!B7=""),"",J!A7))</f>
        <v>Pešek Dominik</v>
      </c>
      <c r="D11" s="710" t="str">
        <f>IF(AND(J!A7="",J!B7=""),"",J!B7)</f>
        <v>Zderaz</v>
      </c>
      <c r="E11" s="132">
        <v>34.5</v>
      </c>
      <c r="F11" s="133"/>
      <c r="G11" s="134"/>
      <c r="H11" s="124">
        <f t="shared" si="2"/>
        <v>34.5</v>
      </c>
      <c r="I11" s="125"/>
      <c r="J11" s="132"/>
      <c r="K11" s="133"/>
      <c r="L11" s="134"/>
      <c r="M11" s="124" t="str">
        <f t="shared" si="3"/>
        <v>DNF</v>
      </c>
      <c r="N11" s="157"/>
      <c r="O11" s="125">
        <f t="shared" si="4"/>
        <v>34.5</v>
      </c>
      <c r="Q11" s="238">
        <f t="shared" si="0"/>
        <v>18</v>
      </c>
      <c r="S11" s="238">
        <f t="shared" si="1"/>
        <v>18</v>
      </c>
      <c r="U11" s="230">
        <f t="shared" si="5"/>
        <v>3634.5</v>
      </c>
    </row>
    <row r="12" spans="2:23" s="126" customFormat="1" ht="18" customHeight="1" x14ac:dyDescent="0.2">
      <c r="B12" s="221">
        <f>J!E8</f>
        <v>8</v>
      </c>
      <c r="C12" s="709" t="str">
        <f>IF(AND(J!A8="",J!B8&lt;&gt;""),"NESTARTOVALO",IF(AND(J!A8="",J!B8=""),"",J!A8))</f>
        <v>Richtr Tomáš</v>
      </c>
      <c r="D12" s="709" t="str">
        <f>IF(AND(J!A8="",J!B8=""),"",J!B8)</f>
        <v>Jevíčko</v>
      </c>
      <c r="E12" s="223">
        <v>18.2</v>
      </c>
      <c r="F12" s="224"/>
      <c r="G12" s="225"/>
      <c r="H12" s="226">
        <f t="shared" si="2"/>
        <v>18.2</v>
      </c>
      <c r="I12" s="227"/>
      <c r="J12" s="223"/>
      <c r="K12" s="224"/>
      <c r="L12" s="225"/>
      <c r="M12" s="226" t="str">
        <f t="shared" si="3"/>
        <v>DNF</v>
      </c>
      <c r="N12" s="228"/>
      <c r="O12" s="227">
        <f t="shared" si="4"/>
        <v>18.2</v>
      </c>
      <c r="P12" s="154"/>
      <c r="Q12" s="238">
        <f t="shared" si="0"/>
        <v>6</v>
      </c>
      <c r="R12" s="154"/>
      <c r="S12" s="238">
        <f t="shared" si="1"/>
        <v>6</v>
      </c>
      <c r="T12" s="154"/>
      <c r="U12" s="230">
        <f t="shared" si="5"/>
        <v>3618.2</v>
      </c>
    </row>
    <row r="13" spans="2:23" s="126" customFormat="1" ht="18" customHeight="1" x14ac:dyDescent="0.2">
      <c r="B13" s="123">
        <f>J!E9</f>
        <v>9</v>
      </c>
      <c r="C13" s="710" t="str">
        <f>IF(AND(J!A9="",J!B9&lt;&gt;""),"NESTARTOVALO",IF(AND(J!A9="",J!B9=""),"",J!A9))</f>
        <v>Držmíšek Michal</v>
      </c>
      <c r="D13" s="710" t="str">
        <f>IF(AND(J!A9="",J!B9=""),"",J!B9)</f>
        <v>Brandýs nad Orlicí</v>
      </c>
      <c r="E13" s="132">
        <v>19.54</v>
      </c>
      <c r="F13" s="133"/>
      <c r="G13" s="134"/>
      <c r="H13" s="124">
        <f t="shared" si="2"/>
        <v>19.54</v>
      </c>
      <c r="I13" s="125"/>
      <c r="J13" s="132"/>
      <c r="K13" s="133"/>
      <c r="L13" s="134"/>
      <c r="M13" s="124" t="str">
        <f t="shared" si="3"/>
        <v>DNF</v>
      </c>
      <c r="N13" s="157"/>
      <c r="O13" s="125">
        <f t="shared" si="4"/>
        <v>19.54</v>
      </c>
      <c r="P13" s="154"/>
      <c r="Q13" s="238">
        <f t="shared" si="0"/>
        <v>9</v>
      </c>
      <c r="R13" s="154"/>
      <c r="S13" s="238">
        <f t="shared" si="1"/>
        <v>9</v>
      </c>
      <c r="T13" s="154"/>
      <c r="U13" s="230">
        <f t="shared" si="5"/>
        <v>3619.54</v>
      </c>
    </row>
    <row r="14" spans="2:23" ht="18" customHeight="1" x14ac:dyDescent="0.2">
      <c r="B14" s="221">
        <f>J!E10</f>
        <v>10</v>
      </c>
      <c r="C14" s="709" t="str">
        <f>IF(AND(J!A10="",J!B10&lt;&gt;""),"NESTARTOVALO",IF(AND(J!A10="",J!B10=""),"",J!A10))</f>
        <v>Nešetřil Jakub</v>
      </c>
      <c r="D14" s="709" t="str">
        <f>IF(AND(J!A10="",J!B10=""),"",J!B10)</f>
        <v>Holice</v>
      </c>
      <c r="E14" s="223">
        <v>21.21</v>
      </c>
      <c r="F14" s="224"/>
      <c r="G14" s="225"/>
      <c r="H14" s="226">
        <f t="shared" si="2"/>
        <v>21.21</v>
      </c>
      <c r="I14" s="227"/>
      <c r="J14" s="223"/>
      <c r="K14" s="224"/>
      <c r="L14" s="225"/>
      <c r="M14" s="226" t="str">
        <f t="shared" si="3"/>
        <v>DNF</v>
      </c>
      <c r="N14" s="228"/>
      <c r="O14" s="227">
        <f t="shared" si="4"/>
        <v>21.21</v>
      </c>
      <c r="Q14" s="238">
        <f t="shared" si="0"/>
        <v>11</v>
      </c>
      <c r="S14" s="238">
        <f t="shared" si="1"/>
        <v>11</v>
      </c>
      <c r="U14" s="230">
        <f t="shared" si="5"/>
        <v>3621.21</v>
      </c>
    </row>
    <row r="15" spans="2:23" s="126" customFormat="1" ht="18" customHeight="1" x14ac:dyDescent="0.2">
      <c r="B15" s="123">
        <f>J!E11</f>
        <v>11</v>
      </c>
      <c r="C15" s="710" t="str">
        <f>IF(AND(J!A11="",J!B11&lt;&gt;""),"NESTARTOVALO",IF(AND(J!A11="",J!B11=""),"",J!A11))</f>
        <v xml:space="preserve"> </v>
      </c>
      <c r="D15" s="710" t="str">
        <f>IF(AND(J!A11="",J!B11=""),"",J!B11)</f>
        <v>Bohousová</v>
      </c>
      <c r="E15" s="132">
        <v>35.4</v>
      </c>
      <c r="F15" s="133"/>
      <c r="G15" s="134"/>
      <c r="H15" s="124">
        <f t="shared" si="2"/>
        <v>35.4</v>
      </c>
      <c r="I15" s="125"/>
      <c r="J15" s="132"/>
      <c r="K15" s="133"/>
      <c r="L15" s="134"/>
      <c r="M15" s="124" t="str">
        <f t="shared" si="3"/>
        <v>DNF</v>
      </c>
      <c r="N15" s="157"/>
      <c r="O15" s="125">
        <f t="shared" si="4"/>
        <v>35.4</v>
      </c>
      <c r="P15" s="154"/>
      <c r="Q15" s="238">
        <f t="shared" si="0"/>
        <v>19</v>
      </c>
      <c r="R15" s="154"/>
      <c r="S15" s="238">
        <f t="shared" si="1"/>
        <v>19</v>
      </c>
      <c r="T15" s="154"/>
      <c r="U15" s="230">
        <f t="shared" si="5"/>
        <v>3635.4</v>
      </c>
    </row>
    <row r="16" spans="2:23" s="126" customFormat="1" ht="18" customHeight="1" x14ac:dyDescent="0.2">
      <c r="B16" s="221">
        <f>J!E12</f>
        <v>12</v>
      </c>
      <c r="C16" s="709" t="str">
        <f>IF(AND(J!A12="",J!B12&lt;&gt;""),"NESTARTOVALO",IF(AND(J!A12="",J!B12=""),"",J!A12))</f>
        <v>Grossmann Tomáš</v>
      </c>
      <c r="D16" s="709" t="str">
        <f>IF(AND(J!A12="",J!B12=""),"",J!B12)</f>
        <v>Pomezí</v>
      </c>
      <c r="E16" s="223" t="s">
        <v>85</v>
      </c>
      <c r="F16" s="224"/>
      <c r="G16" s="225"/>
      <c r="H16" s="226" t="str">
        <f t="shared" si="2"/>
        <v>DNF</v>
      </c>
      <c r="I16" s="227"/>
      <c r="J16" s="223"/>
      <c r="K16" s="224"/>
      <c r="L16" s="225"/>
      <c r="M16" s="226" t="str">
        <f t="shared" si="3"/>
        <v>DNF</v>
      </c>
      <c r="N16" s="228"/>
      <c r="O16" s="227" t="str">
        <f t="shared" si="4"/>
        <v>DNF</v>
      </c>
      <c r="P16" s="154"/>
      <c r="Q16" s="238" t="str">
        <f t="shared" si="0"/>
        <v>DNF</v>
      </c>
      <c r="R16" s="154"/>
      <c r="S16" s="238">
        <f t="shared" si="1"/>
        <v>21</v>
      </c>
      <c r="T16" s="154"/>
      <c r="U16" s="230">
        <f t="shared" si="5"/>
        <v>7200</v>
      </c>
    </row>
    <row r="17" spans="2:30" ht="18" customHeight="1" x14ac:dyDescent="0.2">
      <c r="B17" s="123">
        <f>J!E13</f>
        <v>13</v>
      </c>
      <c r="C17" s="710" t="str">
        <f>IF(AND(J!A13="",J!B13&lt;&gt;""),"NESTARTOVALO",IF(AND(J!A13="",J!B13=""),"",J!A13))</f>
        <v>Novák Petr</v>
      </c>
      <c r="D17" s="710" t="str">
        <f>IF(AND(J!A13="",J!B13=""),"",J!B13)</f>
        <v>Zderaz</v>
      </c>
      <c r="E17" s="132">
        <v>14.15</v>
      </c>
      <c r="F17" s="133"/>
      <c r="G17" s="134"/>
      <c r="H17" s="124">
        <f t="shared" si="2"/>
        <v>14.15</v>
      </c>
      <c r="I17" s="125"/>
      <c r="J17" s="132"/>
      <c r="K17" s="133"/>
      <c r="L17" s="134"/>
      <c r="M17" s="124" t="str">
        <f t="shared" si="3"/>
        <v>DNF</v>
      </c>
      <c r="N17" s="157"/>
      <c r="O17" s="125">
        <f t="shared" si="4"/>
        <v>14.15</v>
      </c>
      <c r="Q17" s="238">
        <f t="shared" si="0"/>
        <v>3</v>
      </c>
      <c r="S17" s="238">
        <f t="shared" si="1"/>
        <v>3</v>
      </c>
      <c r="U17" s="230">
        <f t="shared" si="5"/>
        <v>3614.15</v>
      </c>
    </row>
    <row r="18" spans="2:30" s="126" customFormat="1" ht="18" customHeight="1" x14ac:dyDescent="0.2">
      <c r="B18" s="221">
        <f>J!E14</f>
        <v>14</v>
      </c>
      <c r="C18" s="709" t="str">
        <f>IF(AND(J!A14="",J!B14&lt;&gt;""),"NESTARTOVALO",IF(AND(J!A14="",J!B14=""),"",J!A14))</f>
        <v>Přikryl Aleš</v>
      </c>
      <c r="D18" s="709" t="str">
        <f>IF(AND(J!A14="",J!B14=""),"",J!B14)</f>
        <v>Jevíčko</v>
      </c>
      <c r="E18" s="223" t="s">
        <v>203</v>
      </c>
      <c r="F18" s="224"/>
      <c r="G18" s="225"/>
      <c r="H18" s="226" t="str">
        <f t="shared" si="2"/>
        <v>DNF</v>
      </c>
      <c r="I18" s="227"/>
      <c r="J18" s="223"/>
      <c r="K18" s="224"/>
      <c r="L18" s="225"/>
      <c r="M18" s="226" t="str">
        <f t="shared" si="3"/>
        <v>DNF</v>
      </c>
      <c r="N18" s="228"/>
      <c r="O18" s="227" t="str">
        <f t="shared" si="4"/>
        <v>DNF</v>
      </c>
      <c r="P18" s="154"/>
      <c r="Q18" s="238" t="str">
        <f t="shared" si="0"/>
        <v>DNF</v>
      </c>
      <c r="R18" s="154"/>
      <c r="S18" s="238">
        <f t="shared" si="1"/>
        <v>21</v>
      </c>
      <c r="T18" s="154"/>
      <c r="U18" s="230">
        <f t="shared" si="5"/>
        <v>7200</v>
      </c>
      <c r="W18" s="136"/>
      <c r="X18" s="136"/>
      <c r="AC18" s="136"/>
      <c r="AD18" s="136"/>
    </row>
    <row r="19" spans="2:30" s="126" customFormat="1" ht="18" customHeight="1" x14ac:dyDescent="0.2">
      <c r="B19" s="123">
        <f>J!E15</f>
        <v>15</v>
      </c>
      <c r="C19" s="710" t="str">
        <f>IF(AND(J!A15="",J!B15&lt;&gt;""),"NESTARTOVALO",IF(AND(J!A15="",J!B15=""),"",J!A15))</f>
        <v xml:space="preserve"> </v>
      </c>
      <c r="D19" s="710" t="str">
        <f>IF(AND(J!A15="",J!B15=""),"",J!B15)</f>
        <v>Brandýs nad Orlicí</v>
      </c>
      <c r="E19" s="132">
        <v>48.12</v>
      </c>
      <c r="F19" s="133"/>
      <c r="G19" s="134"/>
      <c r="H19" s="124">
        <f t="shared" si="2"/>
        <v>48.12</v>
      </c>
      <c r="I19" s="125"/>
      <c r="J19" s="132"/>
      <c r="K19" s="133"/>
      <c r="L19" s="134"/>
      <c r="M19" s="124" t="str">
        <f t="shared" si="3"/>
        <v>DNF</v>
      </c>
      <c r="N19" s="157"/>
      <c r="O19" s="125">
        <f t="shared" si="4"/>
        <v>48.12</v>
      </c>
      <c r="P19" s="154"/>
      <c r="Q19" s="238">
        <f t="shared" si="0"/>
        <v>20</v>
      </c>
      <c r="R19" s="154"/>
      <c r="S19" s="238">
        <f t="shared" si="1"/>
        <v>20</v>
      </c>
      <c r="T19" s="154"/>
      <c r="U19" s="230">
        <f t="shared" si="5"/>
        <v>3648.12</v>
      </c>
    </row>
    <row r="20" spans="2:30" ht="18" customHeight="1" x14ac:dyDescent="0.2">
      <c r="B20" s="221">
        <f>J!E16</f>
        <v>16</v>
      </c>
      <c r="C20" s="709" t="str">
        <f>IF(AND(J!A16="",J!B16&lt;&gt;""),"NESTARTOVALO",IF(AND(J!A16="",J!B16=""),"",J!A16))</f>
        <v>Nešetřil Radek</v>
      </c>
      <c r="D20" s="709" t="str">
        <f>IF(AND(J!A16="",J!B16=""),"",J!B16)</f>
        <v>Holice</v>
      </c>
      <c r="E20" s="223">
        <v>29.35</v>
      </c>
      <c r="F20" s="224"/>
      <c r="G20" s="225"/>
      <c r="H20" s="226">
        <f t="shared" si="2"/>
        <v>29.35</v>
      </c>
      <c r="I20" s="227"/>
      <c r="J20" s="229"/>
      <c r="K20" s="224"/>
      <c r="L20" s="225"/>
      <c r="M20" s="226" t="str">
        <f t="shared" si="3"/>
        <v>DNF</v>
      </c>
      <c r="N20" s="228"/>
      <c r="O20" s="227">
        <f t="shared" si="4"/>
        <v>29.35</v>
      </c>
      <c r="Q20" s="238">
        <f t="shared" si="0"/>
        <v>17</v>
      </c>
      <c r="S20" s="238">
        <f t="shared" si="1"/>
        <v>17</v>
      </c>
      <c r="U20" s="230">
        <f t="shared" si="5"/>
        <v>3629.35</v>
      </c>
    </row>
    <row r="21" spans="2:30" ht="18" customHeight="1" x14ac:dyDescent="0.2">
      <c r="B21" s="123">
        <f>J!E17</f>
        <v>17</v>
      </c>
      <c r="C21" s="710" t="str">
        <f>IF(AND(J!A17="",J!B17&lt;&gt;""),"NESTARTOVALO",IF(AND(J!A17="",J!B17=""),"",J!A17))</f>
        <v>Kalousek Patrik</v>
      </c>
      <c r="D21" s="710" t="str">
        <f>IF(AND(J!A17="",J!B17=""),"",J!B17)</f>
        <v>Bohousová</v>
      </c>
      <c r="E21" s="132">
        <v>27.15</v>
      </c>
      <c r="F21" s="133"/>
      <c r="G21" s="134"/>
      <c r="H21" s="124">
        <f t="shared" si="2"/>
        <v>27.15</v>
      </c>
      <c r="I21" s="125"/>
      <c r="J21" s="132"/>
      <c r="K21" s="133"/>
      <c r="L21" s="134"/>
      <c r="M21" s="124" t="str">
        <f t="shared" si="3"/>
        <v>DNF</v>
      </c>
      <c r="N21" s="157"/>
      <c r="O21" s="125">
        <f t="shared" si="4"/>
        <v>27.15</v>
      </c>
      <c r="Q21" s="238">
        <f t="shared" si="0"/>
        <v>15</v>
      </c>
      <c r="S21" s="238">
        <f t="shared" si="1"/>
        <v>15</v>
      </c>
      <c r="U21" s="230">
        <f t="shared" si="5"/>
        <v>3627.15</v>
      </c>
    </row>
    <row r="22" spans="2:30" ht="18" customHeight="1" x14ac:dyDescent="0.2">
      <c r="B22" s="221">
        <f>J!E18</f>
        <v>18</v>
      </c>
      <c r="C22" s="709" t="str">
        <f>IF(AND(J!A18="",J!B18&lt;&gt;""),"NESTARTOVALO",IF(AND(J!A18="",J!B18=""),"",J!A18))</f>
        <v>Makovský Milan</v>
      </c>
      <c r="D22" s="709" t="str">
        <f>IF(AND(J!A18="",J!B18=""),"",J!B18)</f>
        <v>Pomezí</v>
      </c>
      <c r="E22" s="223">
        <v>24.25</v>
      </c>
      <c r="F22" s="224"/>
      <c r="G22" s="225"/>
      <c r="H22" s="226">
        <f t="shared" si="2"/>
        <v>24.25</v>
      </c>
      <c r="I22" s="227"/>
      <c r="J22" s="223"/>
      <c r="K22" s="224"/>
      <c r="L22" s="225"/>
      <c r="M22" s="226" t="str">
        <f t="shared" si="3"/>
        <v>DNF</v>
      </c>
      <c r="N22" s="228"/>
      <c r="O22" s="227">
        <f t="shared" si="4"/>
        <v>24.25</v>
      </c>
      <c r="Q22" s="238">
        <f t="shared" si="0"/>
        <v>12</v>
      </c>
      <c r="S22" s="238">
        <f t="shared" si="1"/>
        <v>12</v>
      </c>
      <c r="U22" s="230">
        <f t="shared" si="5"/>
        <v>3624.25</v>
      </c>
    </row>
    <row r="23" spans="2:30" ht="18" customHeight="1" x14ac:dyDescent="0.2">
      <c r="B23" s="123">
        <f>J!E19</f>
        <v>19</v>
      </c>
      <c r="C23" s="710" t="str">
        <f>IF(AND(J!A19="",J!B19&lt;&gt;""),"NESTARTOVALO",IF(AND(J!A19="",J!B19=""),"",J!A19))</f>
        <v>Hledík Lukáš</v>
      </c>
      <c r="D23" s="710" t="str">
        <f>IF(AND(J!A19="",J!B19=""),"",J!B19)</f>
        <v>Zderaz</v>
      </c>
      <c r="E23" s="132">
        <v>13.18</v>
      </c>
      <c r="F23" s="133"/>
      <c r="G23" s="134"/>
      <c r="H23" s="124">
        <f t="shared" si="2"/>
        <v>13.18</v>
      </c>
      <c r="I23" s="125"/>
      <c r="J23" s="132"/>
      <c r="K23" s="133"/>
      <c r="L23" s="134"/>
      <c r="M23" s="124" t="str">
        <f t="shared" si="3"/>
        <v>DNF</v>
      </c>
      <c r="N23" s="157"/>
      <c r="O23" s="125">
        <f t="shared" si="4"/>
        <v>13.18</v>
      </c>
      <c r="Q23" s="238">
        <f t="shared" si="0"/>
        <v>2</v>
      </c>
      <c r="S23" s="238">
        <f t="shared" si="1"/>
        <v>2</v>
      </c>
      <c r="U23" s="230">
        <f t="shared" si="5"/>
        <v>3613.18</v>
      </c>
    </row>
    <row r="24" spans="2:30" ht="18" customHeight="1" x14ac:dyDescent="0.2">
      <c r="B24" s="221">
        <f>J!E20</f>
        <v>20</v>
      </c>
      <c r="C24" s="709" t="str">
        <f>IF(AND(J!A20="",J!B20&lt;&gt;""),"NESTARTOVALO",IF(AND(J!A20="",J!B20=""),"",J!A20))</f>
        <v>Václavek Vojtěch</v>
      </c>
      <c r="D24" s="709" t="str">
        <f>IF(AND(J!A20="",J!B20=""),"",J!B20)</f>
        <v>Jevíčko</v>
      </c>
      <c r="E24" s="223"/>
      <c r="F24" s="224"/>
      <c r="G24" s="225"/>
      <c r="H24" s="226" t="str">
        <f t="shared" si="2"/>
        <v>DNF</v>
      </c>
      <c r="I24" s="227"/>
      <c r="J24" s="223"/>
      <c r="K24" s="224"/>
      <c r="L24" s="225"/>
      <c r="M24" s="226" t="str">
        <f t="shared" si="3"/>
        <v>DNF</v>
      </c>
      <c r="N24" s="228"/>
      <c r="O24" s="227" t="str">
        <f t="shared" si="4"/>
        <v>DNF</v>
      </c>
      <c r="Q24" s="238" t="str">
        <f t="shared" si="0"/>
        <v>DNF</v>
      </c>
      <c r="S24" s="238">
        <f t="shared" si="1"/>
        <v>21</v>
      </c>
      <c r="U24" s="230">
        <f t="shared" si="5"/>
        <v>7200</v>
      </c>
    </row>
    <row r="25" spans="2:30" ht="18" customHeight="1" x14ac:dyDescent="0.2">
      <c r="B25" s="123">
        <f>J!E21</f>
        <v>21</v>
      </c>
      <c r="C25" s="710" t="str">
        <f>IF(AND(J!A21="",J!B21&lt;&gt;""),"NESTARTOVALO",IF(AND(J!A21="",J!B21=""),"",J!A21))</f>
        <v>Frydrych Dominik</v>
      </c>
      <c r="D25" s="710" t="str">
        <f>IF(AND(J!A21="",J!B21=""),"",J!B21)</f>
        <v>Brandýs nad Orlicí</v>
      </c>
      <c r="E25" s="132">
        <v>27.16</v>
      </c>
      <c r="F25" s="133"/>
      <c r="G25" s="134"/>
      <c r="H25" s="124">
        <f t="shared" si="2"/>
        <v>27.16</v>
      </c>
      <c r="I25" s="125"/>
      <c r="J25" s="132"/>
      <c r="K25" s="133"/>
      <c r="L25" s="134"/>
      <c r="M25" s="124" t="str">
        <f t="shared" si="3"/>
        <v>DNF</v>
      </c>
      <c r="N25" s="157"/>
      <c r="O25" s="125">
        <f t="shared" si="4"/>
        <v>27.16</v>
      </c>
      <c r="Q25" s="238">
        <f t="shared" si="0"/>
        <v>16</v>
      </c>
      <c r="S25" s="238">
        <f t="shared" si="1"/>
        <v>16</v>
      </c>
      <c r="U25" s="230">
        <f t="shared" si="5"/>
        <v>3627.16</v>
      </c>
    </row>
    <row r="26" spans="2:30" ht="18" customHeight="1" x14ac:dyDescent="0.2">
      <c r="B26" s="221">
        <f>J!E22</f>
        <v>22</v>
      </c>
      <c r="C26" s="709" t="str">
        <f>IF(AND(J!A22="",J!B22&lt;&gt;""),"NESTARTOVALO",IF(AND(J!A22="",J!B22=""),"",J!A22))</f>
        <v>Štěpánek Erik</v>
      </c>
      <c r="D26" s="709" t="str">
        <f>IF(AND(J!A22="",J!B22=""),"",J!B22)</f>
        <v>Holice</v>
      </c>
      <c r="E26" s="223"/>
      <c r="F26" s="224"/>
      <c r="G26" s="225"/>
      <c r="H26" s="226" t="str">
        <f t="shared" si="2"/>
        <v>DNF</v>
      </c>
      <c r="I26" s="227"/>
      <c r="J26" s="223"/>
      <c r="K26" s="224"/>
      <c r="L26" s="225"/>
      <c r="M26" s="226" t="str">
        <f t="shared" si="3"/>
        <v>DNF</v>
      </c>
      <c r="N26" s="228"/>
      <c r="O26" s="227" t="str">
        <f t="shared" si="4"/>
        <v>DNF</v>
      </c>
      <c r="Q26" s="238" t="str">
        <f t="shared" si="0"/>
        <v>DNF</v>
      </c>
      <c r="S26" s="238">
        <f t="shared" si="1"/>
        <v>21</v>
      </c>
      <c r="U26" s="230">
        <f t="shared" si="5"/>
        <v>7200</v>
      </c>
    </row>
    <row r="27" spans="2:30" ht="18" customHeight="1" x14ac:dyDescent="0.2">
      <c r="B27" s="123">
        <f>J!E23</f>
        <v>23</v>
      </c>
      <c r="C27" s="710" t="str">
        <f>IF(AND(J!A23="",J!B23&lt;&gt;""),"NESTARTOVALO",IF(AND(J!A23="",J!B23=""),"",J!A23))</f>
        <v xml:space="preserve"> </v>
      </c>
      <c r="D27" s="710" t="str">
        <f>IF(AND(J!A23="",J!B23=""),"",J!B23)</f>
        <v>Bohousová</v>
      </c>
      <c r="E27" s="132">
        <v>25.98</v>
      </c>
      <c r="F27" s="133"/>
      <c r="G27" s="134"/>
      <c r="H27" s="124">
        <f t="shared" si="2"/>
        <v>25.98</v>
      </c>
      <c r="I27" s="125"/>
      <c r="J27" s="132"/>
      <c r="K27" s="133"/>
      <c r="L27" s="134"/>
      <c r="M27" s="124" t="str">
        <f t="shared" si="3"/>
        <v>DNF</v>
      </c>
      <c r="N27" s="157"/>
      <c r="O27" s="125">
        <f t="shared" si="4"/>
        <v>25.98</v>
      </c>
      <c r="Q27" s="238">
        <f t="shared" si="0"/>
        <v>14</v>
      </c>
      <c r="S27" s="238">
        <f t="shared" si="1"/>
        <v>14</v>
      </c>
      <c r="U27" s="230">
        <f t="shared" si="5"/>
        <v>3625.98</v>
      </c>
    </row>
    <row r="28" spans="2:30" ht="18" customHeight="1" x14ac:dyDescent="0.2">
      <c r="B28" s="221">
        <f>J!E24</f>
        <v>24</v>
      </c>
      <c r="C28" s="709" t="str">
        <f>IF(AND(J!A24="",J!B24&lt;&gt;""),"NESTARTOVALO",IF(AND(J!A24="",J!B24=""),"",J!A24))</f>
        <v>Jukl Martin</v>
      </c>
      <c r="D28" s="709" t="str">
        <f>IF(AND(J!A24="",J!B24=""),"",J!B24)</f>
        <v>Pomezí</v>
      </c>
      <c r="E28" s="223">
        <v>18.149999999999999</v>
      </c>
      <c r="F28" s="224"/>
      <c r="G28" s="225"/>
      <c r="H28" s="226">
        <f t="shared" si="2"/>
        <v>18.149999999999999</v>
      </c>
      <c r="I28" s="227"/>
      <c r="J28" s="223"/>
      <c r="K28" s="224"/>
      <c r="L28" s="225"/>
      <c r="M28" s="226" t="str">
        <f t="shared" si="3"/>
        <v>DNF</v>
      </c>
      <c r="N28" s="228"/>
      <c r="O28" s="227">
        <f t="shared" si="4"/>
        <v>18.149999999999999</v>
      </c>
      <c r="Q28" s="238">
        <f t="shared" si="0"/>
        <v>5</v>
      </c>
      <c r="S28" s="238">
        <f t="shared" si="1"/>
        <v>5</v>
      </c>
      <c r="U28" s="230">
        <f t="shared" si="5"/>
        <v>3618.15</v>
      </c>
    </row>
    <row r="29" spans="2:30" ht="18" customHeight="1" x14ac:dyDescent="0.2">
      <c r="B29" s="123">
        <f>J!E25</f>
        <v>25</v>
      </c>
      <c r="C29" s="710" t="str">
        <f>IF(AND(J!A25="",J!B25&lt;&gt;""),"NESTARTOVALO",IF(AND(J!A25="",J!B25=""),"",J!A25))</f>
        <v>Šplíchal Lukáš</v>
      </c>
      <c r="D29" s="710" t="str">
        <f>IF(AND(J!A25="",J!B25=""),"",J!B25)</f>
        <v>Zderaz</v>
      </c>
      <c r="E29" s="132"/>
      <c r="F29" s="133"/>
      <c r="G29" s="134"/>
      <c r="H29" s="124" t="str">
        <f t="shared" si="2"/>
        <v>DNF</v>
      </c>
      <c r="I29" s="125"/>
      <c r="J29" s="132"/>
      <c r="K29" s="133"/>
      <c r="L29" s="134"/>
      <c r="M29" s="124" t="str">
        <f t="shared" si="3"/>
        <v>DNF</v>
      </c>
      <c r="N29" s="157"/>
      <c r="O29" s="125" t="str">
        <f t="shared" si="4"/>
        <v>DNF</v>
      </c>
      <c r="Q29" s="238" t="str">
        <f t="shared" si="0"/>
        <v>DNF</v>
      </c>
      <c r="S29" s="238">
        <f t="shared" si="1"/>
        <v>21</v>
      </c>
      <c r="U29" s="230">
        <f t="shared" si="5"/>
        <v>7200</v>
      </c>
    </row>
    <row r="30" spans="2:30" ht="18" customHeight="1" x14ac:dyDescent="0.2">
      <c r="B30" s="221">
        <f>J!E26</f>
        <v>26</v>
      </c>
      <c r="C30" s="709" t="str">
        <f>IF(AND(J!A26="",J!B26&lt;&gt;""),"NESTARTOVALO",IF(AND(J!A26="",J!B26=""),"",J!A26))</f>
        <v>Vašíček Marek</v>
      </c>
      <c r="D30" s="709" t="str">
        <f>IF(AND(J!A26="",J!B26=""),"",J!B26)</f>
        <v>Jevíčko</v>
      </c>
      <c r="E30" s="223"/>
      <c r="F30" s="224"/>
      <c r="G30" s="225"/>
      <c r="H30" s="226" t="str">
        <f t="shared" si="2"/>
        <v>DNF</v>
      </c>
      <c r="I30" s="227"/>
      <c r="J30" s="223"/>
      <c r="K30" s="224"/>
      <c r="L30" s="225"/>
      <c r="M30" s="226" t="str">
        <f t="shared" si="3"/>
        <v>DNF</v>
      </c>
      <c r="N30" s="228"/>
      <c r="O30" s="227" t="str">
        <f t="shared" si="4"/>
        <v>DNF</v>
      </c>
      <c r="Q30" s="238" t="str">
        <f t="shared" si="0"/>
        <v>DNF</v>
      </c>
      <c r="S30" s="238">
        <f t="shared" si="1"/>
        <v>21</v>
      </c>
      <c r="U30" s="230">
        <f t="shared" si="5"/>
        <v>7200</v>
      </c>
    </row>
    <row r="31" spans="2:30" ht="18" customHeight="1" x14ac:dyDescent="0.2">
      <c r="B31" s="123">
        <f>J!E27</f>
        <v>27</v>
      </c>
      <c r="C31" s="710" t="str">
        <f>IF(AND(J!A27="",J!B27&lt;&gt;""),"NESTARTOVALO",IF(AND(J!A27="",J!B27=""),"",J!A27))</f>
        <v>Svoboda Marcel</v>
      </c>
      <c r="D31" s="710" t="str">
        <f>IF(AND(J!A27="",J!B27=""),"",J!B27)</f>
        <v>Brandýs nad Orlicí</v>
      </c>
      <c r="E31" s="132"/>
      <c r="F31" s="133"/>
      <c r="G31" s="134"/>
      <c r="H31" s="124" t="str">
        <f t="shared" si="2"/>
        <v>DNF</v>
      </c>
      <c r="I31" s="125"/>
      <c r="J31" s="132"/>
      <c r="K31" s="133"/>
      <c r="L31" s="134"/>
      <c r="M31" s="124" t="str">
        <f t="shared" si="3"/>
        <v>DNF</v>
      </c>
      <c r="N31" s="157"/>
      <c r="O31" s="125" t="str">
        <f t="shared" si="4"/>
        <v>DNF</v>
      </c>
      <c r="Q31" s="238" t="str">
        <f t="shared" si="0"/>
        <v>DNF</v>
      </c>
      <c r="S31" s="238">
        <f t="shared" si="1"/>
        <v>21</v>
      </c>
      <c r="U31" s="230">
        <f t="shared" si="5"/>
        <v>7200</v>
      </c>
    </row>
    <row r="32" spans="2:30" ht="18" customHeight="1" x14ac:dyDescent="0.2">
      <c r="B32" s="221">
        <f>J!E28</f>
        <v>28</v>
      </c>
      <c r="C32" s="709" t="str">
        <f>IF(AND(J!A28="",J!B28&lt;&gt;""),"NESTARTOVALO",IF(AND(J!A28="",J!B28=""),"",J!A28))</f>
        <v>Chvojka Tomáš</v>
      </c>
      <c r="D32" s="709" t="str">
        <f>IF(AND(J!A28="",J!B28=""),"",J!B28)</f>
        <v>Holice</v>
      </c>
      <c r="E32" s="223"/>
      <c r="F32" s="224"/>
      <c r="G32" s="225"/>
      <c r="H32" s="226" t="str">
        <f t="shared" si="2"/>
        <v>DNF</v>
      </c>
      <c r="I32" s="227"/>
      <c r="J32" s="223"/>
      <c r="K32" s="224"/>
      <c r="L32" s="225"/>
      <c r="M32" s="226" t="str">
        <f t="shared" si="3"/>
        <v>DNF</v>
      </c>
      <c r="N32" s="228"/>
      <c r="O32" s="227" t="str">
        <f t="shared" si="4"/>
        <v>DNF</v>
      </c>
      <c r="Q32" s="238" t="str">
        <f t="shared" si="0"/>
        <v>DNF</v>
      </c>
      <c r="S32" s="238">
        <f t="shared" si="1"/>
        <v>21</v>
      </c>
      <c r="U32" s="230">
        <f t="shared" si="5"/>
        <v>7200</v>
      </c>
    </row>
    <row r="33" spans="2:21" ht="18" customHeight="1" x14ac:dyDescent="0.2">
      <c r="B33" s="123">
        <f>J!E29</f>
        <v>29</v>
      </c>
      <c r="C33" s="710" t="str">
        <f>IF(AND(J!A29="",J!B29&lt;&gt;""),"NESTARTOVALO",IF(AND(J!A29="",J!B29=""),"",J!A29))</f>
        <v>Kalousek Kryštof</v>
      </c>
      <c r="D33" s="710" t="str">
        <f>IF(AND(J!A29="",J!B29=""),"",J!B29)</f>
        <v>Bohousová</v>
      </c>
      <c r="E33" s="132"/>
      <c r="F33" s="133"/>
      <c r="G33" s="134"/>
      <c r="H33" s="124" t="str">
        <f t="shared" si="2"/>
        <v>DNF</v>
      </c>
      <c r="I33" s="125"/>
      <c r="J33" s="132"/>
      <c r="K33" s="133"/>
      <c r="L33" s="134"/>
      <c r="M33" s="124" t="str">
        <f t="shared" si="3"/>
        <v>DNF</v>
      </c>
      <c r="N33" s="157"/>
      <c r="O33" s="125" t="str">
        <f t="shared" si="4"/>
        <v>DNF</v>
      </c>
      <c r="Q33" s="238" t="str">
        <f t="shared" si="0"/>
        <v>DNF</v>
      </c>
      <c r="S33" s="238">
        <f t="shared" si="1"/>
        <v>21</v>
      </c>
      <c r="U33" s="230">
        <f t="shared" si="5"/>
        <v>7200</v>
      </c>
    </row>
    <row r="34" spans="2:21" ht="18" customHeight="1" x14ac:dyDescent="0.2">
      <c r="B34" s="221">
        <f>J!E30</f>
        <v>30</v>
      </c>
      <c r="C34" s="709" t="str">
        <f>IF(AND(J!A30="",J!B30&lt;&gt;""),"NESTARTOVALO",IF(AND(J!A30="",J!B30=""),"",J!A30))</f>
        <v>Háp Jiří</v>
      </c>
      <c r="D34" s="709" t="str">
        <f>IF(AND(J!A30="",J!B30=""),"",J!B30)</f>
        <v>Pomezí</v>
      </c>
      <c r="E34" s="223"/>
      <c r="F34" s="224"/>
      <c r="G34" s="225"/>
      <c r="H34" s="226" t="str">
        <f t="shared" si="2"/>
        <v>DNF</v>
      </c>
      <c r="I34" s="227"/>
      <c r="J34" s="223"/>
      <c r="K34" s="224"/>
      <c r="L34" s="225"/>
      <c r="M34" s="226" t="str">
        <f t="shared" si="3"/>
        <v>DNF</v>
      </c>
      <c r="N34" s="228"/>
      <c r="O34" s="227" t="str">
        <f t="shared" si="4"/>
        <v>DNF</v>
      </c>
      <c r="Q34" s="238" t="str">
        <f t="shared" si="0"/>
        <v>DNF</v>
      </c>
      <c r="S34" s="238">
        <f t="shared" si="1"/>
        <v>21</v>
      </c>
      <c r="U34" s="230">
        <f t="shared" si="5"/>
        <v>7200</v>
      </c>
    </row>
    <row r="35" spans="2:21" ht="18" customHeight="1" x14ac:dyDescent="0.2">
      <c r="B35" s="123">
        <f>J!E31</f>
        <v>31</v>
      </c>
      <c r="C35" s="710" t="str">
        <f>IF(AND(J!A31="",J!B31&lt;&gt;""),"NESTARTOVALO",IF(AND(J!A31="",J!B31=""),"",J!A31))</f>
        <v>Chadima Jan</v>
      </c>
      <c r="D35" s="710" t="str">
        <f>IF(AND(J!A31="",J!B31=""),"",J!B31)</f>
        <v>Zderaz</v>
      </c>
      <c r="E35" s="132"/>
      <c r="F35" s="133"/>
      <c r="G35" s="134"/>
      <c r="H35" s="124" t="str">
        <f t="shared" si="2"/>
        <v>DNF</v>
      </c>
      <c r="I35" s="125"/>
      <c r="J35" s="132"/>
      <c r="K35" s="133"/>
      <c r="L35" s="134"/>
      <c r="M35" s="124" t="str">
        <f t="shared" si="3"/>
        <v>DNF</v>
      </c>
      <c r="N35" s="157"/>
      <c r="O35" s="125" t="str">
        <f t="shared" si="4"/>
        <v>DNF</v>
      </c>
      <c r="Q35" s="238" t="str">
        <f t="shared" si="0"/>
        <v>DNF</v>
      </c>
      <c r="S35" s="238">
        <f t="shared" si="1"/>
        <v>21</v>
      </c>
      <c r="U35" s="230">
        <f t="shared" si="5"/>
        <v>7200</v>
      </c>
    </row>
    <row r="36" spans="2:21" ht="18" customHeight="1" x14ac:dyDescent="0.2">
      <c r="B36" s="221">
        <f>J!E32</f>
        <v>32</v>
      </c>
      <c r="C36" s="709" t="str">
        <f>IF(AND(J!A32="",J!B32&lt;&gt;""),"NESTARTOVALO",IF(AND(J!A32="",J!B32=""),"",J!A32))</f>
        <v>Pocklan Josef</v>
      </c>
      <c r="D36" s="709" t="str">
        <f>IF(AND(J!A32="",J!B32=""),"",J!B32)</f>
        <v>Jevíčko</v>
      </c>
      <c r="E36" s="223"/>
      <c r="F36" s="224"/>
      <c r="G36" s="225"/>
      <c r="H36" s="226" t="str">
        <f t="shared" si="2"/>
        <v>DNF</v>
      </c>
      <c r="I36" s="227"/>
      <c r="J36" s="223"/>
      <c r="K36" s="224"/>
      <c r="L36" s="225"/>
      <c r="M36" s="226" t="str">
        <f t="shared" si="3"/>
        <v>DNF</v>
      </c>
      <c r="N36" s="228"/>
      <c r="O36" s="227" t="str">
        <f t="shared" si="4"/>
        <v>DNF</v>
      </c>
      <c r="Q36" s="238" t="str">
        <f t="shared" si="0"/>
        <v>DNF</v>
      </c>
      <c r="S36" s="238">
        <f t="shared" si="1"/>
        <v>21</v>
      </c>
      <c r="U36" s="230">
        <f t="shared" si="5"/>
        <v>7200</v>
      </c>
    </row>
    <row r="37" spans="2:21" ht="18" customHeight="1" x14ac:dyDescent="0.2">
      <c r="B37" s="123">
        <f>J!E33</f>
        <v>33</v>
      </c>
      <c r="C37" s="710" t="str">
        <f>IF(AND(J!A33="",J!B33&lt;&gt;""),"NESTARTOVALO",IF(AND(J!A33="",J!B33=""),"",J!A33))</f>
        <v>Vacek Jakub</v>
      </c>
      <c r="D37" s="710" t="str">
        <f>IF(AND(J!A33="",J!B33=""),"",J!B33)</f>
        <v>Brandýs nad Orlicí</v>
      </c>
      <c r="E37" s="132"/>
      <c r="F37" s="133"/>
      <c r="G37" s="134"/>
      <c r="H37" s="124" t="str">
        <f t="shared" si="2"/>
        <v>DNF</v>
      </c>
      <c r="I37" s="125"/>
      <c r="J37" s="132"/>
      <c r="K37" s="133"/>
      <c r="L37" s="134"/>
      <c r="M37" s="124" t="str">
        <f t="shared" si="3"/>
        <v>DNF</v>
      </c>
      <c r="N37" s="157"/>
      <c r="O37" s="125" t="str">
        <f t="shared" si="4"/>
        <v>DNF</v>
      </c>
      <c r="Q37" s="238" t="str">
        <f t="shared" si="0"/>
        <v>DNF</v>
      </c>
      <c r="S37" s="238">
        <f t="shared" si="1"/>
        <v>21</v>
      </c>
      <c r="U37" s="230">
        <f t="shared" si="5"/>
        <v>7200</v>
      </c>
    </row>
    <row r="38" spans="2:21" ht="18" customHeight="1" x14ac:dyDescent="0.2">
      <c r="B38" s="221">
        <f>J!E34</f>
        <v>34</v>
      </c>
      <c r="C38" s="709" t="str">
        <f>IF(AND(J!A34="",J!B34&lt;&gt;""),"NESTARTOVALO",IF(AND(J!A34="",J!B34=""),"",J!A34))</f>
        <v>Petera Kamil</v>
      </c>
      <c r="D38" s="709" t="str">
        <f>IF(AND(J!A34="",J!B34=""),"",J!B34)</f>
        <v>Holice</v>
      </c>
      <c r="E38" s="223"/>
      <c r="F38" s="224"/>
      <c r="G38" s="225"/>
      <c r="H38" s="226" t="str">
        <f t="shared" si="2"/>
        <v>DNF</v>
      </c>
      <c r="I38" s="227"/>
      <c r="J38" s="223"/>
      <c r="K38" s="224"/>
      <c r="L38" s="225"/>
      <c r="M38" s="226" t="str">
        <f t="shared" si="3"/>
        <v>DNF</v>
      </c>
      <c r="N38" s="228"/>
      <c r="O38" s="227" t="str">
        <f t="shared" si="4"/>
        <v>DNF</v>
      </c>
      <c r="Q38" s="238" t="str">
        <f t="shared" si="0"/>
        <v>DNF</v>
      </c>
      <c r="S38" s="238">
        <f t="shared" si="1"/>
        <v>21</v>
      </c>
      <c r="U38" s="230">
        <f t="shared" si="5"/>
        <v>7200</v>
      </c>
    </row>
    <row r="39" spans="2:21" ht="18" customHeight="1" x14ac:dyDescent="0.2">
      <c r="B39" s="123">
        <f>J!E35</f>
        <v>35</v>
      </c>
      <c r="C39" s="710" t="str">
        <f>IF(AND(J!A35="",J!B35&lt;&gt;""),"NESTARTOVALO",IF(AND(J!A35="",J!B35=""),"",J!A35))</f>
        <v>Pavel Filip</v>
      </c>
      <c r="D39" s="710" t="str">
        <f>IF(AND(J!A35="",J!B35=""),"",J!B35)</f>
        <v>Bohousová</v>
      </c>
      <c r="E39" s="132"/>
      <c r="F39" s="133"/>
      <c r="G39" s="134"/>
      <c r="H39" s="124" t="str">
        <f t="shared" si="2"/>
        <v>DNF</v>
      </c>
      <c r="I39" s="125"/>
      <c r="J39" s="132"/>
      <c r="K39" s="133"/>
      <c r="L39" s="134"/>
      <c r="M39" s="124" t="str">
        <f t="shared" si="3"/>
        <v>DNF</v>
      </c>
      <c r="N39" s="157"/>
      <c r="O39" s="125" t="str">
        <f t="shared" si="4"/>
        <v>DNF</v>
      </c>
      <c r="Q39" s="238" t="str">
        <f t="shared" si="0"/>
        <v>DNF</v>
      </c>
      <c r="S39" s="238">
        <f t="shared" si="1"/>
        <v>21</v>
      </c>
      <c r="U39" s="230">
        <f t="shared" si="5"/>
        <v>7200</v>
      </c>
    </row>
    <row r="40" spans="2:21" ht="18" customHeight="1" x14ac:dyDescent="0.2">
      <c r="B40" s="221">
        <f>J!E36</f>
        <v>36</v>
      </c>
      <c r="C40" s="709" t="str">
        <f>IF(AND(J!A36="",J!B36&lt;&gt;""),"NESTARTOVALO",IF(AND(J!A36="",J!B36=""),"",J!A36))</f>
        <v>Ehrenberger Dominik</v>
      </c>
      <c r="D40" s="709" t="str">
        <f>IF(AND(J!A36="",J!B36=""),"",J!B36)</f>
        <v>Pomezí</v>
      </c>
      <c r="E40" s="223"/>
      <c r="F40" s="224"/>
      <c r="G40" s="225"/>
      <c r="H40" s="226" t="str">
        <f t="shared" si="2"/>
        <v>DNF</v>
      </c>
      <c r="I40" s="227"/>
      <c r="J40" s="223"/>
      <c r="K40" s="224"/>
      <c r="L40" s="225"/>
      <c r="M40" s="226" t="str">
        <f t="shared" si="3"/>
        <v>DNF</v>
      </c>
      <c r="N40" s="228"/>
      <c r="O40" s="227" t="str">
        <f t="shared" si="4"/>
        <v>DNF</v>
      </c>
      <c r="Q40" s="238" t="str">
        <f t="shared" si="0"/>
        <v>DNF</v>
      </c>
      <c r="S40" s="238">
        <f t="shared" si="1"/>
        <v>21</v>
      </c>
      <c r="U40" s="230">
        <f t="shared" si="5"/>
        <v>7200</v>
      </c>
    </row>
    <row r="41" spans="2:21" ht="18" customHeight="1" x14ac:dyDescent="0.2">
      <c r="B41" s="294">
        <f>J!E37</f>
        <v>37</v>
      </c>
      <c r="C41" s="711" t="str">
        <f>IF(AND(J!A37="",J!B37&lt;&gt;""),"NESTARTOVALO",IF(AND(J!A37="",J!B37=""),"",J!A37))</f>
        <v>NESTARTOVALO</v>
      </c>
      <c r="D41" s="711" t="str">
        <f>IF(AND(J!A37="",J!B37=""),"",J!B37)</f>
        <v>Zderaz</v>
      </c>
      <c r="E41" s="295"/>
      <c r="F41" s="296"/>
      <c r="G41" s="297"/>
      <c r="H41" s="298" t="str">
        <f t="shared" si="2"/>
        <v>DNF</v>
      </c>
      <c r="I41" s="299"/>
      <c r="J41" s="295"/>
      <c r="K41" s="296"/>
      <c r="L41" s="297"/>
      <c r="M41" s="298" t="str">
        <f t="shared" si="3"/>
        <v>DNF</v>
      </c>
      <c r="N41" s="300"/>
      <c r="O41" s="299" t="str">
        <f t="shared" si="4"/>
        <v>DNF</v>
      </c>
      <c r="Q41" s="238" t="str">
        <f t="shared" si="0"/>
        <v>DNF</v>
      </c>
      <c r="S41" s="238">
        <f t="shared" si="1"/>
        <v>21</v>
      </c>
      <c r="U41" s="230">
        <f t="shared" si="5"/>
        <v>7200</v>
      </c>
    </row>
    <row r="42" spans="2:21" ht="18" customHeight="1" x14ac:dyDescent="0.2">
      <c r="B42" s="221">
        <f>J!E38</f>
        <v>38</v>
      </c>
      <c r="C42" s="709" t="str">
        <f>IF(AND(J!A38="",J!B38&lt;&gt;""),"NESTARTOVALO",IF(AND(J!A38="",J!B38=""),"",J!A38))</f>
        <v>Muller Matěj</v>
      </c>
      <c r="D42" s="709" t="str">
        <f>IF(AND(J!A38="",J!B38=""),"",J!B38)</f>
        <v>Jevíčko</v>
      </c>
      <c r="E42" s="223"/>
      <c r="F42" s="224"/>
      <c r="G42" s="225"/>
      <c r="H42" s="226" t="str">
        <f t="shared" si="2"/>
        <v>DNF</v>
      </c>
      <c r="I42" s="227"/>
      <c r="J42" s="223"/>
      <c r="K42" s="224"/>
      <c r="L42" s="225"/>
      <c r="M42" s="226" t="str">
        <f t="shared" si="3"/>
        <v>DNF</v>
      </c>
      <c r="N42" s="228"/>
      <c r="O42" s="227" t="str">
        <f t="shared" si="4"/>
        <v>DNF</v>
      </c>
      <c r="Q42" s="238" t="str">
        <f t="shared" si="0"/>
        <v>DNF</v>
      </c>
      <c r="S42" s="238">
        <f t="shared" si="1"/>
        <v>21</v>
      </c>
      <c r="U42" s="230">
        <f t="shared" si="5"/>
        <v>7200</v>
      </c>
    </row>
    <row r="43" spans="2:21" ht="18" customHeight="1" x14ac:dyDescent="0.2">
      <c r="B43" s="123">
        <f>J!E39</f>
        <v>39</v>
      </c>
      <c r="C43" s="710" t="str">
        <f>IF(AND(J!A39="",J!B39&lt;&gt;""),"NESTARTOVALO",IF(AND(J!A39="",J!B39=""),"",J!A39))</f>
        <v xml:space="preserve"> </v>
      </c>
      <c r="D43" s="710" t="str">
        <f>IF(AND(J!A39="",J!B39=""),"",J!B39)</f>
        <v>Brandýs nad Orlicí</v>
      </c>
      <c r="E43" s="132"/>
      <c r="F43" s="133"/>
      <c r="G43" s="134"/>
      <c r="H43" s="124" t="str">
        <f t="shared" si="2"/>
        <v>DNF</v>
      </c>
      <c r="I43" s="125"/>
      <c r="J43" s="132"/>
      <c r="K43" s="133"/>
      <c r="L43" s="134"/>
      <c r="M43" s="124" t="str">
        <f t="shared" si="3"/>
        <v>DNF</v>
      </c>
      <c r="N43" s="157"/>
      <c r="O43" s="125" t="str">
        <f t="shared" si="4"/>
        <v>DNF</v>
      </c>
      <c r="Q43" s="238" t="str">
        <f t="shared" si="0"/>
        <v>DNF</v>
      </c>
      <c r="S43" s="238">
        <f t="shared" si="1"/>
        <v>21</v>
      </c>
      <c r="U43" s="230">
        <f t="shared" si="5"/>
        <v>7200</v>
      </c>
    </row>
    <row r="44" spans="2:21" ht="18" customHeight="1" x14ac:dyDescent="0.2">
      <c r="B44" s="221">
        <f>J!E40</f>
        <v>40</v>
      </c>
      <c r="C44" s="709" t="str">
        <f>IF(AND(J!A40="",J!B40&lt;&gt;""),"NESTARTOVALO",IF(AND(J!A40="",J!B40=""),"",J!A40))</f>
        <v>Locker Martin</v>
      </c>
      <c r="D44" s="709" t="str">
        <f>IF(AND(J!A40="",J!B40=""),"",J!B40)</f>
        <v>Holice</v>
      </c>
      <c r="E44" s="223"/>
      <c r="F44" s="224"/>
      <c r="G44" s="225"/>
      <c r="H44" s="226" t="str">
        <f t="shared" si="2"/>
        <v>DNF</v>
      </c>
      <c r="I44" s="227"/>
      <c r="J44" s="223"/>
      <c r="K44" s="224"/>
      <c r="L44" s="225"/>
      <c r="M44" s="226" t="str">
        <f t="shared" si="3"/>
        <v>DNF</v>
      </c>
      <c r="N44" s="228"/>
      <c r="O44" s="227" t="str">
        <f t="shared" si="4"/>
        <v>DNF</v>
      </c>
      <c r="Q44" s="238" t="str">
        <f t="shared" si="0"/>
        <v>DNF</v>
      </c>
      <c r="S44" s="238">
        <f t="shared" si="1"/>
        <v>21</v>
      </c>
      <c r="U44" s="230">
        <f t="shared" si="5"/>
        <v>7200</v>
      </c>
    </row>
    <row r="45" spans="2:21" ht="18" customHeight="1" x14ac:dyDescent="0.2">
      <c r="B45" s="123">
        <f>J!E41</f>
        <v>41</v>
      </c>
      <c r="C45" s="710" t="str">
        <f>IF(AND(J!A41="",J!B41&lt;&gt;""),"NESTARTOVALO",IF(AND(J!A41="",J!B41=""),"",J!A41))</f>
        <v>Pfeifer Tomáš</v>
      </c>
      <c r="D45" s="710" t="str">
        <f>IF(AND(J!A41="",J!B41=""),"",J!B41)</f>
        <v>Bohousová</v>
      </c>
      <c r="E45" s="132"/>
      <c r="F45" s="133"/>
      <c r="G45" s="134"/>
      <c r="H45" s="124" t="str">
        <f t="shared" si="2"/>
        <v>DNF</v>
      </c>
      <c r="I45" s="125"/>
      <c r="J45" s="132"/>
      <c r="K45" s="133"/>
      <c r="L45" s="134"/>
      <c r="M45" s="124" t="str">
        <f t="shared" si="3"/>
        <v>DNF</v>
      </c>
      <c r="N45" s="157"/>
      <c r="O45" s="125" t="str">
        <f t="shared" si="4"/>
        <v>DNF</v>
      </c>
      <c r="Q45" s="238" t="str">
        <f t="shared" si="0"/>
        <v>DNF</v>
      </c>
      <c r="S45" s="238">
        <f t="shared" si="1"/>
        <v>21</v>
      </c>
      <c r="U45" s="230">
        <f t="shared" si="5"/>
        <v>7200</v>
      </c>
    </row>
    <row r="46" spans="2:21" ht="18" customHeight="1" x14ac:dyDescent="0.2">
      <c r="B46" s="221">
        <f>J!E42</f>
        <v>42</v>
      </c>
      <c r="C46" s="709" t="str">
        <f>IF(AND(J!A42="",J!B42&lt;&gt;""),"NESTARTOVALO",IF(AND(J!A42="",J!B42=""),"",J!A42))</f>
        <v>Pospíšil Michal</v>
      </c>
      <c r="D46" s="709" t="str">
        <f>IF(AND(J!A42="",J!B42=""),"",J!B42)</f>
        <v>Pomezí</v>
      </c>
      <c r="E46" s="223"/>
      <c r="F46" s="224"/>
      <c r="G46" s="225"/>
      <c r="H46" s="226" t="str">
        <f t="shared" si="2"/>
        <v>DNF</v>
      </c>
      <c r="I46" s="227"/>
      <c r="J46" s="223"/>
      <c r="K46" s="224"/>
      <c r="L46" s="225"/>
      <c r="M46" s="226" t="str">
        <f t="shared" si="3"/>
        <v>DNF</v>
      </c>
      <c r="N46" s="228"/>
      <c r="O46" s="227" t="str">
        <f t="shared" si="4"/>
        <v>DNF</v>
      </c>
      <c r="Q46" s="238" t="str">
        <f t="shared" si="0"/>
        <v>DNF</v>
      </c>
      <c r="S46" s="238">
        <f t="shared" si="1"/>
        <v>21</v>
      </c>
      <c r="U46" s="230">
        <f t="shared" si="5"/>
        <v>7200</v>
      </c>
    </row>
    <row r="47" spans="2:21" ht="18" customHeight="1" x14ac:dyDescent="0.2">
      <c r="B47" s="123">
        <f>J!E43</f>
        <v>43</v>
      </c>
      <c r="C47" s="710" t="str">
        <f>IF(AND(J!A43="",J!B43&lt;&gt;""),"NESTARTOVALO",IF(AND(J!A43="",J!B43=""),"",J!A43))</f>
        <v/>
      </c>
      <c r="D47" s="710" t="str">
        <f>IF(AND(J!A43="",J!B43=""),"",J!B43)</f>
        <v/>
      </c>
      <c r="E47" s="132"/>
      <c r="F47" s="133"/>
      <c r="G47" s="134"/>
      <c r="H47" s="124" t="str">
        <f t="shared" si="2"/>
        <v/>
      </c>
      <c r="I47" s="125"/>
      <c r="J47" s="132"/>
      <c r="K47" s="133"/>
      <c r="L47" s="134"/>
      <c r="M47" s="124" t="str">
        <f t="shared" si="3"/>
        <v/>
      </c>
      <c r="N47" s="157"/>
      <c r="O47" s="125" t="str">
        <f t="shared" si="4"/>
        <v/>
      </c>
      <c r="Q47" s="238" t="str">
        <f t="shared" si="0"/>
        <v/>
      </c>
      <c r="S47" s="238" t="str">
        <f t="shared" si="1"/>
        <v/>
      </c>
      <c r="U47" s="230">
        <f t="shared" si="5"/>
        <v>9000</v>
      </c>
    </row>
    <row r="48" spans="2:21" ht="18" customHeight="1" x14ac:dyDescent="0.2">
      <c r="B48" s="221">
        <f>J!E44</f>
        <v>44</v>
      </c>
      <c r="C48" s="709" t="str">
        <f>IF(AND(J!A44="",J!B44&lt;&gt;""),"NESTARTOVALO",IF(AND(J!A44="",J!B44=""),"",J!A44))</f>
        <v/>
      </c>
      <c r="D48" s="709" t="str">
        <f>IF(AND(J!A44="",J!B44=""),"",J!B44)</f>
        <v/>
      </c>
      <c r="E48" s="223"/>
      <c r="F48" s="224"/>
      <c r="G48" s="225"/>
      <c r="H48" s="226" t="str">
        <f t="shared" si="2"/>
        <v/>
      </c>
      <c r="I48" s="227"/>
      <c r="J48" s="223"/>
      <c r="K48" s="224"/>
      <c r="L48" s="225"/>
      <c r="M48" s="226" t="str">
        <f t="shared" si="3"/>
        <v/>
      </c>
      <c r="N48" s="228"/>
      <c r="O48" s="227" t="str">
        <f t="shared" si="4"/>
        <v/>
      </c>
      <c r="Q48" s="238" t="str">
        <f t="shared" si="0"/>
        <v/>
      </c>
      <c r="S48" s="238" t="str">
        <f t="shared" si="1"/>
        <v/>
      </c>
      <c r="U48" s="230">
        <f t="shared" si="5"/>
        <v>9000</v>
      </c>
    </row>
    <row r="49" spans="2:21" ht="18" customHeight="1" x14ac:dyDescent="0.2">
      <c r="B49" s="123">
        <f>J!E45</f>
        <v>45</v>
      </c>
      <c r="C49" s="710" t="str">
        <f>IF(AND(J!A45="",J!B45&lt;&gt;""),"NESTARTOVALO",IF(AND(J!A45="",J!B45=""),"",J!A45))</f>
        <v/>
      </c>
      <c r="D49" s="710" t="str">
        <f>IF(AND(J!A45="",J!B45=""),"",J!B45)</f>
        <v/>
      </c>
      <c r="E49" s="132"/>
      <c r="F49" s="133"/>
      <c r="G49" s="134"/>
      <c r="H49" s="124" t="str">
        <f t="shared" si="2"/>
        <v/>
      </c>
      <c r="I49" s="125"/>
      <c r="J49" s="132"/>
      <c r="K49" s="133"/>
      <c r="L49" s="134"/>
      <c r="M49" s="124" t="str">
        <f t="shared" si="3"/>
        <v/>
      </c>
      <c r="N49" s="157"/>
      <c r="O49" s="125" t="str">
        <f t="shared" si="4"/>
        <v/>
      </c>
      <c r="Q49" s="238" t="str">
        <f t="shared" si="0"/>
        <v/>
      </c>
      <c r="S49" s="238" t="str">
        <f t="shared" si="1"/>
        <v/>
      </c>
      <c r="U49" s="230">
        <f t="shared" si="5"/>
        <v>9000</v>
      </c>
    </row>
    <row r="50" spans="2:21" ht="18" customHeight="1" x14ac:dyDescent="0.2">
      <c r="B50" s="301">
        <f>J!E46</f>
        <v>46</v>
      </c>
      <c r="C50" s="712" t="str">
        <f>IF(AND(J!A46="",J!B46&lt;&gt;""),"NESTARTOVALO",IF(AND(J!A46="",J!B46=""),"",J!A46))</f>
        <v/>
      </c>
      <c r="D50" s="712" t="str">
        <f>IF(AND(J!A46="",J!B46=""),"",J!B46)</f>
        <v/>
      </c>
      <c r="E50" s="302"/>
      <c r="F50" s="303"/>
      <c r="G50" s="304"/>
      <c r="H50" s="305" t="str">
        <f t="shared" si="2"/>
        <v/>
      </c>
      <c r="I50" s="306"/>
      <c r="J50" s="302"/>
      <c r="K50" s="303"/>
      <c r="L50" s="304"/>
      <c r="M50" s="305" t="str">
        <f t="shared" si="3"/>
        <v/>
      </c>
      <c r="N50" s="307"/>
      <c r="O50" s="306" t="str">
        <f t="shared" si="4"/>
        <v/>
      </c>
      <c r="Q50" s="238" t="str">
        <f t="shared" si="0"/>
        <v/>
      </c>
      <c r="S50" s="238" t="str">
        <f t="shared" si="1"/>
        <v/>
      </c>
      <c r="U50" s="230">
        <f t="shared" si="5"/>
        <v>9000</v>
      </c>
    </row>
    <row r="51" spans="2:21" ht="18" customHeight="1" x14ac:dyDescent="0.2">
      <c r="B51" s="123">
        <f>J!E47</f>
        <v>47</v>
      </c>
      <c r="C51" s="710" t="str">
        <f>IF(AND(J!A47="",J!B47&lt;&gt;""),"NESTARTOVALO",IF(AND(J!A47="",J!B47=""),"",J!A47))</f>
        <v/>
      </c>
      <c r="D51" s="710" t="str">
        <f>IF(AND(J!A47="",J!B47=""),"",J!B47)</f>
        <v/>
      </c>
      <c r="E51" s="132"/>
      <c r="F51" s="133"/>
      <c r="G51" s="134"/>
      <c r="H51" s="124" t="str">
        <f t="shared" si="2"/>
        <v/>
      </c>
      <c r="I51" s="125"/>
      <c r="J51" s="132"/>
      <c r="K51" s="133"/>
      <c r="L51" s="134"/>
      <c r="M51" s="124" t="str">
        <f t="shared" si="3"/>
        <v/>
      </c>
      <c r="N51" s="157"/>
      <c r="O51" s="125" t="str">
        <f t="shared" si="4"/>
        <v/>
      </c>
      <c r="Q51" s="238" t="str">
        <f t="shared" si="0"/>
        <v/>
      </c>
      <c r="S51" s="238" t="str">
        <f t="shared" si="1"/>
        <v/>
      </c>
      <c r="U51" s="230">
        <f t="shared" si="5"/>
        <v>9000</v>
      </c>
    </row>
    <row r="52" spans="2:21" ht="18" customHeight="1" x14ac:dyDescent="0.2">
      <c r="B52" s="221">
        <f>J!E48</f>
        <v>48</v>
      </c>
      <c r="C52" s="709" t="str">
        <f>IF(AND(J!A48="",J!B48&lt;&gt;""),"NESTARTOVALO",IF(AND(J!A48="",J!B48=""),"",J!A48))</f>
        <v/>
      </c>
      <c r="D52" s="709" t="str">
        <f>IF(AND(J!A48="",J!B48=""),"",J!B48)</f>
        <v/>
      </c>
      <c r="E52" s="223"/>
      <c r="F52" s="224"/>
      <c r="G52" s="225"/>
      <c r="H52" s="226" t="str">
        <f t="shared" si="2"/>
        <v/>
      </c>
      <c r="I52" s="227"/>
      <c r="J52" s="223"/>
      <c r="K52" s="224"/>
      <c r="L52" s="225"/>
      <c r="M52" s="226" t="str">
        <f t="shared" si="3"/>
        <v/>
      </c>
      <c r="N52" s="228"/>
      <c r="O52" s="227" t="str">
        <f t="shared" si="4"/>
        <v/>
      </c>
      <c r="Q52" s="238" t="str">
        <f t="shared" si="0"/>
        <v/>
      </c>
      <c r="S52" s="238" t="str">
        <f t="shared" si="1"/>
        <v/>
      </c>
      <c r="U52" s="230">
        <f t="shared" si="5"/>
        <v>9000</v>
      </c>
    </row>
    <row r="53" spans="2:21" ht="18" customHeight="1" x14ac:dyDescent="0.2">
      <c r="B53" s="123">
        <f>J!E49</f>
        <v>49</v>
      </c>
      <c r="C53" s="710" t="str">
        <f>IF(AND(J!A49="",J!B49&lt;&gt;""),"NESTARTOVALO",IF(AND(J!A49="",J!B49=""),"",J!A49))</f>
        <v/>
      </c>
      <c r="D53" s="710" t="str">
        <f>IF(AND(J!A49="",J!B49=""),"",J!B49)</f>
        <v/>
      </c>
      <c r="E53" s="132"/>
      <c r="F53" s="133"/>
      <c r="G53" s="134"/>
      <c r="H53" s="124" t="str">
        <f t="shared" si="2"/>
        <v/>
      </c>
      <c r="I53" s="125"/>
      <c r="J53" s="132"/>
      <c r="K53" s="133"/>
      <c r="L53" s="134"/>
      <c r="M53" s="124" t="str">
        <f t="shared" si="3"/>
        <v/>
      </c>
      <c r="N53" s="157"/>
      <c r="O53" s="125" t="str">
        <f t="shared" si="4"/>
        <v/>
      </c>
      <c r="Q53" s="238" t="str">
        <f t="shared" si="0"/>
        <v/>
      </c>
      <c r="S53" s="238" t="str">
        <f t="shared" si="1"/>
        <v/>
      </c>
      <c r="U53" s="230">
        <f t="shared" si="5"/>
        <v>9000</v>
      </c>
    </row>
    <row r="54" spans="2:21" ht="18" customHeight="1" x14ac:dyDescent="0.2">
      <c r="B54" s="221">
        <f>J!E50</f>
        <v>50</v>
      </c>
      <c r="C54" s="709" t="str">
        <f>IF(AND(J!A50="",J!B50&lt;&gt;""),"NESTARTOVALO",IF(AND(J!A50="",J!B50=""),"",J!A50))</f>
        <v/>
      </c>
      <c r="D54" s="709" t="str">
        <f>IF(AND(J!A50="",J!B50=""),"",J!B50)</f>
        <v/>
      </c>
      <c r="E54" s="223"/>
      <c r="F54" s="224"/>
      <c r="G54" s="225"/>
      <c r="H54" s="226" t="str">
        <f t="shared" si="2"/>
        <v/>
      </c>
      <c r="I54" s="227"/>
      <c r="J54" s="223"/>
      <c r="K54" s="224"/>
      <c r="L54" s="225"/>
      <c r="M54" s="226" t="str">
        <f t="shared" si="3"/>
        <v/>
      </c>
      <c r="N54" s="228"/>
      <c r="O54" s="227" t="str">
        <f t="shared" si="4"/>
        <v/>
      </c>
      <c r="Q54" s="238" t="str">
        <f t="shared" si="0"/>
        <v/>
      </c>
      <c r="S54" s="238" t="str">
        <f t="shared" si="1"/>
        <v/>
      </c>
      <c r="U54" s="230">
        <f t="shared" si="5"/>
        <v>9000</v>
      </c>
    </row>
    <row r="55" spans="2:21" ht="18" customHeight="1" x14ac:dyDescent="0.2">
      <c r="B55" s="123">
        <f>J!E51</f>
        <v>51</v>
      </c>
      <c r="C55" s="710" t="str">
        <f>IF(AND(J!A51="",J!B51&lt;&gt;""),"NESTARTOVALO",IF(AND(J!A51="",J!B51=""),"",J!A51))</f>
        <v/>
      </c>
      <c r="D55" s="710" t="str">
        <f>IF(AND(J!A51="",J!B51=""),"",J!B51)</f>
        <v/>
      </c>
      <c r="E55" s="132"/>
      <c r="F55" s="133"/>
      <c r="G55" s="134"/>
      <c r="H55" s="124" t="str">
        <f t="shared" si="2"/>
        <v/>
      </c>
      <c r="I55" s="125"/>
      <c r="J55" s="132"/>
      <c r="K55" s="133"/>
      <c r="L55" s="134"/>
      <c r="M55" s="124" t="str">
        <f t="shared" si="3"/>
        <v/>
      </c>
      <c r="N55" s="157"/>
      <c r="O55" s="125" t="str">
        <f t="shared" si="4"/>
        <v/>
      </c>
      <c r="Q55" s="238" t="str">
        <f t="shared" si="0"/>
        <v/>
      </c>
      <c r="S55" s="238" t="str">
        <f t="shared" si="1"/>
        <v/>
      </c>
      <c r="U55" s="230">
        <f t="shared" si="5"/>
        <v>9000</v>
      </c>
    </row>
    <row r="56" spans="2:21" ht="18" customHeight="1" x14ac:dyDescent="0.2">
      <c r="B56" s="221">
        <f>J!E52</f>
        <v>52</v>
      </c>
      <c r="C56" s="709" t="str">
        <f>IF(AND(J!A52="",J!B52&lt;&gt;""),"NESTARTOVALO",IF(AND(J!A52="",J!B52=""),"",J!A52))</f>
        <v/>
      </c>
      <c r="D56" s="709" t="str">
        <f>IF(AND(J!A52="",J!B52=""),"",J!B52)</f>
        <v/>
      </c>
      <c r="E56" s="223"/>
      <c r="F56" s="224"/>
      <c r="G56" s="225"/>
      <c r="H56" s="226" t="str">
        <f t="shared" si="2"/>
        <v/>
      </c>
      <c r="I56" s="227"/>
      <c r="J56" s="223"/>
      <c r="K56" s="224"/>
      <c r="L56" s="225"/>
      <c r="M56" s="226" t="str">
        <f t="shared" si="3"/>
        <v/>
      </c>
      <c r="N56" s="228"/>
      <c r="O56" s="227" t="str">
        <f t="shared" si="4"/>
        <v/>
      </c>
      <c r="Q56" s="238" t="str">
        <f t="shared" si="0"/>
        <v/>
      </c>
      <c r="S56" s="238" t="str">
        <f t="shared" si="1"/>
        <v/>
      </c>
      <c r="U56" s="230">
        <f t="shared" si="5"/>
        <v>9000</v>
      </c>
    </row>
    <row r="57" spans="2:21" ht="18" customHeight="1" x14ac:dyDescent="0.2">
      <c r="B57" s="123">
        <f>J!E53</f>
        <v>53</v>
      </c>
      <c r="C57" s="710" t="str">
        <f>IF(AND(J!A53="",J!B53&lt;&gt;""),"NESTARTOVALO",IF(AND(J!A53="",J!B53=""),"",J!A53))</f>
        <v/>
      </c>
      <c r="D57" s="710" t="str">
        <f>IF(AND(J!A53="",J!B53=""),"",J!B53)</f>
        <v/>
      </c>
      <c r="E57" s="132"/>
      <c r="F57" s="133"/>
      <c r="G57" s="134"/>
      <c r="H57" s="124" t="str">
        <f t="shared" si="2"/>
        <v/>
      </c>
      <c r="I57" s="125"/>
      <c r="J57" s="132"/>
      <c r="K57" s="133"/>
      <c r="L57" s="134"/>
      <c r="M57" s="124" t="str">
        <f t="shared" si="3"/>
        <v/>
      </c>
      <c r="N57" s="157"/>
      <c r="O57" s="125" t="str">
        <f t="shared" si="4"/>
        <v/>
      </c>
      <c r="Q57" s="238" t="str">
        <f t="shared" si="0"/>
        <v/>
      </c>
      <c r="S57" s="238" t="str">
        <f t="shared" si="1"/>
        <v/>
      </c>
      <c r="U57" s="230">
        <f t="shared" si="5"/>
        <v>9000</v>
      </c>
    </row>
    <row r="58" spans="2:21" ht="18" customHeight="1" x14ac:dyDescent="0.2">
      <c r="B58" s="221">
        <f>J!E54</f>
        <v>54</v>
      </c>
      <c r="C58" s="709" t="str">
        <f>IF(AND(J!A54="",J!B54&lt;&gt;""),"NESTARTOVALO",IF(AND(J!A54="",J!B54=""),"",J!A54))</f>
        <v/>
      </c>
      <c r="D58" s="709" t="str">
        <f>IF(AND(J!A54="",J!B54=""),"",J!B54)</f>
        <v/>
      </c>
      <c r="E58" s="223"/>
      <c r="F58" s="224"/>
      <c r="G58" s="225"/>
      <c r="H58" s="226" t="str">
        <f t="shared" si="2"/>
        <v/>
      </c>
      <c r="I58" s="227"/>
      <c r="J58" s="223"/>
      <c r="K58" s="224"/>
      <c r="L58" s="225"/>
      <c r="M58" s="226" t="str">
        <f t="shared" si="3"/>
        <v/>
      </c>
      <c r="N58" s="228"/>
      <c r="O58" s="227" t="str">
        <f t="shared" si="4"/>
        <v/>
      </c>
      <c r="Q58" s="238" t="str">
        <f t="shared" si="0"/>
        <v/>
      </c>
      <c r="S58" s="238" t="str">
        <f t="shared" si="1"/>
        <v/>
      </c>
      <c r="U58" s="230">
        <f t="shared" si="5"/>
        <v>9000</v>
      </c>
    </row>
    <row r="59" spans="2:21" ht="18" customHeight="1" x14ac:dyDescent="0.2">
      <c r="B59" s="123">
        <f>J!E55</f>
        <v>55</v>
      </c>
      <c r="C59" s="710" t="str">
        <f>IF(AND(J!A55="",J!B55&lt;&gt;""),"NESTARTOVALO",IF(AND(J!A55="",J!B55=""),"",J!A55))</f>
        <v/>
      </c>
      <c r="D59" s="710" t="str">
        <f>IF(AND(J!A55="",J!B55=""),"",J!B55)</f>
        <v/>
      </c>
      <c r="E59" s="132"/>
      <c r="F59" s="133"/>
      <c r="G59" s="134"/>
      <c r="H59" s="124" t="str">
        <f t="shared" si="2"/>
        <v/>
      </c>
      <c r="I59" s="125"/>
      <c r="J59" s="132"/>
      <c r="K59" s="133"/>
      <c r="L59" s="134"/>
      <c r="M59" s="124" t="str">
        <f t="shared" si="3"/>
        <v/>
      </c>
      <c r="N59" s="157"/>
      <c r="O59" s="125" t="str">
        <f t="shared" si="4"/>
        <v/>
      </c>
      <c r="Q59" s="238" t="str">
        <f t="shared" si="0"/>
        <v/>
      </c>
      <c r="S59" s="238" t="str">
        <f t="shared" si="1"/>
        <v/>
      </c>
      <c r="U59" s="230">
        <f t="shared" si="5"/>
        <v>9000</v>
      </c>
    </row>
    <row r="60" spans="2:21" ht="18" customHeight="1" x14ac:dyDescent="0.2">
      <c r="B60" s="221">
        <f>J!E56</f>
        <v>56</v>
      </c>
      <c r="C60" s="709" t="str">
        <f>IF(AND(J!A56="",J!B56&lt;&gt;""),"NESTARTOVALO",IF(AND(J!A56="",J!B56=""),"",J!A56))</f>
        <v/>
      </c>
      <c r="D60" s="709" t="str">
        <f>IF(AND(J!A56="",J!B56=""),"",J!B56)</f>
        <v/>
      </c>
      <c r="E60" s="223"/>
      <c r="F60" s="224"/>
      <c r="G60" s="225"/>
      <c r="H60" s="226" t="str">
        <f t="shared" si="2"/>
        <v/>
      </c>
      <c r="I60" s="227"/>
      <c r="J60" s="223"/>
      <c r="K60" s="224"/>
      <c r="L60" s="225"/>
      <c r="M60" s="226" t="str">
        <f t="shared" si="3"/>
        <v/>
      </c>
      <c r="N60" s="228"/>
      <c r="O60" s="227" t="str">
        <f t="shared" si="4"/>
        <v/>
      </c>
      <c r="Q60" s="238" t="str">
        <f t="shared" si="0"/>
        <v/>
      </c>
      <c r="S60" s="238" t="str">
        <f t="shared" si="1"/>
        <v/>
      </c>
      <c r="U60" s="230">
        <f t="shared" si="5"/>
        <v>9000</v>
      </c>
    </row>
    <row r="61" spans="2:21" ht="18" customHeight="1" x14ac:dyDescent="0.2">
      <c r="B61" s="123">
        <f>J!E57</f>
        <v>57</v>
      </c>
      <c r="C61" s="710" t="str">
        <f>IF(AND(J!A57="",J!B57&lt;&gt;""),"NESTARTOVALO",IF(AND(J!A57="",J!B57=""),"",J!A57))</f>
        <v/>
      </c>
      <c r="D61" s="710" t="str">
        <f>IF(AND(J!A57="",J!B57=""),"",J!B57)</f>
        <v/>
      </c>
      <c r="E61" s="132"/>
      <c r="F61" s="133"/>
      <c r="G61" s="134"/>
      <c r="H61" s="124" t="str">
        <f t="shared" si="2"/>
        <v/>
      </c>
      <c r="I61" s="125"/>
      <c r="J61" s="132"/>
      <c r="K61" s="133"/>
      <c r="L61" s="134"/>
      <c r="M61" s="124" t="str">
        <f t="shared" si="3"/>
        <v/>
      </c>
      <c r="N61" s="157"/>
      <c r="O61" s="125" t="str">
        <f t="shared" si="4"/>
        <v/>
      </c>
      <c r="Q61" s="238" t="str">
        <f t="shared" si="0"/>
        <v/>
      </c>
      <c r="S61" s="238" t="str">
        <f t="shared" si="1"/>
        <v/>
      </c>
      <c r="U61" s="230">
        <f t="shared" si="5"/>
        <v>9000</v>
      </c>
    </row>
    <row r="62" spans="2:21" ht="18" customHeight="1" x14ac:dyDescent="0.2">
      <c r="B62" s="221">
        <f>J!E58</f>
        <v>58</v>
      </c>
      <c r="C62" s="709" t="str">
        <f>IF(AND(J!A58="",J!B58&lt;&gt;""),"NESTARTOVALO",IF(AND(J!A58="",J!B58=""),"",J!A58))</f>
        <v/>
      </c>
      <c r="D62" s="709" t="str">
        <f>IF(AND(J!A58="",J!B58=""),"",J!B58)</f>
        <v/>
      </c>
      <c r="E62" s="223"/>
      <c r="F62" s="224"/>
      <c r="G62" s="225"/>
      <c r="H62" s="226" t="str">
        <f t="shared" si="2"/>
        <v/>
      </c>
      <c r="I62" s="227"/>
      <c r="J62" s="223"/>
      <c r="K62" s="224"/>
      <c r="L62" s="225"/>
      <c r="M62" s="226" t="str">
        <f t="shared" si="3"/>
        <v/>
      </c>
      <c r="N62" s="228"/>
      <c r="O62" s="227" t="str">
        <f t="shared" si="4"/>
        <v/>
      </c>
      <c r="Q62" s="238" t="str">
        <f t="shared" si="0"/>
        <v/>
      </c>
      <c r="S62" s="238" t="str">
        <f t="shared" si="1"/>
        <v/>
      </c>
      <c r="U62" s="230">
        <f t="shared" si="5"/>
        <v>9000</v>
      </c>
    </row>
    <row r="63" spans="2:21" ht="18" customHeight="1" x14ac:dyDescent="0.2">
      <c r="B63" s="231">
        <f>J!E59</f>
        <v>59</v>
      </c>
      <c r="C63" s="713" t="str">
        <f>IF(AND(J!A59="",J!B59&lt;&gt;""),"NESTARTOVALO",IF(AND(J!A59="",J!B59=""),"",J!A59))</f>
        <v/>
      </c>
      <c r="D63" s="713" t="str">
        <f>IF(AND(J!A59="",J!B59=""),"",J!B59)</f>
        <v/>
      </c>
      <c r="E63" s="233"/>
      <c r="F63" s="234"/>
      <c r="G63" s="235"/>
      <c r="H63" s="236" t="str">
        <f t="shared" si="2"/>
        <v/>
      </c>
      <c r="I63" s="230"/>
      <c r="J63" s="233"/>
      <c r="K63" s="234"/>
      <c r="L63" s="235"/>
      <c r="M63" s="236" t="str">
        <f t="shared" si="3"/>
        <v/>
      </c>
      <c r="N63" s="237"/>
      <c r="O63" s="230" t="str">
        <f t="shared" si="4"/>
        <v/>
      </c>
      <c r="Q63" s="238" t="str">
        <f t="shared" si="0"/>
        <v/>
      </c>
      <c r="S63" s="238" t="str">
        <f t="shared" si="1"/>
        <v/>
      </c>
      <c r="U63" s="230">
        <f t="shared" si="5"/>
        <v>9000</v>
      </c>
    </row>
    <row r="64" spans="2:21" ht="18" customHeight="1" x14ac:dyDescent="0.2">
      <c r="B64" s="221">
        <f>J!E60</f>
        <v>60</v>
      </c>
      <c r="C64" s="709" t="str">
        <f>IF(AND(J!A60="",J!B60&lt;&gt;""),"NESTARTOVALO",IF(AND(J!A60="",J!B60=""),"",J!A60))</f>
        <v/>
      </c>
      <c r="D64" s="709" t="str">
        <f>IF(AND(J!A60="",J!B60=""),"",J!B60)</f>
        <v/>
      </c>
      <c r="E64" s="223"/>
      <c r="F64" s="224"/>
      <c r="G64" s="225"/>
      <c r="H64" s="226" t="str">
        <f t="shared" si="2"/>
        <v/>
      </c>
      <c r="I64" s="227"/>
      <c r="J64" s="223"/>
      <c r="K64" s="224"/>
      <c r="L64" s="225"/>
      <c r="M64" s="226" t="str">
        <f t="shared" si="3"/>
        <v/>
      </c>
      <c r="N64" s="228"/>
      <c r="O64" s="227" t="str">
        <f t="shared" si="4"/>
        <v/>
      </c>
      <c r="Q64" s="238" t="str">
        <f t="shared" si="0"/>
        <v/>
      </c>
      <c r="S64" s="238" t="str">
        <f t="shared" si="1"/>
        <v/>
      </c>
      <c r="U64" s="230">
        <f t="shared" si="5"/>
        <v>9000</v>
      </c>
    </row>
    <row r="65" spans="2:30" ht="18" customHeight="1" x14ac:dyDescent="0.2">
      <c r="B65" s="123">
        <f>J!E61</f>
        <v>61</v>
      </c>
      <c r="C65" s="710" t="str">
        <f>IF(AND(J!A61="",J!B61&lt;&gt;""),"NESTARTOVALO",IF(AND(J!A61="",J!B61=""),"",J!A61))</f>
        <v/>
      </c>
      <c r="D65" s="710" t="str">
        <f>IF(AND(J!A61="",J!B61=""),"",J!B61)</f>
        <v/>
      </c>
      <c r="E65" s="132"/>
      <c r="F65" s="133"/>
      <c r="G65" s="134"/>
      <c r="H65" s="124" t="str">
        <f t="shared" si="2"/>
        <v/>
      </c>
      <c r="I65" s="125"/>
      <c r="J65" s="132"/>
      <c r="K65" s="133"/>
      <c r="L65" s="134"/>
      <c r="M65" s="124" t="str">
        <f t="shared" si="3"/>
        <v/>
      </c>
      <c r="N65" s="157"/>
      <c r="O65" s="125" t="str">
        <f t="shared" si="4"/>
        <v/>
      </c>
      <c r="Q65" s="238" t="str">
        <f t="shared" si="0"/>
        <v/>
      </c>
      <c r="S65" s="238" t="str">
        <f t="shared" si="1"/>
        <v/>
      </c>
      <c r="U65" s="230">
        <f t="shared" si="5"/>
        <v>9000</v>
      </c>
    </row>
    <row r="66" spans="2:30" ht="18" customHeight="1" x14ac:dyDescent="0.2">
      <c r="B66" s="221">
        <f>J!E62</f>
        <v>62</v>
      </c>
      <c r="C66" s="709" t="str">
        <f>IF(AND(J!A62="",J!B62&lt;&gt;""),"NESTARTOVALO",IF(AND(J!A62="",J!B62=""),"",J!A62))</f>
        <v/>
      </c>
      <c r="D66" s="709" t="str">
        <f>IF(AND(J!A62="",J!B62=""),"",J!B62)</f>
        <v/>
      </c>
      <c r="E66" s="223"/>
      <c r="F66" s="224"/>
      <c r="G66" s="225"/>
      <c r="H66" s="226" t="str">
        <f t="shared" si="2"/>
        <v/>
      </c>
      <c r="I66" s="227"/>
      <c r="J66" s="223"/>
      <c r="K66" s="224"/>
      <c r="L66" s="225"/>
      <c r="M66" s="226" t="str">
        <f t="shared" si="3"/>
        <v/>
      </c>
      <c r="N66" s="228"/>
      <c r="O66" s="227" t="str">
        <f t="shared" si="4"/>
        <v/>
      </c>
      <c r="Q66" s="238" t="str">
        <f t="shared" si="0"/>
        <v/>
      </c>
      <c r="S66" s="238" t="str">
        <f t="shared" si="1"/>
        <v/>
      </c>
      <c r="U66" s="230">
        <f t="shared" si="5"/>
        <v>9000</v>
      </c>
    </row>
    <row r="67" spans="2:30" ht="18" customHeight="1" x14ac:dyDescent="0.2">
      <c r="B67" s="123">
        <f>J!E63</f>
        <v>63</v>
      </c>
      <c r="C67" s="710" t="str">
        <f>IF(AND(J!A63="",J!B63&lt;&gt;""),"NESTARTOVALO",IF(AND(J!A63="",J!B63=""),"",J!A63))</f>
        <v/>
      </c>
      <c r="D67" s="710" t="str">
        <f>IF(AND(J!A63="",J!B63=""),"",J!B63)</f>
        <v/>
      </c>
      <c r="E67" s="132"/>
      <c r="F67" s="133"/>
      <c r="G67" s="134"/>
      <c r="H67" s="124" t="str">
        <f t="shared" si="2"/>
        <v/>
      </c>
      <c r="I67" s="125"/>
      <c r="J67" s="132"/>
      <c r="K67" s="133"/>
      <c r="L67" s="134"/>
      <c r="M67" s="124" t="str">
        <f t="shared" si="3"/>
        <v/>
      </c>
      <c r="N67" s="157"/>
      <c r="O67" s="125" t="str">
        <f t="shared" si="4"/>
        <v/>
      </c>
      <c r="Q67" s="238" t="str">
        <f t="shared" si="0"/>
        <v/>
      </c>
      <c r="S67" s="238" t="str">
        <f t="shared" si="1"/>
        <v/>
      </c>
      <c r="U67" s="230">
        <f t="shared" si="5"/>
        <v>9000</v>
      </c>
    </row>
    <row r="68" spans="2:30" ht="18" customHeight="1" x14ac:dyDescent="0.2">
      <c r="B68" s="221">
        <f>J!E64</f>
        <v>64</v>
      </c>
      <c r="C68" s="709" t="str">
        <f>IF(AND(J!A64="",J!B64&lt;&gt;""),"NESTARTOVALO",IF(AND(J!A64="",J!B64=""),"",J!A64))</f>
        <v/>
      </c>
      <c r="D68" s="709" t="str">
        <f>IF(AND(J!A64="",J!B64=""),"",J!B64)</f>
        <v/>
      </c>
      <c r="E68" s="223"/>
      <c r="F68" s="224"/>
      <c r="G68" s="225"/>
      <c r="H68" s="226" t="str">
        <f t="shared" si="2"/>
        <v/>
      </c>
      <c r="I68" s="227"/>
      <c r="J68" s="223"/>
      <c r="K68" s="224"/>
      <c r="L68" s="225"/>
      <c r="M68" s="226" t="str">
        <f t="shared" si="3"/>
        <v/>
      </c>
      <c r="N68" s="228"/>
      <c r="O68" s="227" t="str">
        <f t="shared" si="4"/>
        <v/>
      </c>
      <c r="Q68" s="238" t="str">
        <f t="shared" si="0"/>
        <v/>
      </c>
      <c r="S68" s="238" t="str">
        <f t="shared" si="1"/>
        <v/>
      </c>
      <c r="U68" s="230">
        <f t="shared" si="5"/>
        <v>9000</v>
      </c>
    </row>
    <row r="69" spans="2:30" ht="18" customHeight="1" x14ac:dyDescent="0.2">
      <c r="B69" s="123">
        <f>J!E65</f>
        <v>65</v>
      </c>
      <c r="C69" s="710" t="str">
        <f>IF(AND(J!A65="",J!B65&lt;&gt;""),"NESTARTOVALO",IF(AND(J!A65="",J!B65=""),"",J!A65))</f>
        <v/>
      </c>
      <c r="D69" s="710" t="str">
        <f>IF(AND(J!A65="",J!B65=""),"",J!B65)</f>
        <v/>
      </c>
      <c r="E69" s="132"/>
      <c r="F69" s="133"/>
      <c r="G69" s="134"/>
      <c r="H69" s="124" t="str">
        <f t="shared" si="2"/>
        <v/>
      </c>
      <c r="I69" s="125"/>
      <c r="J69" s="132"/>
      <c r="K69" s="133"/>
      <c r="L69" s="134"/>
      <c r="M69" s="124" t="str">
        <f t="shared" si="3"/>
        <v/>
      </c>
      <c r="N69" s="157"/>
      <c r="O69" s="125" t="str">
        <f t="shared" si="4"/>
        <v/>
      </c>
      <c r="Q69" s="238" t="str">
        <f t="shared" ref="Q69:Q132" si="6">IF(C69="","",IF(OR(O69="NP",O69="DNF"),O69,RANK(O69,O$5:O$178,1)))</f>
        <v/>
      </c>
      <c r="S69" s="238" t="str">
        <f t="shared" ref="S69:S132" si="7">IF(C69="","",IF(O69="NP",MAX(Q$5:Q$178)+1,IF(O69="DNF",MAX(Q$5:Q$178)+COUNTIF(Q$5:Q$178,"NP")+1,RANK(O69,O$5:O$178,1))))</f>
        <v/>
      </c>
      <c r="U69" s="230">
        <f t="shared" si="5"/>
        <v>9000</v>
      </c>
    </row>
    <row r="70" spans="2:30" ht="18" customHeight="1" x14ac:dyDescent="0.2">
      <c r="B70" s="221">
        <f>J!E66</f>
        <v>66</v>
      </c>
      <c r="C70" s="709" t="str">
        <f>IF(AND(J!A66="",J!B66&lt;&gt;""),"NESTARTOVALO",IF(AND(J!A66="",J!B66=""),"",J!A66))</f>
        <v/>
      </c>
      <c r="D70" s="709" t="str">
        <f>IF(AND(J!A66="",J!B66=""),"",J!B66)</f>
        <v/>
      </c>
      <c r="E70" s="223"/>
      <c r="F70" s="224"/>
      <c r="G70" s="225"/>
      <c r="H70" s="226" t="str">
        <f t="shared" ref="H70:H133" si="8">IF($C70="","",IF(OR($E70="DNF",$F70="DNF",$G70="DNF",AND($E70="",$F70="",$G70="")),"DNF",IF(OR($E70="NP",$F70="NP",$G70="NP"),"NP",IF(ISERROR(MEDIAN($E70:$G70)),"DNF",IF(OR($E70="X",$F70="X",$G70="X",$E70="",$F70="",$G70="",$E70="x",$F70="x",$G70="x"),MAX($E70:$G70),MEDIAN($E70:$G70))))))</f>
        <v/>
      </c>
      <c r="I70" s="227"/>
      <c r="J70" s="223"/>
      <c r="K70" s="224"/>
      <c r="L70" s="225"/>
      <c r="M70" s="226" t="str">
        <f t="shared" ref="M70:M133" si="9">IF($C70="","",IF(OR($J70="DNF",$K70="DNF",$L70="DNF",AND($J70="",$K70="",$L70="")),"DNF",IF(OR($J70="NP",$K70="NP",$L70="NP"),"NP",IF(ISERROR(MEDIAN($J70:$L70)),"DNF",IF(OR($J70="X",$K70="X",$L70="X",$J70="",$K70="",$L70="",$J70="x",$K70="x",$L70="x"),MAX($J70:$L70),MEDIAN($J70:$L70))))))</f>
        <v/>
      </c>
      <c r="N70" s="228"/>
      <c r="O70" s="227" t="str">
        <f t="shared" ref="O70:O133" si="10">IF(C70="","",IF(OR(AND(H70="NP",M70="NP"),AND(H70="DNF",M70="DNF")),H70,IF(AND(H70="NP",M70="DNF"),H70,IF(AND(H70="DNF",M70="NP"),M70,MIN(H70,M70)))))</f>
        <v/>
      </c>
      <c r="Q70" s="238" t="str">
        <f t="shared" si="6"/>
        <v/>
      </c>
      <c r="S70" s="238" t="str">
        <f t="shared" si="7"/>
        <v/>
      </c>
      <c r="U70" s="230">
        <f t="shared" ref="U70:U133" si="11">IF($C70="",9000,MAX(H70,M70)+(COUNTIF($H70:$H70,"NP")*600)+(COUNTIF($M70:$M70,"NP")*600)+(COUNTIF($H70:$H70,"DNF")*3600)+(COUNTIF($M70:$M70,"DNF")*3600))</f>
        <v>9000</v>
      </c>
    </row>
    <row r="71" spans="2:30" ht="18" customHeight="1" x14ac:dyDescent="0.2">
      <c r="B71" s="123">
        <f>J!E67</f>
        <v>67</v>
      </c>
      <c r="C71" s="710" t="str">
        <f>IF(AND(J!A67="",J!B67&lt;&gt;""),"NESTARTOVALO",IF(AND(J!A67="",J!B67=""),"",J!A67))</f>
        <v/>
      </c>
      <c r="D71" s="710" t="str">
        <f>IF(AND(J!A67="",J!B67=""),"",J!B67)</f>
        <v/>
      </c>
      <c r="E71" s="132"/>
      <c r="F71" s="133"/>
      <c r="G71" s="134"/>
      <c r="H71" s="124" t="str">
        <f t="shared" si="8"/>
        <v/>
      </c>
      <c r="I71" s="125"/>
      <c r="J71" s="132"/>
      <c r="K71" s="133"/>
      <c r="L71" s="134"/>
      <c r="M71" s="124" t="str">
        <f t="shared" si="9"/>
        <v/>
      </c>
      <c r="N71" s="157"/>
      <c r="O71" s="125" t="str">
        <f t="shared" si="10"/>
        <v/>
      </c>
      <c r="Q71" s="238" t="str">
        <f t="shared" si="6"/>
        <v/>
      </c>
      <c r="S71" s="238" t="str">
        <f t="shared" si="7"/>
        <v/>
      </c>
      <c r="U71" s="230">
        <f t="shared" si="11"/>
        <v>9000</v>
      </c>
    </row>
    <row r="72" spans="2:30" s="126" customFormat="1" ht="18" customHeight="1" x14ac:dyDescent="0.2">
      <c r="B72" s="221">
        <f>J!E68</f>
        <v>68</v>
      </c>
      <c r="C72" s="709" t="str">
        <f>IF(AND(J!A68="",J!B68&lt;&gt;""),"NESTARTOVALO",IF(AND(J!A68="",J!B68=""),"",J!A68))</f>
        <v/>
      </c>
      <c r="D72" s="709" t="str">
        <f>IF(AND(J!A68="",J!B68=""),"",J!B68)</f>
        <v/>
      </c>
      <c r="E72" s="223"/>
      <c r="F72" s="224"/>
      <c r="G72" s="225"/>
      <c r="H72" s="226" t="str">
        <f t="shared" si="8"/>
        <v/>
      </c>
      <c r="I72" s="227"/>
      <c r="J72" s="223"/>
      <c r="K72" s="224"/>
      <c r="L72" s="225"/>
      <c r="M72" s="226" t="str">
        <f t="shared" si="9"/>
        <v/>
      </c>
      <c r="N72" s="228"/>
      <c r="O72" s="227" t="str">
        <f t="shared" si="10"/>
        <v/>
      </c>
      <c r="P72" s="154"/>
      <c r="Q72" s="238" t="str">
        <f t="shared" si="6"/>
        <v/>
      </c>
      <c r="R72" s="154"/>
      <c r="S72" s="238" t="str">
        <f t="shared" si="7"/>
        <v/>
      </c>
      <c r="T72" s="154"/>
      <c r="U72" s="230">
        <f t="shared" si="11"/>
        <v>9000</v>
      </c>
      <c r="W72" s="136"/>
      <c r="X72" s="136"/>
      <c r="AC72" s="136"/>
      <c r="AD72" s="136"/>
    </row>
    <row r="73" spans="2:30" s="126" customFormat="1" ht="18" customHeight="1" x14ac:dyDescent="0.2">
      <c r="B73" s="123">
        <f>J!E69</f>
        <v>69</v>
      </c>
      <c r="C73" s="710" t="str">
        <f>IF(AND(J!A69="",J!B69&lt;&gt;""),"NESTARTOVALO",IF(AND(J!A69="",J!B69=""),"",J!A69))</f>
        <v/>
      </c>
      <c r="D73" s="710" t="str">
        <f>IF(AND(J!A69="",J!B69=""),"",J!B69)</f>
        <v/>
      </c>
      <c r="E73" s="132"/>
      <c r="F73" s="133"/>
      <c r="G73" s="134"/>
      <c r="H73" s="124" t="str">
        <f t="shared" si="8"/>
        <v/>
      </c>
      <c r="I73" s="125"/>
      <c r="J73" s="132"/>
      <c r="K73" s="133"/>
      <c r="L73" s="134"/>
      <c r="M73" s="124" t="str">
        <f t="shared" si="9"/>
        <v/>
      </c>
      <c r="N73" s="157"/>
      <c r="O73" s="125" t="str">
        <f t="shared" si="10"/>
        <v/>
      </c>
      <c r="P73" s="154"/>
      <c r="Q73" s="238" t="str">
        <f t="shared" si="6"/>
        <v/>
      </c>
      <c r="R73" s="154"/>
      <c r="S73" s="238" t="str">
        <f t="shared" si="7"/>
        <v/>
      </c>
      <c r="T73" s="154"/>
      <c r="U73" s="230">
        <f t="shared" si="11"/>
        <v>9000</v>
      </c>
    </row>
    <row r="74" spans="2:30" ht="18" customHeight="1" x14ac:dyDescent="0.2">
      <c r="B74" s="221">
        <f>J!E70</f>
        <v>70</v>
      </c>
      <c r="C74" s="709" t="str">
        <f>IF(AND(J!A70="",J!B70&lt;&gt;""),"NESTARTOVALO",IF(AND(J!A70="",J!B70=""),"",J!A70))</f>
        <v/>
      </c>
      <c r="D74" s="709" t="str">
        <f>IF(AND(J!A70="",J!B70=""),"",J!B70)</f>
        <v/>
      </c>
      <c r="E74" s="223"/>
      <c r="F74" s="224"/>
      <c r="G74" s="225"/>
      <c r="H74" s="226" t="str">
        <f t="shared" si="8"/>
        <v/>
      </c>
      <c r="I74" s="227"/>
      <c r="J74" s="229"/>
      <c r="K74" s="224"/>
      <c r="L74" s="225"/>
      <c r="M74" s="226" t="str">
        <f t="shared" si="9"/>
        <v/>
      </c>
      <c r="N74" s="228"/>
      <c r="O74" s="227" t="str">
        <f t="shared" si="10"/>
        <v/>
      </c>
      <c r="Q74" s="238" t="str">
        <f t="shared" si="6"/>
        <v/>
      </c>
      <c r="S74" s="238" t="str">
        <f t="shared" si="7"/>
        <v/>
      </c>
      <c r="U74" s="230">
        <f t="shared" si="11"/>
        <v>9000</v>
      </c>
    </row>
    <row r="75" spans="2:30" ht="18" customHeight="1" x14ac:dyDescent="0.2">
      <c r="B75" s="123">
        <f>J!E71</f>
        <v>71</v>
      </c>
      <c r="C75" s="710" t="str">
        <f>IF(AND(J!A71="",J!B71&lt;&gt;""),"NESTARTOVALO",IF(AND(J!A71="",J!B71=""),"",J!A71))</f>
        <v/>
      </c>
      <c r="D75" s="710" t="str">
        <f>IF(AND(J!A71="",J!B71=""),"",J!B71)</f>
        <v/>
      </c>
      <c r="E75" s="132"/>
      <c r="F75" s="133"/>
      <c r="G75" s="134"/>
      <c r="H75" s="124" t="str">
        <f t="shared" si="8"/>
        <v/>
      </c>
      <c r="I75" s="125"/>
      <c r="J75" s="132"/>
      <c r="K75" s="133"/>
      <c r="L75" s="134"/>
      <c r="M75" s="124" t="str">
        <f t="shared" si="9"/>
        <v/>
      </c>
      <c r="N75" s="157"/>
      <c r="O75" s="125" t="str">
        <f t="shared" si="10"/>
        <v/>
      </c>
      <c r="Q75" s="238" t="str">
        <f t="shared" si="6"/>
        <v/>
      </c>
      <c r="S75" s="238" t="str">
        <f t="shared" si="7"/>
        <v/>
      </c>
      <c r="U75" s="230">
        <f t="shared" si="11"/>
        <v>9000</v>
      </c>
    </row>
    <row r="76" spans="2:30" ht="18" customHeight="1" x14ac:dyDescent="0.2">
      <c r="B76" s="221">
        <f>J!E72</f>
        <v>72</v>
      </c>
      <c r="C76" s="709" t="str">
        <f>IF(AND(J!A72="",J!B72&lt;&gt;""),"NESTARTOVALO",IF(AND(J!A72="",J!B72=""),"",J!A72))</f>
        <v/>
      </c>
      <c r="D76" s="709" t="str">
        <f>IF(AND(J!A72="",J!B72=""),"",J!B72)</f>
        <v/>
      </c>
      <c r="E76" s="223"/>
      <c r="F76" s="224"/>
      <c r="G76" s="225"/>
      <c r="H76" s="226" t="str">
        <f t="shared" si="8"/>
        <v/>
      </c>
      <c r="I76" s="227"/>
      <c r="J76" s="223"/>
      <c r="K76" s="224"/>
      <c r="L76" s="225"/>
      <c r="M76" s="226" t="str">
        <f t="shared" si="9"/>
        <v/>
      </c>
      <c r="N76" s="228"/>
      <c r="O76" s="227" t="str">
        <f t="shared" si="10"/>
        <v/>
      </c>
      <c r="Q76" s="238" t="str">
        <f t="shared" si="6"/>
        <v/>
      </c>
      <c r="S76" s="238" t="str">
        <f t="shared" si="7"/>
        <v/>
      </c>
      <c r="U76" s="230">
        <f t="shared" si="11"/>
        <v>9000</v>
      </c>
    </row>
    <row r="77" spans="2:30" ht="18" customHeight="1" x14ac:dyDescent="0.2">
      <c r="B77" s="123">
        <f>J!E73</f>
        <v>73</v>
      </c>
      <c r="C77" s="710" t="str">
        <f>IF(AND(J!A73="",J!B73&lt;&gt;""),"NESTARTOVALO",IF(AND(J!A73="",J!B73=""),"",J!A73))</f>
        <v/>
      </c>
      <c r="D77" s="710" t="str">
        <f>IF(AND(J!A73="",J!B73=""),"",J!B73)</f>
        <v/>
      </c>
      <c r="E77" s="132"/>
      <c r="F77" s="133"/>
      <c r="G77" s="134"/>
      <c r="H77" s="124" t="str">
        <f t="shared" si="8"/>
        <v/>
      </c>
      <c r="I77" s="125"/>
      <c r="J77" s="132"/>
      <c r="K77" s="133"/>
      <c r="L77" s="134"/>
      <c r="M77" s="124" t="str">
        <f t="shared" si="9"/>
        <v/>
      </c>
      <c r="N77" s="157"/>
      <c r="O77" s="125" t="str">
        <f t="shared" si="10"/>
        <v/>
      </c>
      <c r="Q77" s="238" t="str">
        <f t="shared" si="6"/>
        <v/>
      </c>
      <c r="S77" s="238" t="str">
        <f t="shared" si="7"/>
        <v/>
      </c>
      <c r="U77" s="230">
        <f t="shared" si="11"/>
        <v>9000</v>
      </c>
    </row>
    <row r="78" spans="2:30" ht="18" customHeight="1" x14ac:dyDescent="0.2">
      <c r="B78" s="221">
        <f>J!E74</f>
        <v>74</v>
      </c>
      <c r="C78" s="709" t="str">
        <f>IF(AND(J!A74="",J!B74&lt;&gt;""),"NESTARTOVALO",IF(AND(J!A74="",J!B74=""),"",J!A74))</f>
        <v/>
      </c>
      <c r="D78" s="709" t="str">
        <f>IF(AND(J!A74="",J!B74=""),"",J!B74)</f>
        <v/>
      </c>
      <c r="E78" s="223"/>
      <c r="F78" s="224"/>
      <c r="G78" s="225"/>
      <c r="H78" s="226" t="str">
        <f t="shared" si="8"/>
        <v/>
      </c>
      <c r="I78" s="227"/>
      <c r="J78" s="223"/>
      <c r="K78" s="224"/>
      <c r="L78" s="225"/>
      <c r="M78" s="226" t="str">
        <f t="shared" si="9"/>
        <v/>
      </c>
      <c r="N78" s="228"/>
      <c r="O78" s="227" t="str">
        <f t="shared" si="10"/>
        <v/>
      </c>
      <c r="Q78" s="238" t="str">
        <f t="shared" si="6"/>
        <v/>
      </c>
      <c r="S78" s="238" t="str">
        <f t="shared" si="7"/>
        <v/>
      </c>
      <c r="U78" s="230">
        <f t="shared" si="11"/>
        <v>9000</v>
      </c>
    </row>
    <row r="79" spans="2:30" ht="18" customHeight="1" x14ac:dyDescent="0.2">
      <c r="B79" s="123">
        <f>J!E75</f>
        <v>75</v>
      </c>
      <c r="C79" s="710" t="str">
        <f>IF(AND(J!A75="",J!B75&lt;&gt;""),"NESTARTOVALO",IF(AND(J!A75="",J!B75=""),"",J!A75))</f>
        <v/>
      </c>
      <c r="D79" s="710" t="str">
        <f>IF(AND(J!A75="",J!B75=""),"",J!B75)</f>
        <v/>
      </c>
      <c r="E79" s="132"/>
      <c r="F79" s="133"/>
      <c r="G79" s="134"/>
      <c r="H79" s="124" t="str">
        <f t="shared" si="8"/>
        <v/>
      </c>
      <c r="I79" s="125"/>
      <c r="J79" s="132"/>
      <c r="K79" s="133"/>
      <c r="L79" s="134"/>
      <c r="M79" s="124" t="str">
        <f t="shared" si="9"/>
        <v/>
      </c>
      <c r="N79" s="157"/>
      <c r="O79" s="125" t="str">
        <f t="shared" si="10"/>
        <v/>
      </c>
      <c r="Q79" s="238" t="str">
        <f t="shared" si="6"/>
        <v/>
      </c>
      <c r="S79" s="238" t="str">
        <f t="shared" si="7"/>
        <v/>
      </c>
      <c r="U79" s="230">
        <f t="shared" si="11"/>
        <v>9000</v>
      </c>
    </row>
    <row r="80" spans="2:30" ht="18" customHeight="1" x14ac:dyDescent="0.2">
      <c r="B80" s="221">
        <f>J!E76</f>
        <v>76</v>
      </c>
      <c r="C80" s="709" t="str">
        <f>IF(AND(J!A76="",J!B76&lt;&gt;""),"NESTARTOVALO",IF(AND(J!A76="",J!B76=""),"",J!A76))</f>
        <v/>
      </c>
      <c r="D80" s="709" t="str">
        <f>IF(AND(J!A76="",J!B76=""),"",J!B76)</f>
        <v/>
      </c>
      <c r="E80" s="223"/>
      <c r="F80" s="224"/>
      <c r="G80" s="225"/>
      <c r="H80" s="226" t="str">
        <f t="shared" si="8"/>
        <v/>
      </c>
      <c r="I80" s="227"/>
      <c r="J80" s="223"/>
      <c r="K80" s="224"/>
      <c r="L80" s="225"/>
      <c r="M80" s="226" t="str">
        <f t="shared" si="9"/>
        <v/>
      </c>
      <c r="N80" s="228"/>
      <c r="O80" s="227" t="str">
        <f t="shared" si="10"/>
        <v/>
      </c>
      <c r="Q80" s="238" t="str">
        <f t="shared" si="6"/>
        <v/>
      </c>
      <c r="S80" s="238" t="str">
        <f t="shared" si="7"/>
        <v/>
      </c>
      <c r="U80" s="230">
        <f t="shared" si="11"/>
        <v>9000</v>
      </c>
    </row>
    <row r="81" spans="2:21" ht="18" customHeight="1" x14ac:dyDescent="0.2">
      <c r="B81" s="123">
        <f>J!E77</f>
        <v>77</v>
      </c>
      <c r="C81" s="710" t="str">
        <f>IF(AND(J!A77="",J!B77&lt;&gt;""),"NESTARTOVALO",IF(AND(J!A77="",J!B77=""),"",J!A77))</f>
        <v/>
      </c>
      <c r="D81" s="710" t="str">
        <f>IF(AND(J!A77="",J!B77=""),"",J!B77)</f>
        <v/>
      </c>
      <c r="E81" s="132"/>
      <c r="F81" s="133"/>
      <c r="G81" s="134"/>
      <c r="H81" s="124" t="str">
        <f t="shared" si="8"/>
        <v/>
      </c>
      <c r="I81" s="125"/>
      <c r="J81" s="132"/>
      <c r="K81" s="133"/>
      <c r="L81" s="134"/>
      <c r="M81" s="124" t="str">
        <f t="shared" si="9"/>
        <v/>
      </c>
      <c r="N81" s="157"/>
      <c r="O81" s="125" t="str">
        <f t="shared" si="10"/>
        <v/>
      </c>
      <c r="Q81" s="238" t="str">
        <f t="shared" si="6"/>
        <v/>
      </c>
      <c r="S81" s="238" t="str">
        <f t="shared" si="7"/>
        <v/>
      </c>
      <c r="U81" s="230">
        <f t="shared" si="11"/>
        <v>9000</v>
      </c>
    </row>
    <row r="82" spans="2:21" ht="18" customHeight="1" x14ac:dyDescent="0.2">
      <c r="B82" s="221">
        <f>J!E78</f>
        <v>78</v>
      </c>
      <c r="C82" s="709" t="str">
        <f>IF(AND(J!A78="",J!B78&lt;&gt;""),"NESTARTOVALO",IF(AND(J!A78="",J!B78=""),"",J!A78))</f>
        <v/>
      </c>
      <c r="D82" s="709" t="str">
        <f>IF(AND(J!A78="",J!B78=""),"",J!B78)</f>
        <v/>
      </c>
      <c r="E82" s="223"/>
      <c r="F82" s="224"/>
      <c r="G82" s="225"/>
      <c r="H82" s="226" t="str">
        <f t="shared" si="8"/>
        <v/>
      </c>
      <c r="I82" s="227"/>
      <c r="J82" s="223"/>
      <c r="K82" s="224"/>
      <c r="L82" s="225"/>
      <c r="M82" s="226" t="str">
        <f t="shared" si="9"/>
        <v/>
      </c>
      <c r="N82" s="228"/>
      <c r="O82" s="227" t="str">
        <f t="shared" si="10"/>
        <v/>
      </c>
      <c r="Q82" s="238" t="str">
        <f t="shared" si="6"/>
        <v/>
      </c>
      <c r="S82" s="238" t="str">
        <f t="shared" si="7"/>
        <v/>
      </c>
      <c r="U82" s="230">
        <f t="shared" si="11"/>
        <v>9000</v>
      </c>
    </row>
    <row r="83" spans="2:21" ht="18" customHeight="1" x14ac:dyDescent="0.2">
      <c r="B83" s="123">
        <f>J!E79</f>
        <v>79</v>
      </c>
      <c r="C83" s="710" t="str">
        <f>IF(AND(J!A79="",J!B79&lt;&gt;""),"NESTARTOVALO",IF(AND(J!A79="",J!B79=""),"",J!A79))</f>
        <v/>
      </c>
      <c r="D83" s="710" t="str">
        <f>IF(AND(J!A79="",J!B79=""),"",J!B79)</f>
        <v/>
      </c>
      <c r="E83" s="132"/>
      <c r="F83" s="133"/>
      <c r="G83" s="134"/>
      <c r="H83" s="124" t="str">
        <f t="shared" si="8"/>
        <v/>
      </c>
      <c r="I83" s="125"/>
      <c r="J83" s="132"/>
      <c r="K83" s="133"/>
      <c r="L83" s="134"/>
      <c r="M83" s="124" t="str">
        <f t="shared" si="9"/>
        <v/>
      </c>
      <c r="N83" s="157"/>
      <c r="O83" s="125" t="str">
        <f t="shared" si="10"/>
        <v/>
      </c>
      <c r="Q83" s="238" t="str">
        <f t="shared" si="6"/>
        <v/>
      </c>
      <c r="S83" s="238" t="str">
        <f t="shared" si="7"/>
        <v/>
      </c>
      <c r="U83" s="230">
        <f t="shared" si="11"/>
        <v>9000</v>
      </c>
    </row>
    <row r="84" spans="2:21" ht="18" customHeight="1" x14ac:dyDescent="0.2">
      <c r="B84" s="221">
        <f>J!E80</f>
        <v>80</v>
      </c>
      <c r="C84" s="709" t="str">
        <f>IF(AND(J!A80="",J!B80&lt;&gt;""),"NESTARTOVALO",IF(AND(J!A80="",J!B80=""),"",J!A80))</f>
        <v/>
      </c>
      <c r="D84" s="709" t="str">
        <f>IF(AND(J!A80="",J!B80=""),"",J!B80)</f>
        <v/>
      </c>
      <c r="E84" s="223"/>
      <c r="F84" s="224"/>
      <c r="G84" s="225"/>
      <c r="H84" s="226" t="str">
        <f t="shared" si="8"/>
        <v/>
      </c>
      <c r="I84" s="227"/>
      <c r="J84" s="223"/>
      <c r="K84" s="224"/>
      <c r="L84" s="225"/>
      <c r="M84" s="226" t="str">
        <f t="shared" si="9"/>
        <v/>
      </c>
      <c r="N84" s="228"/>
      <c r="O84" s="227" t="str">
        <f t="shared" si="10"/>
        <v/>
      </c>
      <c r="Q84" s="238" t="str">
        <f t="shared" si="6"/>
        <v/>
      </c>
      <c r="S84" s="238" t="str">
        <f t="shared" si="7"/>
        <v/>
      </c>
      <c r="U84" s="230">
        <f t="shared" si="11"/>
        <v>9000</v>
      </c>
    </row>
    <row r="85" spans="2:21" ht="18" customHeight="1" x14ac:dyDescent="0.2">
      <c r="B85" s="123">
        <f>J!E81</f>
        <v>81</v>
      </c>
      <c r="C85" s="710" t="str">
        <f>IF(AND(J!A81="",J!B81&lt;&gt;""),"NESTARTOVALO",IF(AND(J!A81="",J!B81=""),"",J!A81))</f>
        <v/>
      </c>
      <c r="D85" s="710" t="str">
        <f>IF(AND(J!A81="",J!B81=""),"",J!B81)</f>
        <v/>
      </c>
      <c r="E85" s="132"/>
      <c r="F85" s="133"/>
      <c r="G85" s="134"/>
      <c r="H85" s="124" t="str">
        <f t="shared" si="8"/>
        <v/>
      </c>
      <c r="I85" s="125"/>
      <c r="J85" s="132"/>
      <c r="K85" s="133"/>
      <c r="L85" s="134"/>
      <c r="M85" s="124" t="str">
        <f t="shared" si="9"/>
        <v/>
      </c>
      <c r="N85" s="157"/>
      <c r="O85" s="125" t="str">
        <f t="shared" si="10"/>
        <v/>
      </c>
      <c r="Q85" s="238" t="str">
        <f t="shared" si="6"/>
        <v/>
      </c>
      <c r="S85" s="238" t="str">
        <f t="shared" si="7"/>
        <v/>
      </c>
      <c r="U85" s="230">
        <f t="shared" si="11"/>
        <v>9000</v>
      </c>
    </row>
    <row r="86" spans="2:21" ht="18" customHeight="1" x14ac:dyDescent="0.2">
      <c r="B86" s="221">
        <f>J!E82</f>
        <v>82</v>
      </c>
      <c r="C86" s="709" t="str">
        <f>IF(AND(J!A82="",J!B82&lt;&gt;""),"NESTARTOVALO",IF(AND(J!A82="",J!B82=""),"",J!A82))</f>
        <v/>
      </c>
      <c r="D86" s="709" t="str">
        <f>IF(AND(J!A82="",J!B82=""),"",J!B82)</f>
        <v/>
      </c>
      <c r="E86" s="223"/>
      <c r="F86" s="224"/>
      <c r="G86" s="225"/>
      <c r="H86" s="226" t="str">
        <f t="shared" si="8"/>
        <v/>
      </c>
      <c r="I86" s="227"/>
      <c r="J86" s="223"/>
      <c r="K86" s="224"/>
      <c r="L86" s="225"/>
      <c r="M86" s="226" t="str">
        <f t="shared" si="9"/>
        <v/>
      </c>
      <c r="N86" s="228"/>
      <c r="O86" s="227" t="str">
        <f t="shared" si="10"/>
        <v/>
      </c>
      <c r="Q86" s="238" t="str">
        <f t="shared" si="6"/>
        <v/>
      </c>
      <c r="S86" s="238" t="str">
        <f t="shared" si="7"/>
        <v/>
      </c>
      <c r="U86" s="230">
        <f t="shared" si="11"/>
        <v>9000</v>
      </c>
    </row>
    <row r="87" spans="2:21" ht="18" customHeight="1" x14ac:dyDescent="0.2">
      <c r="B87" s="123">
        <f>J!E83</f>
        <v>83</v>
      </c>
      <c r="C87" s="710" t="str">
        <f>IF(AND(J!A83="",J!B83&lt;&gt;""),"NESTARTOVALO",IF(AND(J!A83="",J!B83=""),"",J!A83))</f>
        <v/>
      </c>
      <c r="D87" s="710" t="str">
        <f>IF(AND(J!A83="",J!B83=""),"",J!B83)</f>
        <v/>
      </c>
      <c r="E87" s="132"/>
      <c r="F87" s="133"/>
      <c r="G87" s="134"/>
      <c r="H87" s="124" t="str">
        <f t="shared" si="8"/>
        <v/>
      </c>
      <c r="I87" s="125"/>
      <c r="J87" s="132"/>
      <c r="K87" s="133"/>
      <c r="L87" s="134"/>
      <c r="M87" s="124" t="str">
        <f t="shared" si="9"/>
        <v/>
      </c>
      <c r="N87" s="157"/>
      <c r="O87" s="125" t="str">
        <f t="shared" si="10"/>
        <v/>
      </c>
      <c r="Q87" s="238" t="str">
        <f t="shared" si="6"/>
        <v/>
      </c>
      <c r="S87" s="238" t="str">
        <f t="shared" si="7"/>
        <v/>
      </c>
      <c r="U87" s="230">
        <f t="shared" si="11"/>
        <v>9000</v>
      </c>
    </row>
    <row r="88" spans="2:21" ht="18" customHeight="1" x14ac:dyDescent="0.2">
      <c r="B88" s="221">
        <f>J!E84</f>
        <v>84</v>
      </c>
      <c r="C88" s="709" t="str">
        <f>IF(AND(J!A84="",J!B84&lt;&gt;""),"NESTARTOVALO",IF(AND(J!A84="",J!B84=""),"",J!A84))</f>
        <v/>
      </c>
      <c r="D88" s="709" t="str">
        <f>IF(AND(J!A84="",J!B84=""),"",J!B84)</f>
        <v/>
      </c>
      <c r="E88" s="223"/>
      <c r="F88" s="224"/>
      <c r="G88" s="225"/>
      <c r="H88" s="226" t="str">
        <f t="shared" si="8"/>
        <v/>
      </c>
      <c r="I88" s="227"/>
      <c r="J88" s="223"/>
      <c r="K88" s="224"/>
      <c r="L88" s="225"/>
      <c r="M88" s="226" t="str">
        <f t="shared" si="9"/>
        <v/>
      </c>
      <c r="N88" s="228"/>
      <c r="O88" s="227" t="str">
        <f t="shared" si="10"/>
        <v/>
      </c>
      <c r="Q88" s="238" t="str">
        <f t="shared" si="6"/>
        <v/>
      </c>
      <c r="S88" s="238" t="str">
        <f t="shared" si="7"/>
        <v/>
      </c>
      <c r="U88" s="230">
        <f t="shared" si="11"/>
        <v>9000</v>
      </c>
    </row>
    <row r="89" spans="2:21" ht="18" customHeight="1" x14ac:dyDescent="0.2">
      <c r="B89" s="123">
        <f>J!E85</f>
        <v>85</v>
      </c>
      <c r="C89" s="710" t="str">
        <f>IF(AND(J!A85="",J!B85&lt;&gt;""),"NESTARTOVALO",IF(AND(J!A85="",J!B85=""),"",J!A85))</f>
        <v/>
      </c>
      <c r="D89" s="710" t="str">
        <f>IF(AND(J!A85="",J!B85=""),"",J!B85)</f>
        <v/>
      </c>
      <c r="E89" s="132"/>
      <c r="F89" s="133"/>
      <c r="G89" s="134"/>
      <c r="H89" s="124" t="str">
        <f t="shared" si="8"/>
        <v/>
      </c>
      <c r="I89" s="125"/>
      <c r="J89" s="132"/>
      <c r="K89" s="133"/>
      <c r="L89" s="134"/>
      <c r="M89" s="124" t="str">
        <f t="shared" si="9"/>
        <v/>
      </c>
      <c r="N89" s="157"/>
      <c r="O89" s="125" t="str">
        <f t="shared" si="10"/>
        <v/>
      </c>
      <c r="Q89" s="238" t="str">
        <f t="shared" si="6"/>
        <v/>
      </c>
      <c r="S89" s="238" t="str">
        <f t="shared" si="7"/>
        <v/>
      </c>
      <c r="U89" s="230">
        <f t="shared" si="11"/>
        <v>9000</v>
      </c>
    </row>
    <row r="90" spans="2:21" ht="18" customHeight="1" x14ac:dyDescent="0.2">
      <c r="B90" s="221">
        <f>J!E86</f>
        <v>86</v>
      </c>
      <c r="C90" s="709" t="str">
        <f>IF(AND(J!A86="",J!B86&lt;&gt;""),"NESTARTOVALO",IF(AND(J!A86="",J!B86=""),"",J!A86))</f>
        <v/>
      </c>
      <c r="D90" s="709" t="str">
        <f>IF(AND(J!A86="",J!B86=""),"",J!B86)</f>
        <v/>
      </c>
      <c r="E90" s="223"/>
      <c r="F90" s="224"/>
      <c r="G90" s="225"/>
      <c r="H90" s="226" t="str">
        <f t="shared" si="8"/>
        <v/>
      </c>
      <c r="I90" s="227"/>
      <c r="J90" s="223"/>
      <c r="K90" s="224"/>
      <c r="L90" s="225"/>
      <c r="M90" s="226" t="str">
        <f t="shared" si="9"/>
        <v/>
      </c>
      <c r="N90" s="228"/>
      <c r="O90" s="227" t="str">
        <f t="shared" si="10"/>
        <v/>
      </c>
      <c r="Q90" s="238" t="str">
        <f t="shared" si="6"/>
        <v/>
      </c>
      <c r="S90" s="238" t="str">
        <f t="shared" si="7"/>
        <v/>
      </c>
      <c r="U90" s="230">
        <f t="shared" si="11"/>
        <v>9000</v>
      </c>
    </row>
    <row r="91" spans="2:21" ht="18" customHeight="1" x14ac:dyDescent="0.2">
      <c r="B91" s="123">
        <f>J!E87</f>
        <v>87</v>
      </c>
      <c r="C91" s="710" t="str">
        <f>IF(AND(J!A87="",J!B87&lt;&gt;""),"NESTARTOVALO",IF(AND(J!A87="",J!B87=""),"",J!A87))</f>
        <v/>
      </c>
      <c r="D91" s="710" t="str">
        <f>IF(AND(J!A87="",J!B87=""),"",J!B87)</f>
        <v/>
      </c>
      <c r="E91" s="132"/>
      <c r="F91" s="133"/>
      <c r="G91" s="134"/>
      <c r="H91" s="124" t="str">
        <f t="shared" si="8"/>
        <v/>
      </c>
      <c r="I91" s="125"/>
      <c r="J91" s="132"/>
      <c r="K91" s="133"/>
      <c r="L91" s="134"/>
      <c r="M91" s="124" t="str">
        <f t="shared" si="9"/>
        <v/>
      </c>
      <c r="N91" s="157"/>
      <c r="O91" s="125" t="str">
        <f t="shared" si="10"/>
        <v/>
      </c>
      <c r="Q91" s="238" t="str">
        <f t="shared" si="6"/>
        <v/>
      </c>
      <c r="S91" s="238" t="str">
        <f t="shared" si="7"/>
        <v/>
      </c>
      <c r="U91" s="230">
        <f t="shared" si="11"/>
        <v>9000</v>
      </c>
    </row>
    <row r="92" spans="2:21" ht="18" customHeight="1" x14ac:dyDescent="0.2">
      <c r="B92" s="221">
        <f>J!E88</f>
        <v>88</v>
      </c>
      <c r="C92" s="709" t="str">
        <f>IF(AND(J!A88="",J!B88&lt;&gt;""),"NESTARTOVALO",IF(AND(J!A88="",J!B88=""),"",J!A88))</f>
        <v/>
      </c>
      <c r="D92" s="709" t="str">
        <f>IF(AND(J!A88="",J!B88=""),"",J!B88)</f>
        <v/>
      </c>
      <c r="E92" s="223"/>
      <c r="F92" s="224"/>
      <c r="G92" s="225"/>
      <c r="H92" s="226" t="str">
        <f t="shared" si="8"/>
        <v/>
      </c>
      <c r="I92" s="227"/>
      <c r="J92" s="223"/>
      <c r="K92" s="224"/>
      <c r="L92" s="225"/>
      <c r="M92" s="226" t="str">
        <f t="shared" si="9"/>
        <v/>
      </c>
      <c r="N92" s="228"/>
      <c r="O92" s="227" t="str">
        <f t="shared" si="10"/>
        <v/>
      </c>
      <c r="Q92" s="238" t="str">
        <f t="shared" si="6"/>
        <v/>
      </c>
      <c r="S92" s="238" t="str">
        <f t="shared" si="7"/>
        <v/>
      </c>
      <c r="U92" s="230">
        <f t="shared" si="11"/>
        <v>9000</v>
      </c>
    </row>
    <row r="93" spans="2:21" ht="18" customHeight="1" x14ac:dyDescent="0.2">
      <c r="B93" s="123">
        <f>J!E89</f>
        <v>89</v>
      </c>
      <c r="C93" s="710" t="str">
        <f>IF(AND(J!A89="",J!B89&lt;&gt;""),"NESTARTOVALO",IF(AND(J!A89="",J!B89=""),"",J!A89))</f>
        <v/>
      </c>
      <c r="D93" s="710" t="str">
        <f>IF(AND(J!A89="",J!B89=""),"",J!B89)</f>
        <v/>
      </c>
      <c r="E93" s="132"/>
      <c r="F93" s="133"/>
      <c r="G93" s="134"/>
      <c r="H93" s="124" t="str">
        <f t="shared" si="8"/>
        <v/>
      </c>
      <c r="I93" s="125"/>
      <c r="J93" s="132"/>
      <c r="K93" s="133"/>
      <c r="L93" s="134"/>
      <c r="M93" s="124" t="str">
        <f t="shared" si="9"/>
        <v/>
      </c>
      <c r="N93" s="157"/>
      <c r="O93" s="125" t="str">
        <f t="shared" si="10"/>
        <v/>
      </c>
      <c r="Q93" s="238" t="str">
        <f t="shared" si="6"/>
        <v/>
      </c>
      <c r="S93" s="238" t="str">
        <f t="shared" si="7"/>
        <v/>
      </c>
      <c r="U93" s="230">
        <f t="shared" si="11"/>
        <v>9000</v>
      </c>
    </row>
    <row r="94" spans="2:21" ht="18" customHeight="1" x14ac:dyDescent="0.2">
      <c r="B94" s="221">
        <f>J!E90</f>
        <v>90</v>
      </c>
      <c r="C94" s="709" t="str">
        <f>IF(AND(J!A90="",J!B90&lt;&gt;""),"NESTARTOVALO",IF(AND(J!A90="",J!B90=""),"",J!A90))</f>
        <v/>
      </c>
      <c r="D94" s="709" t="str">
        <f>IF(AND(J!A90="",J!B90=""),"",J!B90)</f>
        <v/>
      </c>
      <c r="E94" s="223"/>
      <c r="F94" s="224"/>
      <c r="G94" s="225"/>
      <c r="H94" s="226" t="str">
        <f t="shared" si="8"/>
        <v/>
      </c>
      <c r="I94" s="227"/>
      <c r="J94" s="223"/>
      <c r="K94" s="224"/>
      <c r="L94" s="225"/>
      <c r="M94" s="226" t="str">
        <f t="shared" si="9"/>
        <v/>
      </c>
      <c r="N94" s="228"/>
      <c r="O94" s="227" t="str">
        <f t="shared" si="10"/>
        <v/>
      </c>
      <c r="Q94" s="238" t="str">
        <f t="shared" si="6"/>
        <v/>
      </c>
      <c r="S94" s="238" t="str">
        <f t="shared" si="7"/>
        <v/>
      </c>
      <c r="U94" s="230">
        <f t="shared" si="11"/>
        <v>9000</v>
      </c>
    </row>
    <row r="95" spans="2:21" ht="18" customHeight="1" x14ac:dyDescent="0.2">
      <c r="B95" s="294">
        <f>J!E91</f>
        <v>91</v>
      </c>
      <c r="C95" s="711" t="str">
        <f>IF(AND(J!A91="",J!B91&lt;&gt;""),"NESTARTOVALO",IF(AND(J!A91="",J!B91=""),"",J!A91))</f>
        <v/>
      </c>
      <c r="D95" s="711" t="str">
        <f>IF(AND(J!A91="",J!B91=""),"",J!B91)</f>
        <v/>
      </c>
      <c r="E95" s="295"/>
      <c r="F95" s="296"/>
      <c r="G95" s="297"/>
      <c r="H95" s="298" t="str">
        <f t="shared" si="8"/>
        <v/>
      </c>
      <c r="I95" s="299"/>
      <c r="J95" s="295"/>
      <c r="K95" s="296"/>
      <c r="L95" s="297"/>
      <c r="M95" s="298" t="str">
        <f t="shared" si="9"/>
        <v/>
      </c>
      <c r="N95" s="300"/>
      <c r="O95" s="299" t="str">
        <f t="shared" si="10"/>
        <v/>
      </c>
      <c r="Q95" s="238" t="str">
        <f t="shared" si="6"/>
        <v/>
      </c>
      <c r="S95" s="238" t="str">
        <f t="shared" si="7"/>
        <v/>
      </c>
      <c r="U95" s="230">
        <f t="shared" si="11"/>
        <v>9000</v>
      </c>
    </row>
    <row r="96" spans="2:21" ht="18" customHeight="1" x14ac:dyDescent="0.2">
      <c r="B96" s="221">
        <f>J!E92</f>
        <v>92</v>
      </c>
      <c r="C96" s="709" t="str">
        <f>IF(AND(J!A92="",J!B92&lt;&gt;""),"NESTARTOVALO",IF(AND(J!A92="",J!B92=""),"",J!A92))</f>
        <v/>
      </c>
      <c r="D96" s="709" t="str">
        <f>IF(AND(J!A92="",J!B92=""),"",J!B92)</f>
        <v/>
      </c>
      <c r="E96" s="223"/>
      <c r="F96" s="224"/>
      <c r="G96" s="225"/>
      <c r="H96" s="226" t="str">
        <f t="shared" si="8"/>
        <v/>
      </c>
      <c r="I96" s="227"/>
      <c r="J96" s="223"/>
      <c r="K96" s="224"/>
      <c r="L96" s="225"/>
      <c r="M96" s="226" t="str">
        <f t="shared" si="9"/>
        <v/>
      </c>
      <c r="N96" s="228"/>
      <c r="O96" s="227" t="str">
        <f t="shared" si="10"/>
        <v/>
      </c>
      <c r="Q96" s="238" t="str">
        <f t="shared" si="6"/>
        <v/>
      </c>
      <c r="S96" s="238" t="str">
        <f t="shared" si="7"/>
        <v/>
      </c>
      <c r="U96" s="230">
        <f t="shared" si="11"/>
        <v>9000</v>
      </c>
    </row>
    <row r="97" spans="2:21" ht="18" customHeight="1" x14ac:dyDescent="0.2">
      <c r="B97" s="123">
        <f>J!E93</f>
        <v>93</v>
      </c>
      <c r="C97" s="710" t="str">
        <f>IF(AND(J!A93="",J!B93&lt;&gt;""),"NESTARTOVALO",IF(AND(J!A93="",J!B93=""),"",J!A93))</f>
        <v/>
      </c>
      <c r="D97" s="710" t="str">
        <f>IF(AND(J!A93="",J!B93=""),"",J!B93)</f>
        <v/>
      </c>
      <c r="E97" s="132"/>
      <c r="F97" s="133"/>
      <c r="G97" s="134"/>
      <c r="H97" s="124" t="str">
        <f t="shared" si="8"/>
        <v/>
      </c>
      <c r="I97" s="125"/>
      <c r="J97" s="132"/>
      <c r="K97" s="133"/>
      <c r="L97" s="134"/>
      <c r="M97" s="124" t="str">
        <f t="shared" si="9"/>
        <v/>
      </c>
      <c r="N97" s="157"/>
      <c r="O97" s="125" t="str">
        <f t="shared" si="10"/>
        <v/>
      </c>
      <c r="Q97" s="238" t="str">
        <f t="shared" si="6"/>
        <v/>
      </c>
      <c r="S97" s="238" t="str">
        <f t="shared" si="7"/>
        <v/>
      </c>
      <c r="U97" s="230">
        <f t="shared" si="11"/>
        <v>9000</v>
      </c>
    </row>
    <row r="98" spans="2:21" ht="18" customHeight="1" x14ac:dyDescent="0.2">
      <c r="B98" s="221">
        <f>J!E94</f>
        <v>94</v>
      </c>
      <c r="C98" s="709" t="str">
        <f>IF(AND(J!A94="",J!B94&lt;&gt;""),"NESTARTOVALO",IF(AND(J!A94="",J!B94=""),"",J!A94))</f>
        <v/>
      </c>
      <c r="D98" s="709" t="str">
        <f>IF(AND(J!A94="",J!B94=""),"",J!B94)</f>
        <v/>
      </c>
      <c r="E98" s="223"/>
      <c r="F98" s="224"/>
      <c r="G98" s="225"/>
      <c r="H98" s="226" t="str">
        <f t="shared" si="8"/>
        <v/>
      </c>
      <c r="I98" s="227"/>
      <c r="J98" s="223"/>
      <c r="K98" s="224"/>
      <c r="L98" s="225"/>
      <c r="M98" s="226" t="str">
        <f t="shared" si="9"/>
        <v/>
      </c>
      <c r="N98" s="228"/>
      <c r="O98" s="227" t="str">
        <f t="shared" si="10"/>
        <v/>
      </c>
      <c r="Q98" s="238" t="str">
        <f t="shared" si="6"/>
        <v/>
      </c>
      <c r="S98" s="238" t="str">
        <f t="shared" si="7"/>
        <v/>
      </c>
      <c r="U98" s="230">
        <f t="shared" si="11"/>
        <v>9000</v>
      </c>
    </row>
    <row r="99" spans="2:21" ht="18" customHeight="1" x14ac:dyDescent="0.2">
      <c r="B99" s="123">
        <f>J!E95</f>
        <v>95</v>
      </c>
      <c r="C99" s="710" t="str">
        <f>IF(AND(J!A95="",J!B95&lt;&gt;""),"NESTARTOVALO",IF(AND(J!A95="",J!B95=""),"",J!A95))</f>
        <v/>
      </c>
      <c r="D99" s="710" t="str">
        <f>IF(AND(J!A95="",J!B95=""),"",J!B95)</f>
        <v/>
      </c>
      <c r="E99" s="132"/>
      <c r="F99" s="133"/>
      <c r="G99" s="134"/>
      <c r="H99" s="124" t="str">
        <f t="shared" si="8"/>
        <v/>
      </c>
      <c r="I99" s="125"/>
      <c r="J99" s="132"/>
      <c r="K99" s="133"/>
      <c r="L99" s="134"/>
      <c r="M99" s="124" t="str">
        <f t="shared" si="9"/>
        <v/>
      </c>
      <c r="N99" s="157"/>
      <c r="O99" s="125" t="str">
        <f t="shared" si="10"/>
        <v/>
      </c>
      <c r="Q99" s="238" t="str">
        <f t="shared" si="6"/>
        <v/>
      </c>
      <c r="S99" s="238" t="str">
        <f t="shared" si="7"/>
        <v/>
      </c>
      <c r="U99" s="230">
        <f t="shared" si="11"/>
        <v>9000</v>
      </c>
    </row>
    <row r="100" spans="2:21" ht="18" customHeight="1" x14ac:dyDescent="0.2">
      <c r="B100" s="221">
        <f>J!E96</f>
        <v>96</v>
      </c>
      <c r="C100" s="709" t="str">
        <f>IF(AND(J!A96="",J!B96&lt;&gt;""),"NESTARTOVALO",IF(AND(J!A96="",J!B96=""),"",J!A96))</f>
        <v/>
      </c>
      <c r="D100" s="709" t="str">
        <f>IF(AND(J!A96="",J!B96=""),"",J!B96)</f>
        <v/>
      </c>
      <c r="E100" s="223"/>
      <c r="F100" s="224"/>
      <c r="G100" s="225"/>
      <c r="H100" s="226" t="str">
        <f t="shared" si="8"/>
        <v/>
      </c>
      <c r="I100" s="227"/>
      <c r="J100" s="223"/>
      <c r="K100" s="224"/>
      <c r="L100" s="225"/>
      <c r="M100" s="226" t="str">
        <f t="shared" si="9"/>
        <v/>
      </c>
      <c r="N100" s="228"/>
      <c r="O100" s="227" t="str">
        <f t="shared" si="10"/>
        <v/>
      </c>
      <c r="Q100" s="238" t="str">
        <f t="shared" si="6"/>
        <v/>
      </c>
      <c r="S100" s="238" t="str">
        <f t="shared" si="7"/>
        <v/>
      </c>
      <c r="U100" s="230">
        <f t="shared" si="11"/>
        <v>9000</v>
      </c>
    </row>
    <row r="101" spans="2:21" ht="18" customHeight="1" x14ac:dyDescent="0.2">
      <c r="B101" s="123">
        <f>J!E97</f>
        <v>97</v>
      </c>
      <c r="C101" s="710" t="str">
        <f>IF(AND(J!A97="",J!B97&lt;&gt;""),"NESTARTOVALO",IF(AND(J!A97="",J!B97=""),"",J!A97))</f>
        <v/>
      </c>
      <c r="D101" s="710" t="str">
        <f>IF(AND(J!A97="",J!B97=""),"",J!B97)</f>
        <v/>
      </c>
      <c r="E101" s="132"/>
      <c r="F101" s="133"/>
      <c r="G101" s="134"/>
      <c r="H101" s="124" t="str">
        <f t="shared" si="8"/>
        <v/>
      </c>
      <c r="I101" s="125"/>
      <c r="J101" s="132"/>
      <c r="K101" s="133"/>
      <c r="L101" s="134"/>
      <c r="M101" s="124" t="str">
        <f t="shared" si="9"/>
        <v/>
      </c>
      <c r="N101" s="157"/>
      <c r="O101" s="125" t="str">
        <f t="shared" si="10"/>
        <v/>
      </c>
      <c r="Q101" s="238" t="str">
        <f t="shared" si="6"/>
        <v/>
      </c>
      <c r="S101" s="238" t="str">
        <f t="shared" si="7"/>
        <v/>
      </c>
      <c r="U101" s="230">
        <f t="shared" si="11"/>
        <v>9000</v>
      </c>
    </row>
    <row r="102" spans="2:21" ht="18" customHeight="1" x14ac:dyDescent="0.2">
      <c r="B102" s="221">
        <f>J!E98</f>
        <v>98</v>
      </c>
      <c r="C102" s="709" t="str">
        <f>IF(AND(J!A98="",J!B98&lt;&gt;""),"NESTARTOVALO",IF(AND(J!A98="",J!B98=""),"",J!A98))</f>
        <v/>
      </c>
      <c r="D102" s="709" t="str">
        <f>IF(AND(J!A98="",J!B98=""),"",J!B98)</f>
        <v/>
      </c>
      <c r="E102" s="223"/>
      <c r="F102" s="224"/>
      <c r="G102" s="225"/>
      <c r="H102" s="226" t="str">
        <f t="shared" si="8"/>
        <v/>
      </c>
      <c r="I102" s="227"/>
      <c r="J102" s="223"/>
      <c r="K102" s="224"/>
      <c r="L102" s="225"/>
      <c r="M102" s="226" t="str">
        <f t="shared" si="9"/>
        <v/>
      </c>
      <c r="N102" s="228"/>
      <c r="O102" s="227" t="str">
        <f t="shared" si="10"/>
        <v/>
      </c>
      <c r="Q102" s="238" t="str">
        <f t="shared" si="6"/>
        <v/>
      </c>
      <c r="S102" s="238" t="str">
        <f t="shared" si="7"/>
        <v/>
      </c>
      <c r="U102" s="230">
        <f t="shared" si="11"/>
        <v>9000</v>
      </c>
    </row>
    <row r="103" spans="2:21" ht="18" customHeight="1" x14ac:dyDescent="0.2">
      <c r="B103" s="123">
        <f>J!E99</f>
        <v>99</v>
      </c>
      <c r="C103" s="710" t="str">
        <f>IF(AND(J!A99="",J!B99&lt;&gt;""),"NESTARTOVALO",IF(AND(J!A99="",J!B99=""),"",J!A99))</f>
        <v/>
      </c>
      <c r="D103" s="710" t="str">
        <f>IF(AND(J!A99="",J!B99=""),"",J!B99)</f>
        <v/>
      </c>
      <c r="E103" s="132"/>
      <c r="F103" s="133"/>
      <c r="G103" s="134"/>
      <c r="H103" s="124" t="str">
        <f t="shared" si="8"/>
        <v/>
      </c>
      <c r="I103" s="125"/>
      <c r="J103" s="132"/>
      <c r="K103" s="133"/>
      <c r="L103" s="134"/>
      <c r="M103" s="124" t="str">
        <f t="shared" si="9"/>
        <v/>
      </c>
      <c r="N103" s="157"/>
      <c r="O103" s="125" t="str">
        <f t="shared" si="10"/>
        <v/>
      </c>
      <c r="Q103" s="238" t="str">
        <f t="shared" si="6"/>
        <v/>
      </c>
      <c r="S103" s="238" t="str">
        <f t="shared" si="7"/>
        <v/>
      </c>
      <c r="U103" s="230">
        <f t="shared" si="11"/>
        <v>9000</v>
      </c>
    </row>
    <row r="104" spans="2:21" ht="18" customHeight="1" x14ac:dyDescent="0.2">
      <c r="B104" s="301">
        <f>J!E100</f>
        <v>100</v>
      </c>
      <c r="C104" s="712" t="str">
        <f>IF(AND(J!A100="",J!B100&lt;&gt;""),"NESTARTOVALO",IF(AND(J!A100="",J!B100=""),"",J!A100))</f>
        <v/>
      </c>
      <c r="D104" s="712" t="str">
        <f>IF(AND(J!A100="",J!B100=""),"",J!B100)</f>
        <v/>
      </c>
      <c r="E104" s="302"/>
      <c r="F104" s="303"/>
      <c r="G104" s="304"/>
      <c r="H104" s="305" t="str">
        <f t="shared" si="8"/>
        <v/>
      </c>
      <c r="I104" s="306"/>
      <c r="J104" s="302"/>
      <c r="K104" s="303"/>
      <c r="L104" s="304"/>
      <c r="M104" s="305" t="str">
        <f t="shared" si="9"/>
        <v/>
      </c>
      <c r="N104" s="307"/>
      <c r="O104" s="306" t="str">
        <f t="shared" si="10"/>
        <v/>
      </c>
      <c r="Q104" s="238" t="str">
        <f t="shared" si="6"/>
        <v/>
      </c>
      <c r="S104" s="238" t="str">
        <f t="shared" si="7"/>
        <v/>
      </c>
      <c r="U104" s="230">
        <f t="shared" si="11"/>
        <v>9000</v>
      </c>
    </row>
    <row r="105" spans="2:21" ht="18" customHeight="1" x14ac:dyDescent="0.2">
      <c r="B105" s="123">
        <f>J!E101</f>
        <v>101</v>
      </c>
      <c r="C105" s="710" t="str">
        <f>IF(AND(J!A101="",J!B101&lt;&gt;""),"NESTARTOVALO",IF(AND(J!A101="",J!B101=""),"",J!A101))</f>
        <v/>
      </c>
      <c r="D105" s="710" t="str">
        <f>IF(AND(J!A101="",J!B101=""),"",J!B101)</f>
        <v/>
      </c>
      <c r="E105" s="132"/>
      <c r="F105" s="133"/>
      <c r="G105" s="134"/>
      <c r="H105" s="124" t="str">
        <f t="shared" si="8"/>
        <v/>
      </c>
      <c r="I105" s="125"/>
      <c r="J105" s="132"/>
      <c r="K105" s="133"/>
      <c r="L105" s="134"/>
      <c r="M105" s="124" t="str">
        <f t="shared" si="9"/>
        <v/>
      </c>
      <c r="N105" s="157"/>
      <c r="O105" s="125" t="str">
        <f t="shared" si="10"/>
        <v/>
      </c>
      <c r="Q105" s="238" t="str">
        <f t="shared" si="6"/>
        <v/>
      </c>
      <c r="S105" s="238" t="str">
        <f t="shared" si="7"/>
        <v/>
      </c>
      <c r="U105" s="230">
        <f t="shared" si="11"/>
        <v>9000</v>
      </c>
    </row>
    <row r="106" spans="2:21" ht="18" customHeight="1" x14ac:dyDescent="0.2">
      <c r="B106" s="221">
        <f>J!E102</f>
        <v>102</v>
      </c>
      <c r="C106" s="709" t="str">
        <f>IF(AND(J!A102="",J!B102&lt;&gt;""),"NESTARTOVALO",IF(AND(J!A102="",J!B102=""),"",J!A102))</f>
        <v/>
      </c>
      <c r="D106" s="709" t="str">
        <f>IF(AND(J!A102="",J!B102=""),"",J!B102)</f>
        <v/>
      </c>
      <c r="E106" s="223"/>
      <c r="F106" s="224"/>
      <c r="G106" s="225"/>
      <c r="H106" s="226" t="str">
        <f t="shared" si="8"/>
        <v/>
      </c>
      <c r="I106" s="227"/>
      <c r="J106" s="223"/>
      <c r="K106" s="224"/>
      <c r="L106" s="225"/>
      <c r="M106" s="226" t="str">
        <f t="shared" si="9"/>
        <v/>
      </c>
      <c r="N106" s="228"/>
      <c r="O106" s="227" t="str">
        <f t="shared" si="10"/>
        <v/>
      </c>
      <c r="Q106" s="238" t="str">
        <f t="shared" si="6"/>
        <v/>
      </c>
      <c r="S106" s="238" t="str">
        <f t="shared" si="7"/>
        <v/>
      </c>
      <c r="U106" s="230">
        <f t="shared" si="11"/>
        <v>9000</v>
      </c>
    </row>
    <row r="107" spans="2:21" ht="18" customHeight="1" x14ac:dyDescent="0.2">
      <c r="B107" s="123">
        <f>J!E103</f>
        <v>103</v>
      </c>
      <c r="C107" s="710" t="str">
        <f>IF(AND(J!A103="",J!B103&lt;&gt;""),"NESTARTOVALO",IF(AND(J!A103="",J!B103=""),"",J!A103))</f>
        <v/>
      </c>
      <c r="D107" s="710" t="str">
        <f>IF(AND(J!A103="",J!B103=""),"",J!B103)</f>
        <v/>
      </c>
      <c r="E107" s="132"/>
      <c r="F107" s="133"/>
      <c r="G107" s="134"/>
      <c r="H107" s="124" t="str">
        <f t="shared" si="8"/>
        <v/>
      </c>
      <c r="I107" s="125"/>
      <c r="J107" s="132"/>
      <c r="K107" s="133"/>
      <c r="L107" s="134"/>
      <c r="M107" s="124" t="str">
        <f t="shared" si="9"/>
        <v/>
      </c>
      <c r="N107" s="157"/>
      <c r="O107" s="125" t="str">
        <f t="shared" si="10"/>
        <v/>
      </c>
      <c r="Q107" s="238" t="str">
        <f t="shared" si="6"/>
        <v/>
      </c>
      <c r="S107" s="238" t="str">
        <f t="shared" si="7"/>
        <v/>
      </c>
      <c r="U107" s="230">
        <f t="shared" si="11"/>
        <v>9000</v>
      </c>
    </row>
    <row r="108" spans="2:21" ht="18" customHeight="1" x14ac:dyDescent="0.2">
      <c r="B108" s="221">
        <f>J!E104</f>
        <v>104</v>
      </c>
      <c r="C108" s="709" t="str">
        <f>IF(AND(J!A104="",J!B104&lt;&gt;""),"NESTARTOVALO",IF(AND(J!A104="",J!B104=""),"",J!A104))</f>
        <v/>
      </c>
      <c r="D108" s="709" t="str">
        <f>IF(AND(J!A104="",J!B104=""),"",J!B104)</f>
        <v/>
      </c>
      <c r="E108" s="223"/>
      <c r="F108" s="224"/>
      <c r="G108" s="225"/>
      <c r="H108" s="226" t="str">
        <f t="shared" si="8"/>
        <v/>
      </c>
      <c r="I108" s="227"/>
      <c r="J108" s="223"/>
      <c r="K108" s="224"/>
      <c r="L108" s="225"/>
      <c r="M108" s="226" t="str">
        <f t="shared" si="9"/>
        <v/>
      </c>
      <c r="N108" s="228"/>
      <c r="O108" s="227" t="str">
        <f t="shared" si="10"/>
        <v/>
      </c>
      <c r="Q108" s="238" t="str">
        <f t="shared" si="6"/>
        <v/>
      </c>
      <c r="S108" s="238" t="str">
        <f t="shared" si="7"/>
        <v/>
      </c>
      <c r="U108" s="230">
        <f t="shared" si="11"/>
        <v>9000</v>
      </c>
    </row>
    <row r="109" spans="2:21" ht="18" customHeight="1" x14ac:dyDescent="0.2">
      <c r="B109" s="123">
        <f>J!E105</f>
        <v>105</v>
      </c>
      <c r="C109" s="710" t="str">
        <f>IF(AND(J!A105="",J!B105&lt;&gt;""),"NESTARTOVALO",IF(AND(J!A105="",J!B105=""),"",J!A105))</f>
        <v/>
      </c>
      <c r="D109" s="710" t="str">
        <f>IF(AND(J!A105="",J!B105=""),"",J!B105)</f>
        <v/>
      </c>
      <c r="E109" s="132"/>
      <c r="F109" s="133"/>
      <c r="G109" s="134"/>
      <c r="H109" s="124" t="str">
        <f t="shared" si="8"/>
        <v/>
      </c>
      <c r="I109" s="125"/>
      <c r="J109" s="132"/>
      <c r="K109" s="133"/>
      <c r="L109" s="134"/>
      <c r="M109" s="124" t="str">
        <f t="shared" si="9"/>
        <v/>
      </c>
      <c r="N109" s="157"/>
      <c r="O109" s="125" t="str">
        <f t="shared" si="10"/>
        <v/>
      </c>
      <c r="Q109" s="238" t="str">
        <f t="shared" si="6"/>
        <v/>
      </c>
      <c r="S109" s="238" t="str">
        <f t="shared" si="7"/>
        <v/>
      </c>
      <c r="U109" s="230">
        <f t="shared" si="11"/>
        <v>9000</v>
      </c>
    </row>
    <row r="110" spans="2:21" ht="18" customHeight="1" x14ac:dyDescent="0.2">
      <c r="B110" s="221">
        <f>J!E106</f>
        <v>106</v>
      </c>
      <c r="C110" s="709" t="str">
        <f>IF(AND(J!A106="",J!B106&lt;&gt;""),"NESTARTOVALO",IF(AND(J!A106="",J!B106=""),"",J!A106))</f>
        <v/>
      </c>
      <c r="D110" s="709" t="str">
        <f>IF(AND(J!A106="",J!B106=""),"",J!B106)</f>
        <v/>
      </c>
      <c r="E110" s="223"/>
      <c r="F110" s="224"/>
      <c r="G110" s="225"/>
      <c r="H110" s="226" t="str">
        <f t="shared" si="8"/>
        <v/>
      </c>
      <c r="I110" s="227"/>
      <c r="J110" s="223"/>
      <c r="K110" s="224"/>
      <c r="L110" s="225"/>
      <c r="M110" s="226" t="str">
        <f t="shared" si="9"/>
        <v/>
      </c>
      <c r="N110" s="228"/>
      <c r="O110" s="227" t="str">
        <f t="shared" si="10"/>
        <v/>
      </c>
      <c r="Q110" s="238" t="str">
        <f t="shared" si="6"/>
        <v/>
      </c>
      <c r="S110" s="238" t="str">
        <f t="shared" si="7"/>
        <v/>
      </c>
      <c r="U110" s="230">
        <f t="shared" si="11"/>
        <v>9000</v>
      </c>
    </row>
    <row r="111" spans="2:21" ht="18" customHeight="1" x14ac:dyDescent="0.2">
      <c r="B111" s="123">
        <f>J!E107</f>
        <v>107</v>
      </c>
      <c r="C111" s="710" t="str">
        <f>IF(AND(J!A107="",J!B107&lt;&gt;""),"NESTARTOVALO",IF(AND(J!A107="",J!B107=""),"",J!A107))</f>
        <v/>
      </c>
      <c r="D111" s="710" t="str">
        <f>IF(AND(J!A107="",J!B107=""),"",J!B107)</f>
        <v/>
      </c>
      <c r="E111" s="132"/>
      <c r="F111" s="133"/>
      <c r="G111" s="134"/>
      <c r="H111" s="124" t="str">
        <f t="shared" si="8"/>
        <v/>
      </c>
      <c r="I111" s="125"/>
      <c r="J111" s="132"/>
      <c r="K111" s="133"/>
      <c r="L111" s="134"/>
      <c r="M111" s="124" t="str">
        <f t="shared" si="9"/>
        <v/>
      </c>
      <c r="N111" s="157"/>
      <c r="O111" s="125" t="str">
        <f t="shared" si="10"/>
        <v/>
      </c>
      <c r="Q111" s="238" t="str">
        <f t="shared" si="6"/>
        <v/>
      </c>
      <c r="S111" s="238" t="str">
        <f t="shared" si="7"/>
        <v/>
      </c>
      <c r="U111" s="230">
        <f t="shared" si="11"/>
        <v>9000</v>
      </c>
    </row>
    <row r="112" spans="2:21" ht="18" customHeight="1" x14ac:dyDescent="0.2">
      <c r="B112" s="221">
        <f>J!E108</f>
        <v>108</v>
      </c>
      <c r="C112" s="709" t="str">
        <f>IF(AND(J!A108="",J!B108&lt;&gt;""),"NESTARTOVALO",IF(AND(J!A108="",J!B108=""),"",J!A108))</f>
        <v/>
      </c>
      <c r="D112" s="709" t="str">
        <f>IF(AND(J!A108="",J!B108=""),"",J!B108)</f>
        <v/>
      </c>
      <c r="E112" s="223"/>
      <c r="F112" s="224"/>
      <c r="G112" s="225"/>
      <c r="H112" s="226" t="str">
        <f t="shared" si="8"/>
        <v/>
      </c>
      <c r="I112" s="227"/>
      <c r="J112" s="223"/>
      <c r="K112" s="224"/>
      <c r="L112" s="225"/>
      <c r="M112" s="226" t="str">
        <f t="shared" si="9"/>
        <v/>
      </c>
      <c r="N112" s="228"/>
      <c r="O112" s="227" t="str">
        <f t="shared" si="10"/>
        <v/>
      </c>
      <c r="Q112" s="238" t="str">
        <f t="shared" si="6"/>
        <v/>
      </c>
      <c r="S112" s="238" t="str">
        <f t="shared" si="7"/>
        <v/>
      </c>
      <c r="U112" s="230">
        <f t="shared" si="11"/>
        <v>9000</v>
      </c>
    </row>
    <row r="113" spans="2:21" ht="18" customHeight="1" x14ac:dyDescent="0.2">
      <c r="B113" s="123">
        <f>J!E109</f>
        <v>109</v>
      </c>
      <c r="C113" s="710" t="str">
        <f>IF(AND(J!A109="",J!B109&lt;&gt;""),"NESTARTOVALO",IF(AND(J!A109="",J!B109=""),"",J!A109))</f>
        <v/>
      </c>
      <c r="D113" s="710" t="str">
        <f>IF(AND(J!A109="",J!B109=""),"",J!B109)</f>
        <v/>
      </c>
      <c r="E113" s="132"/>
      <c r="F113" s="133"/>
      <c r="G113" s="134"/>
      <c r="H113" s="124" t="str">
        <f t="shared" si="8"/>
        <v/>
      </c>
      <c r="I113" s="125"/>
      <c r="J113" s="132"/>
      <c r="K113" s="133"/>
      <c r="L113" s="134"/>
      <c r="M113" s="124" t="str">
        <f t="shared" si="9"/>
        <v/>
      </c>
      <c r="N113" s="157"/>
      <c r="O113" s="125" t="str">
        <f t="shared" si="10"/>
        <v/>
      </c>
      <c r="Q113" s="238" t="str">
        <f t="shared" si="6"/>
        <v/>
      </c>
      <c r="S113" s="238" t="str">
        <f t="shared" si="7"/>
        <v/>
      </c>
      <c r="U113" s="230">
        <f t="shared" si="11"/>
        <v>9000</v>
      </c>
    </row>
    <row r="114" spans="2:21" ht="18" customHeight="1" x14ac:dyDescent="0.2">
      <c r="B114" s="221">
        <f>J!E110</f>
        <v>110</v>
      </c>
      <c r="C114" s="709" t="str">
        <f>IF(AND(J!A110="",J!B110&lt;&gt;""),"NESTARTOVALO",IF(AND(J!A110="",J!B110=""),"",J!A110))</f>
        <v/>
      </c>
      <c r="D114" s="709" t="str">
        <f>IF(AND(J!A110="",J!B110=""),"",J!B110)</f>
        <v/>
      </c>
      <c r="E114" s="223"/>
      <c r="F114" s="224"/>
      <c r="G114" s="225"/>
      <c r="H114" s="226" t="str">
        <f t="shared" si="8"/>
        <v/>
      </c>
      <c r="I114" s="227"/>
      <c r="J114" s="223"/>
      <c r="K114" s="224"/>
      <c r="L114" s="225"/>
      <c r="M114" s="226" t="str">
        <f t="shared" si="9"/>
        <v/>
      </c>
      <c r="N114" s="228"/>
      <c r="O114" s="227" t="str">
        <f t="shared" si="10"/>
        <v/>
      </c>
      <c r="Q114" s="238" t="str">
        <f t="shared" si="6"/>
        <v/>
      </c>
      <c r="S114" s="238" t="str">
        <f t="shared" si="7"/>
        <v/>
      </c>
      <c r="U114" s="230">
        <f t="shared" si="11"/>
        <v>9000</v>
      </c>
    </row>
    <row r="115" spans="2:21" ht="18" customHeight="1" x14ac:dyDescent="0.2">
      <c r="B115" s="123">
        <f>J!E111</f>
        <v>111</v>
      </c>
      <c r="C115" s="710" t="str">
        <f>IF(AND(J!A111="",J!B111&lt;&gt;""),"NESTARTOVALO",IF(AND(J!A111="",J!B111=""),"",J!A111))</f>
        <v/>
      </c>
      <c r="D115" s="710" t="str">
        <f>IF(AND(J!A111="",J!B111=""),"",J!B111)</f>
        <v/>
      </c>
      <c r="E115" s="132"/>
      <c r="F115" s="133"/>
      <c r="G115" s="134"/>
      <c r="H115" s="124" t="str">
        <f t="shared" si="8"/>
        <v/>
      </c>
      <c r="I115" s="125"/>
      <c r="J115" s="132"/>
      <c r="K115" s="133"/>
      <c r="L115" s="134"/>
      <c r="M115" s="124" t="str">
        <f t="shared" si="9"/>
        <v/>
      </c>
      <c r="N115" s="157"/>
      <c r="O115" s="125" t="str">
        <f t="shared" si="10"/>
        <v/>
      </c>
      <c r="Q115" s="238" t="str">
        <f t="shared" si="6"/>
        <v/>
      </c>
      <c r="S115" s="238" t="str">
        <f t="shared" si="7"/>
        <v/>
      </c>
      <c r="U115" s="230">
        <f t="shared" si="11"/>
        <v>9000</v>
      </c>
    </row>
    <row r="116" spans="2:21" ht="18" customHeight="1" x14ac:dyDescent="0.2">
      <c r="B116" s="221">
        <f>J!E112</f>
        <v>112</v>
      </c>
      <c r="C116" s="709" t="str">
        <f>IF(AND(J!A112="",J!B112&lt;&gt;""),"NESTARTOVALO",IF(AND(J!A112="",J!B112=""),"",J!A112))</f>
        <v/>
      </c>
      <c r="D116" s="709" t="str">
        <f>IF(AND(J!A112="",J!B112=""),"",J!B112)</f>
        <v/>
      </c>
      <c r="E116" s="223"/>
      <c r="F116" s="224"/>
      <c r="G116" s="225"/>
      <c r="H116" s="226" t="str">
        <f t="shared" si="8"/>
        <v/>
      </c>
      <c r="I116" s="227"/>
      <c r="J116" s="223"/>
      <c r="K116" s="224"/>
      <c r="L116" s="225"/>
      <c r="M116" s="226" t="str">
        <f t="shared" si="9"/>
        <v/>
      </c>
      <c r="N116" s="228"/>
      <c r="O116" s="227" t="str">
        <f t="shared" si="10"/>
        <v/>
      </c>
      <c r="Q116" s="238" t="str">
        <f t="shared" si="6"/>
        <v/>
      </c>
      <c r="S116" s="238" t="str">
        <f t="shared" si="7"/>
        <v/>
      </c>
      <c r="U116" s="230">
        <f t="shared" si="11"/>
        <v>9000</v>
      </c>
    </row>
    <row r="117" spans="2:21" ht="18" customHeight="1" x14ac:dyDescent="0.2">
      <c r="B117" s="231">
        <f>J!E113</f>
        <v>113</v>
      </c>
      <c r="C117" s="713" t="str">
        <f>IF(AND(J!A113="",J!B113&lt;&gt;""),"NESTARTOVALO",IF(AND(J!A113="",J!B113=""),"",J!A113))</f>
        <v/>
      </c>
      <c r="D117" s="713" t="str">
        <f>IF(AND(J!A113="",J!B113=""),"",J!B113)</f>
        <v/>
      </c>
      <c r="E117" s="233"/>
      <c r="F117" s="234"/>
      <c r="G117" s="235"/>
      <c r="H117" s="236" t="str">
        <f t="shared" si="8"/>
        <v/>
      </c>
      <c r="I117" s="230"/>
      <c r="J117" s="233"/>
      <c r="K117" s="234"/>
      <c r="L117" s="235"/>
      <c r="M117" s="236" t="str">
        <f t="shared" si="9"/>
        <v/>
      </c>
      <c r="N117" s="237"/>
      <c r="O117" s="230" t="str">
        <f t="shared" si="10"/>
        <v/>
      </c>
      <c r="Q117" s="238" t="str">
        <f t="shared" si="6"/>
        <v/>
      </c>
      <c r="S117" s="238" t="str">
        <f t="shared" si="7"/>
        <v/>
      </c>
      <c r="U117" s="230">
        <f t="shared" si="11"/>
        <v>9000</v>
      </c>
    </row>
    <row r="118" spans="2:21" ht="18" customHeight="1" x14ac:dyDescent="0.2">
      <c r="B118" s="221">
        <f>J!E114</f>
        <v>114</v>
      </c>
      <c r="C118" s="709" t="str">
        <f>IF(AND(J!A114="",J!B114&lt;&gt;""),"NESTARTOVALO",IF(AND(J!A114="",J!B114=""),"",J!A114))</f>
        <v/>
      </c>
      <c r="D118" s="709" t="str">
        <f>IF(AND(J!A114="",J!B114=""),"",J!B114)</f>
        <v/>
      </c>
      <c r="E118" s="223"/>
      <c r="F118" s="224"/>
      <c r="G118" s="225"/>
      <c r="H118" s="226" t="str">
        <f t="shared" si="8"/>
        <v/>
      </c>
      <c r="I118" s="227"/>
      <c r="J118" s="223"/>
      <c r="K118" s="224"/>
      <c r="L118" s="225"/>
      <c r="M118" s="226" t="str">
        <f t="shared" si="9"/>
        <v/>
      </c>
      <c r="N118" s="228"/>
      <c r="O118" s="227" t="str">
        <f t="shared" si="10"/>
        <v/>
      </c>
      <c r="Q118" s="238" t="str">
        <f t="shared" si="6"/>
        <v/>
      </c>
      <c r="S118" s="238" t="str">
        <f t="shared" si="7"/>
        <v/>
      </c>
      <c r="U118" s="230">
        <f t="shared" si="11"/>
        <v>9000</v>
      </c>
    </row>
    <row r="119" spans="2:21" ht="18" customHeight="1" x14ac:dyDescent="0.2">
      <c r="B119" s="123">
        <f>J!E115</f>
        <v>115</v>
      </c>
      <c r="C119" s="710" t="str">
        <f>IF(AND(J!A115="",J!B115&lt;&gt;""),"NESTARTOVALO",IF(AND(J!A115="",J!B115=""),"",J!A115))</f>
        <v/>
      </c>
      <c r="D119" s="710" t="str">
        <f>IF(AND(J!A115="",J!B115=""),"",J!B115)</f>
        <v/>
      </c>
      <c r="E119" s="132"/>
      <c r="F119" s="133"/>
      <c r="G119" s="134"/>
      <c r="H119" s="124" t="str">
        <f t="shared" si="8"/>
        <v/>
      </c>
      <c r="I119" s="125"/>
      <c r="J119" s="132"/>
      <c r="K119" s="133"/>
      <c r="L119" s="134"/>
      <c r="M119" s="124" t="str">
        <f t="shared" si="9"/>
        <v/>
      </c>
      <c r="N119" s="157"/>
      <c r="O119" s="125" t="str">
        <f t="shared" si="10"/>
        <v/>
      </c>
      <c r="Q119" s="238" t="str">
        <f t="shared" si="6"/>
        <v/>
      </c>
      <c r="S119" s="238" t="str">
        <f t="shared" si="7"/>
        <v/>
      </c>
      <c r="U119" s="230">
        <f t="shared" si="11"/>
        <v>9000</v>
      </c>
    </row>
    <row r="120" spans="2:21" ht="18" customHeight="1" x14ac:dyDescent="0.2">
      <c r="B120" s="221">
        <f>J!E116</f>
        <v>116</v>
      </c>
      <c r="C120" s="709" t="str">
        <f>IF(AND(J!A116="",J!B116&lt;&gt;""),"NESTARTOVALO",IF(AND(J!A116="",J!B116=""),"",J!A116))</f>
        <v/>
      </c>
      <c r="D120" s="709" t="str">
        <f>IF(AND(J!A116="",J!B116=""),"",J!B116)</f>
        <v/>
      </c>
      <c r="E120" s="223"/>
      <c r="F120" s="224"/>
      <c r="G120" s="225"/>
      <c r="H120" s="226" t="str">
        <f t="shared" si="8"/>
        <v/>
      </c>
      <c r="I120" s="227"/>
      <c r="J120" s="223"/>
      <c r="K120" s="224"/>
      <c r="L120" s="225"/>
      <c r="M120" s="226" t="str">
        <f t="shared" si="9"/>
        <v/>
      </c>
      <c r="N120" s="228"/>
      <c r="O120" s="227" t="str">
        <f t="shared" si="10"/>
        <v/>
      </c>
      <c r="Q120" s="238" t="str">
        <f t="shared" si="6"/>
        <v/>
      </c>
      <c r="S120" s="238" t="str">
        <f t="shared" si="7"/>
        <v/>
      </c>
      <c r="U120" s="230">
        <f t="shared" si="11"/>
        <v>9000</v>
      </c>
    </row>
    <row r="121" spans="2:21" ht="18" customHeight="1" x14ac:dyDescent="0.2">
      <c r="B121" s="123">
        <f>J!E117</f>
        <v>117</v>
      </c>
      <c r="C121" s="710" t="str">
        <f>IF(AND(J!A117="",J!B117&lt;&gt;""),"NESTARTOVALO",IF(AND(J!A117="",J!B117=""),"",J!A117))</f>
        <v/>
      </c>
      <c r="D121" s="710" t="str">
        <f>IF(AND(J!A117="",J!B117=""),"",J!B117)</f>
        <v/>
      </c>
      <c r="E121" s="132"/>
      <c r="F121" s="133"/>
      <c r="G121" s="134"/>
      <c r="H121" s="124" t="str">
        <f t="shared" si="8"/>
        <v/>
      </c>
      <c r="I121" s="125"/>
      <c r="J121" s="132"/>
      <c r="K121" s="133"/>
      <c r="L121" s="134"/>
      <c r="M121" s="124" t="str">
        <f t="shared" si="9"/>
        <v/>
      </c>
      <c r="N121" s="157"/>
      <c r="O121" s="125" t="str">
        <f t="shared" si="10"/>
        <v/>
      </c>
      <c r="Q121" s="238" t="str">
        <f t="shared" si="6"/>
        <v/>
      </c>
      <c r="S121" s="238" t="str">
        <f t="shared" si="7"/>
        <v/>
      </c>
      <c r="U121" s="230">
        <f t="shared" si="11"/>
        <v>9000</v>
      </c>
    </row>
    <row r="122" spans="2:21" ht="18" customHeight="1" x14ac:dyDescent="0.2">
      <c r="B122" s="221">
        <f>J!E118</f>
        <v>118</v>
      </c>
      <c r="C122" s="709" t="str">
        <f>IF(AND(J!A118="",J!B118&lt;&gt;""),"NESTARTOVALO",IF(AND(J!A118="",J!B118=""),"",J!A118))</f>
        <v/>
      </c>
      <c r="D122" s="709" t="str">
        <f>IF(AND(J!A118="",J!B118=""),"",J!B118)</f>
        <v/>
      </c>
      <c r="E122" s="223"/>
      <c r="F122" s="224"/>
      <c r="G122" s="225"/>
      <c r="H122" s="226" t="str">
        <f t="shared" si="8"/>
        <v/>
      </c>
      <c r="I122" s="227"/>
      <c r="J122" s="223"/>
      <c r="K122" s="224"/>
      <c r="L122" s="225"/>
      <c r="M122" s="226" t="str">
        <f t="shared" si="9"/>
        <v/>
      </c>
      <c r="N122" s="228"/>
      <c r="O122" s="227" t="str">
        <f t="shared" si="10"/>
        <v/>
      </c>
      <c r="Q122" s="238" t="str">
        <f t="shared" si="6"/>
        <v/>
      </c>
      <c r="S122" s="238" t="str">
        <f t="shared" si="7"/>
        <v/>
      </c>
      <c r="U122" s="230">
        <f t="shared" si="11"/>
        <v>9000</v>
      </c>
    </row>
    <row r="123" spans="2:21" ht="18" customHeight="1" x14ac:dyDescent="0.2">
      <c r="B123" s="123">
        <f>J!E119</f>
        <v>119</v>
      </c>
      <c r="C123" s="710" t="str">
        <f>IF(AND(J!A119="",J!B119&lt;&gt;""),"NESTARTOVALO",IF(AND(J!A119="",J!B119=""),"",J!A119))</f>
        <v/>
      </c>
      <c r="D123" s="710" t="str">
        <f>IF(AND(J!A119="",J!B119=""),"",J!B119)</f>
        <v/>
      </c>
      <c r="E123" s="132"/>
      <c r="F123" s="133"/>
      <c r="G123" s="134"/>
      <c r="H123" s="124" t="str">
        <f t="shared" si="8"/>
        <v/>
      </c>
      <c r="I123" s="125"/>
      <c r="J123" s="132"/>
      <c r="K123" s="133"/>
      <c r="L123" s="134"/>
      <c r="M123" s="124" t="str">
        <f t="shared" si="9"/>
        <v/>
      </c>
      <c r="N123" s="157"/>
      <c r="O123" s="125" t="str">
        <f t="shared" si="10"/>
        <v/>
      </c>
      <c r="Q123" s="238" t="str">
        <f t="shared" si="6"/>
        <v/>
      </c>
      <c r="S123" s="238" t="str">
        <f t="shared" si="7"/>
        <v/>
      </c>
      <c r="U123" s="230">
        <f t="shared" si="11"/>
        <v>9000</v>
      </c>
    </row>
    <row r="124" spans="2:21" ht="18" customHeight="1" x14ac:dyDescent="0.2">
      <c r="B124" s="221">
        <f>J!E120</f>
        <v>120</v>
      </c>
      <c r="C124" s="709" t="str">
        <f>IF(AND(J!A120="",J!B120&lt;&gt;""),"NESTARTOVALO",IF(AND(J!A120="",J!B120=""),"",J!A120))</f>
        <v/>
      </c>
      <c r="D124" s="709" t="str">
        <f>IF(AND(J!A120="",J!B120=""),"",J!B120)</f>
        <v/>
      </c>
      <c r="E124" s="223"/>
      <c r="F124" s="224"/>
      <c r="G124" s="225"/>
      <c r="H124" s="226" t="str">
        <f t="shared" si="8"/>
        <v/>
      </c>
      <c r="I124" s="227"/>
      <c r="J124" s="223"/>
      <c r="K124" s="224"/>
      <c r="L124" s="225"/>
      <c r="M124" s="226" t="str">
        <f t="shared" si="9"/>
        <v/>
      </c>
      <c r="N124" s="228"/>
      <c r="O124" s="227" t="str">
        <f t="shared" si="10"/>
        <v/>
      </c>
      <c r="Q124" s="238" t="str">
        <f t="shared" si="6"/>
        <v/>
      </c>
      <c r="S124" s="238" t="str">
        <f t="shared" si="7"/>
        <v/>
      </c>
      <c r="U124" s="230">
        <f t="shared" si="11"/>
        <v>9000</v>
      </c>
    </row>
    <row r="125" spans="2:21" ht="18" customHeight="1" x14ac:dyDescent="0.2">
      <c r="B125" s="123">
        <f>J!E121</f>
        <v>121</v>
      </c>
      <c r="C125" s="710" t="str">
        <f>IF(AND(J!A121="",J!B121&lt;&gt;""),"NESTARTOVALO",IF(AND(J!A121="",J!B121=""),"",J!A121))</f>
        <v/>
      </c>
      <c r="D125" s="710" t="str">
        <f>IF(AND(J!A121="",J!B121=""),"",J!B121)</f>
        <v/>
      </c>
      <c r="E125" s="132"/>
      <c r="F125" s="133"/>
      <c r="G125" s="134"/>
      <c r="H125" s="124" t="str">
        <f t="shared" si="8"/>
        <v/>
      </c>
      <c r="I125" s="125"/>
      <c r="J125" s="132"/>
      <c r="K125" s="133"/>
      <c r="L125" s="134"/>
      <c r="M125" s="124" t="str">
        <f t="shared" si="9"/>
        <v/>
      </c>
      <c r="N125" s="157"/>
      <c r="O125" s="125" t="str">
        <f t="shared" si="10"/>
        <v/>
      </c>
      <c r="Q125" s="238" t="str">
        <f t="shared" si="6"/>
        <v/>
      </c>
      <c r="S125" s="238" t="str">
        <f t="shared" si="7"/>
        <v/>
      </c>
      <c r="U125" s="230">
        <f t="shared" si="11"/>
        <v>9000</v>
      </c>
    </row>
    <row r="126" spans="2:21" ht="18" customHeight="1" x14ac:dyDescent="0.2">
      <c r="B126" s="221">
        <f>J!E122</f>
        <v>122</v>
      </c>
      <c r="C126" s="709" t="str">
        <f>IF(AND(J!A122="",J!B122&lt;&gt;""),"NESTARTOVALO",IF(AND(J!A122="",J!B122=""),"",J!A122))</f>
        <v/>
      </c>
      <c r="D126" s="709" t="str">
        <f>IF(AND(J!A122="",J!B122=""),"",J!B122)</f>
        <v/>
      </c>
      <c r="E126" s="223"/>
      <c r="F126" s="224"/>
      <c r="G126" s="225"/>
      <c r="H126" s="226" t="str">
        <f t="shared" si="8"/>
        <v/>
      </c>
      <c r="I126" s="227"/>
      <c r="J126" s="223"/>
      <c r="K126" s="224"/>
      <c r="L126" s="225"/>
      <c r="M126" s="226" t="str">
        <f t="shared" si="9"/>
        <v/>
      </c>
      <c r="N126" s="228"/>
      <c r="O126" s="227" t="str">
        <f t="shared" si="10"/>
        <v/>
      </c>
      <c r="Q126" s="238" t="str">
        <f t="shared" si="6"/>
        <v/>
      </c>
      <c r="S126" s="238" t="str">
        <f t="shared" si="7"/>
        <v/>
      </c>
      <c r="U126" s="230">
        <f t="shared" si="11"/>
        <v>9000</v>
      </c>
    </row>
    <row r="127" spans="2:21" ht="18" customHeight="1" x14ac:dyDescent="0.2">
      <c r="B127" s="123">
        <f>J!E123</f>
        <v>123</v>
      </c>
      <c r="C127" s="710" t="str">
        <f>IF(AND(J!A123="",J!B123&lt;&gt;""),"NESTARTOVALO",IF(AND(J!A123="",J!B123=""),"",J!A123))</f>
        <v/>
      </c>
      <c r="D127" s="710" t="str">
        <f>IF(AND(J!A123="",J!B123=""),"",J!B123)</f>
        <v/>
      </c>
      <c r="E127" s="132"/>
      <c r="F127" s="133"/>
      <c r="G127" s="134"/>
      <c r="H127" s="124" t="str">
        <f t="shared" si="8"/>
        <v/>
      </c>
      <c r="I127" s="125"/>
      <c r="J127" s="132"/>
      <c r="K127" s="133"/>
      <c r="L127" s="134"/>
      <c r="M127" s="124" t="str">
        <f t="shared" si="9"/>
        <v/>
      </c>
      <c r="N127" s="157"/>
      <c r="O127" s="125" t="str">
        <f t="shared" si="10"/>
        <v/>
      </c>
      <c r="Q127" s="238" t="str">
        <f t="shared" si="6"/>
        <v/>
      </c>
      <c r="S127" s="238" t="str">
        <f t="shared" si="7"/>
        <v/>
      </c>
      <c r="U127" s="230">
        <f t="shared" si="11"/>
        <v>9000</v>
      </c>
    </row>
    <row r="128" spans="2:21" ht="18" customHeight="1" x14ac:dyDescent="0.2">
      <c r="B128" s="221">
        <f>J!E124</f>
        <v>124</v>
      </c>
      <c r="C128" s="709" t="str">
        <f>IF(AND(J!A124="",J!B124&lt;&gt;""),"NESTARTOVALO",IF(AND(J!A124="",J!B124=""),"",J!A124))</f>
        <v/>
      </c>
      <c r="D128" s="709" t="str">
        <f>IF(AND(J!A124="",J!B124=""),"",J!B124)</f>
        <v/>
      </c>
      <c r="E128" s="223"/>
      <c r="F128" s="224"/>
      <c r="G128" s="225"/>
      <c r="H128" s="226" t="str">
        <f t="shared" si="8"/>
        <v/>
      </c>
      <c r="I128" s="227"/>
      <c r="J128" s="223"/>
      <c r="K128" s="224"/>
      <c r="L128" s="225"/>
      <c r="M128" s="226" t="str">
        <f t="shared" si="9"/>
        <v/>
      </c>
      <c r="N128" s="228"/>
      <c r="O128" s="227" t="str">
        <f t="shared" si="10"/>
        <v/>
      </c>
      <c r="Q128" s="238" t="str">
        <f t="shared" si="6"/>
        <v/>
      </c>
      <c r="S128" s="238" t="str">
        <f t="shared" si="7"/>
        <v/>
      </c>
      <c r="U128" s="230">
        <f t="shared" si="11"/>
        <v>9000</v>
      </c>
    </row>
    <row r="129" spans="2:21" ht="18" customHeight="1" x14ac:dyDescent="0.2">
      <c r="B129" s="123">
        <f>J!E125</f>
        <v>125</v>
      </c>
      <c r="C129" s="710" t="str">
        <f>IF(AND(J!A125="",J!B125&lt;&gt;""),"NESTARTOVALO",IF(AND(J!A125="",J!B125=""),"",J!A125))</f>
        <v/>
      </c>
      <c r="D129" s="710" t="str">
        <f>IF(AND(J!A125="",J!B125=""),"",J!B125)</f>
        <v/>
      </c>
      <c r="E129" s="132"/>
      <c r="F129" s="133"/>
      <c r="G129" s="134"/>
      <c r="H129" s="124" t="str">
        <f t="shared" si="8"/>
        <v/>
      </c>
      <c r="I129" s="125"/>
      <c r="J129" s="132"/>
      <c r="K129" s="133"/>
      <c r="L129" s="134"/>
      <c r="M129" s="124" t="str">
        <f t="shared" si="9"/>
        <v/>
      </c>
      <c r="N129" s="157"/>
      <c r="O129" s="125" t="str">
        <f t="shared" si="10"/>
        <v/>
      </c>
      <c r="Q129" s="238" t="str">
        <f t="shared" si="6"/>
        <v/>
      </c>
      <c r="S129" s="238" t="str">
        <f t="shared" si="7"/>
        <v/>
      </c>
      <c r="U129" s="230">
        <f t="shared" si="11"/>
        <v>9000</v>
      </c>
    </row>
    <row r="130" spans="2:21" ht="18" customHeight="1" x14ac:dyDescent="0.2">
      <c r="B130" s="221">
        <f>J!E126</f>
        <v>126</v>
      </c>
      <c r="C130" s="709" t="str">
        <f>IF(AND(J!A126="",J!B126&lt;&gt;""),"NESTARTOVALO",IF(AND(J!A126="",J!B126=""),"",J!A126))</f>
        <v/>
      </c>
      <c r="D130" s="709" t="str">
        <f>IF(AND(J!A126="",J!B126=""),"",J!B126)</f>
        <v/>
      </c>
      <c r="E130" s="223"/>
      <c r="F130" s="224"/>
      <c r="G130" s="225"/>
      <c r="H130" s="226" t="str">
        <f t="shared" si="8"/>
        <v/>
      </c>
      <c r="I130" s="227"/>
      <c r="J130" s="223"/>
      <c r="K130" s="224"/>
      <c r="L130" s="225"/>
      <c r="M130" s="226" t="str">
        <f t="shared" si="9"/>
        <v/>
      </c>
      <c r="N130" s="228"/>
      <c r="O130" s="227" t="str">
        <f t="shared" si="10"/>
        <v/>
      </c>
      <c r="Q130" s="238" t="str">
        <f t="shared" si="6"/>
        <v/>
      </c>
      <c r="S130" s="238" t="str">
        <f t="shared" si="7"/>
        <v/>
      </c>
      <c r="U130" s="230">
        <f t="shared" si="11"/>
        <v>9000</v>
      </c>
    </row>
    <row r="131" spans="2:21" ht="18" customHeight="1" x14ac:dyDescent="0.2">
      <c r="B131" s="294">
        <f>J!E127</f>
        <v>127</v>
      </c>
      <c r="C131" s="711" t="str">
        <f>IF(AND(J!A127="",J!B127&lt;&gt;""),"NESTARTOVALO",IF(AND(J!A127="",J!B127=""),"",J!A127))</f>
        <v/>
      </c>
      <c r="D131" s="711" t="str">
        <f>IF(AND(J!A127="",J!B127=""),"",J!B127)</f>
        <v/>
      </c>
      <c r="E131" s="295"/>
      <c r="F131" s="296"/>
      <c r="G131" s="297"/>
      <c r="H131" s="298" t="str">
        <f t="shared" si="8"/>
        <v/>
      </c>
      <c r="I131" s="299"/>
      <c r="J131" s="295"/>
      <c r="K131" s="296"/>
      <c r="L131" s="297"/>
      <c r="M131" s="298" t="str">
        <f t="shared" si="9"/>
        <v/>
      </c>
      <c r="N131" s="300"/>
      <c r="O131" s="299" t="str">
        <f t="shared" si="10"/>
        <v/>
      </c>
      <c r="Q131" s="238" t="str">
        <f t="shared" si="6"/>
        <v/>
      </c>
      <c r="S131" s="238" t="str">
        <f t="shared" si="7"/>
        <v/>
      </c>
      <c r="U131" s="230">
        <f t="shared" si="11"/>
        <v>9000</v>
      </c>
    </row>
    <row r="132" spans="2:21" ht="18" customHeight="1" x14ac:dyDescent="0.2">
      <c r="B132" s="221">
        <f>J!E128</f>
        <v>128</v>
      </c>
      <c r="C132" s="709" t="str">
        <f>IF(AND(J!A128="",J!B128&lt;&gt;""),"NESTARTOVALO",IF(AND(J!A128="",J!B128=""),"",J!A128))</f>
        <v/>
      </c>
      <c r="D132" s="709" t="str">
        <f>IF(AND(J!A128="",J!B128=""),"",J!B128)</f>
        <v/>
      </c>
      <c r="E132" s="223"/>
      <c r="F132" s="224"/>
      <c r="G132" s="225"/>
      <c r="H132" s="226" t="str">
        <f t="shared" si="8"/>
        <v/>
      </c>
      <c r="I132" s="227"/>
      <c r="J132" s="223"/>
      <c r="K132" s="224"/>
      <c r="L132" s="225"/>
      <c r="M132" s="226" t="str">
        <f t="shared" si="9"/>
        <v/>
      </c>
      <c r="N132" s="228"/>
      <c r="O132" s="227" t="str">
        <f t="shared" si="10"/>
        <v/>
      </c>
      <c r="Q132" s="238" t="str">
        <f t="shared" si="6"/>
        <v/>
      </c>
      <c r="S132" s="238" t="str">
        <f t="shared" si="7"/>
        <v/>
      </c>
      <c r="U132" s="230">
        <f t="shared" si="11"/>
        <v>9000</v>
      </c>
    </row>
    <row r="133" spans="2:21" ht="18" customHeight="1" x14ac:dyDescent="0.2">
      <c r="B133" s="123">
        <f>J!E129</f>
        <v>129</v>
      </c>
      <c r="C133" s="710" t="str">
        <f>IF(AND(J!A129="",J!B129&lt;&gt;""),"NESTARTOVALO",IF(AND(J!A129="",J!B129=""),"",J!A129))</f>
        <v/>
      </c>
      <c r="D133" s="710" t="str">
        <f>IF(AND(J!A129="",J!B129=""),"",J!B129)</f>
        <v/>
      </c>
      <c r="E133" s="132"/>
      <c r="F133" s="133"/>
      <c r="G133" s="134"/>
      <c r="H133" s="124" t="str">
        <f t="shared" si="8"/>
        <v/>
      </c>
      <c r="I133" s="125"/>
      <c r="J133" s="132"/>
      <c r="K133" s="133"/>
      <c r="L133" s="134"/>
      <c r="M133" s="124" t="str">
        <f t="shared" si="9"/>
        <v/>
      </c>
      <c r="N133" s="157"/>
      <c r="O133" s="125" t="str">
        <f t="shared" si="10"/>
        <v/>
      </c>
      <c r="Q133" s="238" t="str">
        <f t="shared" ref="Q133:Q196" si="12">IF(C133="","",IF(OR(O133="NP",O133="DNF"),O133,RANK(O133,O$5:O$178,1)))</f>
        <v/>
      </c>
      <c r="S133" s="238" t="str">
        <f t="shared" ref="S133:S196" si="13">IF(C133="","",IF(O133="NP",MAX(Q$5:Q$178)+1,IF(O133="DNF",MAX(Q$5:Q$178)+COUNTIF(Q$5:Q$178,"NP")+1,RANK(O133,O$5:O$178,1))))</f>
        <v/>
      </c>
      <c r="U133" s="230">
        <f t="shared" si="11"/>
        <v>9000</v>
      </c>
    </row>
    <row r="134" spans="2:21" ht="18" customHeight="1" x14ac:dyDescent="0.2">
      <c r="B134" s="221">
        <f>J!E130</f>
        <v>130</v>
      </c>
      <c r="C134" s="712" t="str">
        <f>IF(AND(J!A130="",J!B130&lt;&gt;""),"NESTARTOVALO",IF(AND(J!A130="",J!B130=""),"",J!A130))</f>
        <v/>
      </c>
      <c r="D134" s="712" t="str">
        <f>IF(AND(J!A130="",J!B130=""),"",J!B130)</f>
        <v/>
      </c>
      <c r="E134" s="223"/>
      <c r="F134" s="224"/>
      <c r="G134" s="225"/>
      <c r="H134" s="226" t="str">
        <f t="shared" ref="H134:H179" si="14">IF($C134="","",IF(OR($E134="DNF",$F134="DNF",$G134="DNF",AND($E134="",$F134="",$G134="")),"DNF",IF(OR($E134="NP",$F134="NP",$G134="NP"),"NP",IF(ISERROR(MEDIAN($E134:$G134)),"DNF",IF(OR($E134="X",$F134="X",$G134="X",$E134="",$F134="",$G134="",$E134="x",$F134="x",$G134="x"),MAX($E134:$G134),MEDIAN($E134:$G134))))))</f>
        <v/>
      </c>
      <c r="I134" s="227"/>
      <c r="J134" s="223"/>
      <c r="K134" s="224"/>
      <c r="L134" s="225"/>
      <c r="M134" s="226" t="str">
        <f t="shared" ref="M134:M179" si="15">IF($C134="","",IF(OR($J134="DNF",$K134="DNF",$L134="DNF",AND($J134="",$K134="",$L134="")),"DNF",IF(OR($J134="NP",$K134="NP",$L134="NP"),"NP",IF(ISERROR(MEDIAN($J134:$L134)),"DNF",IF(OR($J134="X",$K134="X",$L134="X",$J134="",$K134="",$L134="",$J134="x",$K134="x",$L134="x"),MAX($J134:$L134),MEDIAN($J134:$L134))))))</f>
        <v/>
      </c>
      <c r="N134" s="228"/>
      <c r="O134" s="227" t="str">
        <f t="shared" ref="O134:O179" si="16">IF(C134="","",IF(OR(AND(H134="NP",M134="NP"),AND(H134="DNF",M134="DNF")),H134,IF(AND(H134="NP",M134="DNF"),H134,IF(AND(H134="DNF",M134="NP"),M134,MIN(H134,M134)))))</f>
        <v/>
      </c>
      <c r="Q134" s="238" t="str">
        <f t="shared" si="12"/>
        <v/>
      </c>
      <c r="S134" s="238" t="str">
        <f t="shared" si="13"/>
        <v/>
      </c>
      <c r="U134" s="230">
        <f t="shared" ref="U134:U197" si="17">IF($C134="",9000,MAX(H134,M134)+(COUNTIF($H134:$H134,"NP")*600)+(COUNTIF($M134:$M134,"NP")*600)+(COUNTIF($H134:$H134,"DNF")*3600)+(COUNTIF($M134:$M134,"DNF")*3600))</f>
        <v>9000</v>
      </c>
    </row>
    <row r="135" spans="2:21" ht="18" customHeight="1" x14ac:dyDescent="0.2">
      <c r="B135" s="123">
        <f>J!E131</f>
        <v>131</v>
      </c>
      <c r="C135" s="710" t="str">
        <f>IF(AND(J!A131="",J!B131&lt;&gt;""),"NESTARTOVALO",IF(AND(J!A131="",J!B131=""),"",J!A131))</f>
        <v/>
      </c>
      <c r="D135" s="710" t="str">
        <f>IF(AND(J!A131="",J!B131=""),"",J!B131)</f>
        <v/>
      </c>
      <c r="E135" s="132"/>
      <c r="F135" s="133"/>
      <c r="G135" s="134"/>
      <c r="H135" s="124" t="str">
        <f t="shared" si="14"/>
        <v/>
      </c>
      <c r="I135" s="125"/>
      <c r="J135" s="132"/>
      <c r="K135" s="133"/>
      <c r="L135" s="134"/>
      <c r="M135" s="124" t="str">
        <f t="shared" si="15"/>
        <v/>
      </c>
      <c r="N135" s="157"/>
      <c r="O135" s="125" t="str">
        <f t="shared" si="16"/>
        <v/>
      </c>
      <c r="Q135" s="238" t="str">
        <f t="shared" si="12"/>
        <v/>
      </c>
      <c r="S135" s="238" t="str">
        <f t="shared" si="13"/>
        <v/>
      </c>
      <c r="U135" s="230">
        <f t="shared" si="17"/>
        <v>9000</v>
      </c>
    </row>
    <row r="136" spans="2:21" ht="18" customHeight="1" x14ac:dyDescent="0.2">
      <c r="B136" s="221">
        <f>J!E132</f>
        <v>132</v>
      </c>
      <c r="C136" s="709" t="str">
        <f>IF(AND(J!A132="",J!B132&lt;&gt;""),"NESTARTOVALO",IF(AND(J!A132="",J!B132=""),"",J!A132))</f>
        <v/>
      </c>
      <c r="D136" s="709" t="str">
        <f>IF(AND(J!A132="",J!B132=""),"",J!B132)</f>
        <v/>
      </c>
      <c r="E136" s="223"/>
      <c r="F136" s="224"/>
      <c r="G136" s="225"/>
      <c r="H136" s="226" t="str">
        <f t="shared" si="14"/>
        <v/>
      </c>
      <c r="I136" s="227"/>
      <c r="J136" s="223"/>
      <c r="K136" s="224"/>
      <c r="L136" s="225"/>
      <c r="M136" s="226" t="str">
        <f t="shared" si="15"/>
        <v/>
      </c>
      <c r="N136" s="228"/>
      <c r="O136" s="227" t="str">
        <f t="shared" si="16"/>
        <v/>
      </c>
      <c r="Q136" s="238" t="str">
        <f t="shared" si="12"/>
        <v/>
      </c>
      <c r="S136" s="238" t="str">
        <f t="shared" si="13"/>
        <v/>
      </c>
      <c r="U136" s="230">
        <f t="shared" si="17"/>
        <v>9000</v>
      </c>
    </row>
    <row r="137" spans="2:21" ht="18" customHeight="1" x14ac:dyDescent="0.2">
      <c r="B137" s="123">
        <f>J!E133</f>
        <v>133</v>
      </c>
      <c r="C137" s="710" t="str">
        <f>IF(AND(J!A133="",J!B133&lt;&gt;""),"NESTARTOVALO",IF(AND(J!A133="",J!B133=""),"",J!A133))</f>
        <v/>
      </c>
      <c r="D137" s="710" t="str">
        <f>IF(AND(J!A133="",J!B133=""),"",J!B133)</f>
        <v/>
      </c>
      <c r="E137" s="132"/>
      <c r="F137" s="133"/>
      <c r="G137" s="134"/>
      <c r="H137" s="124" t="str">
        <f t="shared" si="14"/>
        <v/>
      </c>
      <c r="I137" s="125"/>
      <c r="J137" s="132"/>
      <c r="K137" s="133"/>
      <c r="L137" s="134"/>
      <c r="M137" s="124" t="str">
        <f t="shared" si="15"/>
        <v/>
      </c>
      <c r="N137" s="157"/>
      <c r="O137" s="125" t="str">
        <f t="shared" si="16"/>
        <v/>
      </c>
      <c r="Q137" s="238" t="str">
        <f t="shared" si="12"/>
        <v/>
      </c>
      <c r="S137" s="238" t="str">
        <f t="shared" si="13"/>
        <v/>
      </c>
      <c r="U137" s="230">
        <f t="shared" si="17"/>
        <v>9000</v>
      </c>
    </row>
    <row r="138" spans="2:21" ht="18" customHeight="1" x14ac:dyDescent="0.2">
      <c r="B138" s="221">
        <f>J!E134</f>
        <v>134</v>
      </c>
      <c r="C138" s="709" t="str">
        <f>IF(AND(J!A134="",J!B134&lt;&gt;""),"NESTARTOVALO",IF(AND(J!A134="",J!B134=""),"",J!A134))</f>
        <v/>
      </c>
      <c r="D138" s="709" t="str">
        <f>IF(AND(J!A134="",J!B134=""),"",J!B134)</f>
        <v/>
      </c>
      <c r="E138" s="223"/>
      <c r="F138" s="224"/>
      <c r="G138" s="225"/>
      <c r="H138" s="226" t="str">
        <f t="shared" si="14"/>
        <v/>
      </c>
      <c r="I138" s="227"/>
      <c r="J138" s="223"/>
      <c r="K138" s="224"/>
      <c r="L138" s="225"/>
      <c r="M138" s="226" t="str">
        <f t="shared" si="15"/>
        <v/>
      </c>
      <c r="N138" s="228"/>
      <c r="O138" s="227" t="str">
        <f t="shared" si="16"/>
        <v/>
      </c>
      <c r="Q138" s="238" t="str">
        <f t="shared" si="12"/>
        <v/>
      </c>
      <c r="S138" s="238" t="str">
        <f t="shared" si="13"/>
        <v/>
      </c>
      <c r="U138" s="230">
        <f t="shared" si="17"/>
        <v>9000</v>
      </c>
    </row>
    <row r="139" spans="2:21" ht="18" customHeight="1" x14ac:dyDescent="0.2">
      <c r="B139" s="123">
        <f>J!E135</f>
        <v>135</v>
      </c>
      <c r="C139" s="710" t="str">
        <f>IF(AND(J!A135="",J!B135&lt;&gt;""),"NESTARTOVALO",IF(AND(J!A135="",J!B135=""),"",J!A135))</f>
        <v/>
      </c>
      <c r="D139" s="710" t="str">
        <f>IF(AND(J!A135="",J!B135=""),"",J!B135)</f>
        <v/>
      </c>
      <c r="E139" s="132"/>
      <c r="F139" s="133"/>
      <c r="G139" s="134"/>
      <c r="H139" s="124" t="str">
        <f t="shared" si="14"/>
        <v/>
      </c>
      <c r="I139" s="125"/>
      <c r="J139" s="132"/>
      <c r="K139" s="133"/>
      <c r="L139" s="134"/>
      <c r="M139" s="124" t="str">
        <f t="shared" si="15"/>
        <v/>
      </c>
      <c r="N139" s="157"/>
      <c r="O139" s="125" t="str">
        <f t="shared" si="16"/>
        <v/>
      </c>
      <c r="Q139" s="238" t="str">
        <f t="shared" si="12"/>
        <v/>
      </c>
      <c r="S139" s="238" t="str">
        <f t="shared" si="13"/>
        <v/>
      </c>
      <c r="U139" s="230">
        <f t="shared" si="17"/>
        <v>9000</v>
      </c>
    </row>
    <row r="140" spans="2:21" ht="18" customHeight="1" x14ac:dyDescent="0.2">
      <c r="B140" s="221">
        <f>J!E136</f>
        <v>136</v>
      </c>
      <c r="C140" s="709" t="str">
        <f>IF(AND(J!A136="",J!B136&lt;&gt;""),"NESTARTOVALO",IF(AND(J!A136="",J!B136=""),"",J!A136))</f>
        <v/>
      </c>
      <c r="D140" s="709" t="str">
        <f>IF(AND(J!A136="",J!B136=""),"",J!B136)</f>
        <v/>
      </c>
      <c r="E140" s="223"/>
      <c r="F140" s="224"/>
      <c r="G140" s="225"/>
      <c r="H140" s="226" t="str">
        <f t="shared" si="14"/>
        <v/>
      </c>
      <c r="I140" s="227"/>
      <c r="J140" s="223"/>
      <c r="K140" s="224"/>
      <c r="L140" s="225"/>
      <c r="M140" s="226" t="str">
        <f t="shared" si="15"/>
        <v/>
      </c>
      <c r="N140" s="228"/>
      <c r="O140" s="227" t="str">
        <f t="shared" si="16"/>
        <v/>
      </c>
      <c r="Q140" s="238" t="str">
        <f t="shared" si="12"/>
        <v/>
      </c>
      <c r="S140" s="238" t="str">
        <f t="shared" si="13"/>
        <v/>
      </c>
      <c r="U140" s="230">
        <f t="shared" si="17"/>
        <v>9000</v>
      </c>
    </row>
    <row r="141" spans="2:21" ht="18" customHeight="1" x14ac:dyDescent="0.2">
      <c r="B141" s="123">
        <f>J!E137</f>
        <v>137</v>
      </c>
      <c r="C141" s="710" t="str">
        <f>IF(AND(J!A137="",J!B137&lt;&gt;""),"NESTARTOVALO",IF(AND(J!A137="",J!B137=""),"",J!A137))</f>
        <v/>
      </c>
      <c r="D141" s="710" t="str">
        <f>IF(AND(J!A137="",J!B137=""),"",J!B137)</f>
        <v/>
      </c>
      <c r="E141" s="132"/>
      <c r="F141" s="133"/>
      <c r="G141" s="134"/>
      <c r="H141" s="124" t="str">
        <f t="shared" si="14"/>
        <v/>
      </c>
      <c r="I141" s="125"/>
      <c r="J141" s="132"/>
      <c r="K141" s="133"/>
      <c r="L141" s="134"/>
      <c r="M141" s="124" t="str">
        <f t="shared" si="15"/>
        <v/>
      </c>
      <c r="N141" s="157"/>
      <c r="O141" s="125" t="str">
        <f t="shared" si="16"/>
        <v/>
      </c>
      <c r="Q141" s="238" t="str">
        <f t="shared" si="12"/>
        <v/>
      </c>
      <c r="S141" s="238" t="str">
        <f t="shared" si="13"/>
        <v/>
      </c>
      <c r="U141" s="230">
        <f t="shared" si="17"/>
        <v>9000</v>
      </c>
    </row>
    <row r="142" spans="2:21" ht="18" customHeight="1" x14ac:dyDescent="0.2">
      <c r="B142" s="221">
        <f>J!E138</f>
        <v>138</v>
      </c>
      <c r="C142" s="709" t="str">
        <f>IF(AND(J!A138="",J!B138&lt;&gt;""),"NESTARTOVALO",IF(AND(J!A138="",J!B138=""),"",J!A138))</f>
        <v/>
      </c>
      <c r="D142" s="709" t="str">
        <f>IF(AND(J!A138="",J!B138=""),"",J!B138)</f>
        <v/>
      </c>
      <c r="E142" s="223"/>
      <c r="F142" s="224"/>
      <c r="G142" s="225"/>
      <c r="H142" s="226" t="str">
        <f t="shared" si="14"/>
        <v/>
      </c>
      <c r="I142" s="227"/>
      <c r="J142" s="223"/>
      <c r="K142" s="224"/>
      <c r="L142" s="225"/>
      <c r="M142" s="226" t="str">
        <f t="shared" si="15"/>
        <v/>
      </c>
      <c r="N142" s="228"/>
      <c r="O142" s="227" t="str">
        <f t="shared" si="16"/>
        <v/>
      </c>
      <c r="Q142" s="238" t="str">
        <f t="shared" si="12"/>
        <v/>
      </c>
      <c r="S142" s="238" t="str">
        <f t="shared" si="13"/>
        <v/>
      </c>
      <c r="U142" s="230">
        <f t="shared" si="17"/>
        <v>9000</v>
      </c>
    </row>
    <row r="143" spans="2:21" ht="18" customHeight="1" x14ac:dyDescent="0.2">
      <c r="B143" s="123">
        <f>J!E139</f>
        <v>139</v>
      </c>
      <c r="C143" s="710" t="str">
        <f>IF(AND(J!A139="",J!B139&lt;&gt;""),"NESTARTOVALO",IF(AND(J!A139="",J!B139=""),"",J!A139))</f>
        <v/>
      </c>
      <c r="D143" s="710" t="str">
        <f>IF(AND(J!A139="",J!B139=""),"",J!B139)</f>
        <v/>
      </c>
      <c r="E143" s="132"/>
      <c r="F143" s="133"/>
      <c r="G143" s="134"/>
      <c r="H143" s="124" t="str">
        <f t="shared" si="14"/>
        <v/>
      </c>
      <c r="I143" s="125"/>
      <c r="J143" s="132"/>
      <c r="K143" s="133"/>
      <c r="L143" s="134"/>
      <c r="M143" s="124" t="str">
        <f t="shared" si="15"/>
        <v/>
      </c>
      <c r="N143" s="157"/>
      <c r="O143" s="125" t="str">
        <f t="shared" si="16"/>
        <v/>
      </c>
      <c r="Q143" s="238" t="str">
        <f t="shared" si="12"/>
        <v/>
      </c>
      <c r="S143" s="238" t="str">
        <f t="shared" si="13"/>
        <v/>
      </c>
      <c r="U143" s="230">
        <f t="shared" si="17"/>
        <v>9000</v>
      </c>
    </row>
    <row r="144" spans="2:21" ht="18" customHeight="1" x14ac:dyDescent="0.2">
      <c r="B144" s="221">
        <f>J!E140</f>
        <v>140</v>
      </c>
      <c r="C144" s="709" t="str">
        <f>IF(AND(J!A140="",J!B140&lt;&gt;""),"NESTARTOVALO",IF(AND(J!A140="",J!B140=""),"",J!A140))</f>
        <v/>
      </c>
      <c r="D144" s="709" t="str">
        <f>IF(AND(J!A140="",J!B140=""),"",J!B140)</f>
        <v/>
      </c>
      <c r="E144" s="223"/>
      <c r="F144" s="224"/>
      <c r="G144" s="225"/>
      <c r="H144" s="226" t="str">
        <f t="shared" si="14"/>
        <v/>
      </c>
      <c r="I144" s="227"/>
      <c r="J144" s="223"/>
      <c r="K144" s="224"/>
      <c r="L144" s="225"/>
      <c r="M144" s="226" t="str">
        <f t="shared" si="15"/>
        <v/>
      </c>
      <c r="N144" s="228"/>
      <c r="O144" s="227" t="str">
        <f t="shared" si="16"/>
        <v/>
      </c>
      <c r="Q144" s="238" t="str">
        <f t="shared" si="12"/>
        <v/>
      </c>
      <c r="S144" s="238" t="str">
        <f t="shared" si="13"/>
        <v/>
      </c>
      <c r="U144" s="230">
        <f t="shared" si="17"/>
        <v>9000</v>
      </c>
    </row>
    <row r="145" spans="2:21" ht="18" customHeight="1" x14ac:dyDescent="0.2">
      <c r="B145" s="123">
        <f>J!E141</f>
        <v>141</v>
      </c>
      <c r="C145" s="710" t="str">
        <f>IF(AND(J!A141="",J!B141&lt;&gt;""),"NESTARTOVALO",IF(AND(J!A141="",J!B141=""),"",J!A141))</f>
        <v/>
      </c>
      <c r="D145" s="710" t="str">
        <f>IF(AND(J!A141="",J!B141=""),"",J!B141)</f>
        <v/>
      </c>
      <c r="E145" s="132"/>
      <c r="F145" s="133"/>
      <c r="G145" s="134"/>
      <c r="H145" s="124" t="str">
        <f t="shared" si="14"/>
        <v/>
      </c>
      <c r="I145" s="125"/>
      <c r="J145" s="132"/>
      <c r="K145" s="133"/>
      <c r="L145" s="134"/>
      <c r="M145" s="124" t="str">
        <f t="shared" si="15"/>
        <v/>
      </c>
      <c r="N145" s="157"/>
      <c r="O145" s="125" t="str">
        <f t="shared" si="16"/>
        <v/>
      </c>
      <c r="Q145" s="238" t="str">
        <f t="shared" si="12"/>
        <v/>
      </c>
      <c r="S145" s="238" t="str">
        <f t="shared" si="13"/>
        <v/>
      </c>
      <c r="U145" s="230">
        <f t="shared" si="17"/>
        <v>9000</v>
      </c>
    </row>
    <row r="146" spans="2:21" ht="18" customHeight="1" x14ac:dyDescent="0.2">
      <c r="B146" s="221">
        <f>J!E142</f>
        <v>142</v>
      </c>
      <c r="C146" s="709" t="str">
        <f>IF(AND(J!A142="",J!B142&lt;&gt;""),"NESTARTOVALO",IF(AND(J!A142="",J!B142=""),"",J!A142))</f>
        <v/>
      </c>
      <c r="D146" s="709" t="str">
        <f>IF(AND(J!A142="",J!B142=""),"",J!B142)</f>
        <v/>
      </c>
      <c r="E146" s="223"/>
      <c r="F146" s="224"/>
      <c r="G146" s="225"/>
      <c r="H146" s="226" t="str">
        <f t="shared" si="14"/>
        <v/>
      </c>
      <c r="I146" s="227"/>
      <c r="J146" s="223"/>
      <c r="K146" s="224"/>
      <c r="L146" s="225"/>
      <c r="M146" s="226" t="str">
        <f t="shared" si="15"/>
        <v/>
      </c>
      <c r="N146" s="228"/>
      <c r="O146" s="227" t="str">
        <f t="shared" si="16"/>
        <v/>
      </c>
      <c r="Q146" s="238" t="str">
        <f t="shared" si="12"/>
        <v/>
      </c>
      <c r="S146" s="238" t="str">
        <f t="shared" si="13"/>
        <v/>
      </c>
      <c r="U146" s="230">
        <f t="shared" si="17"/>
        <v>9000</v>
      </c>
    </row>
    <row r="147" spans="2:21" ht="18" customHeight="1" x14ac:dyDescent="0.2">
      <c r="B147" s="123">
        <f>J!E143</f>
        <v>143</v>
      </c>
      <c r="C147" s="710" t="str">
        <f>IF(AND(J!A143="",J!B143&lt;&gt;""),"NESTARTOVALO",IF(AND(J!A143="",J!B143=""),"",J!A143))</f>
        <v/>
      </c>
      <c r="D147" s="710" t="str">
        <f>IF(AND(J!A143="",J!B143=""),"",J!B143)</f>
        <v/>
      </c>
      <c r="E147" s="132"/>
      <c r="F147" s="133"/>
      <c r="G147" s="134"/>
      <c r="H147" s="124" t="str">
        <f t="shared" si="14"/>
        <v/>
      </c>
      <c r="I147" s="125"/>
      <c r="J147" s="132"/>
      <c r="K147" s="133"/>
      <c r="L147" s="134"/>
      <c r="M147" s="124" t="str">
        <f t="shared" si="15"/>
        <v/>
      </c>
      <c r="N147" s="157"/>
      <c r="O147" s="125" t="str">
        <f t="shared" si="16"/>
        <v/>
      </c>
      <c r="Q147" s="238" t="str">
        <f t="shared" si="12"/>
        <v/>
      </c>
      <c r="S147" s="238" t="str">
        <f t="shared" si="13"/>
        <v/>
      </c>
      <c r="U147" s="230">
        <f t="shared" si="17"/>
        <v>9000</v>
      </c>
    </row>
    <row r="148" spans="2:21" ht="18" customHeight="1" x14ac:dyDescent="0.2">
      <c r="B148" s="221">
        <f>J!E144</f>
        <v>144</v>
      </c>
      <c r="C148" s="709" t="str">
        <f>IF(AND(J!A144="",J!B144&lt;&gt;""),"NESTARTOVALO",IF(AND(J!A144="",J!B144=""),"",J!A144))</f>
        <v/>
      </c>
      <c r="D148" s="709" t="str">
        <f>IF(AND(J!A144="",J!B144=""),"",J!B144)</f>
        <v/>
      </c>
      <c r="E148" s="223"/>
      <c r="F148" s="224"/>
      <c r="G148" s="225"/>
      <c r="H148" s="226" t="str">
        <f t="shared" si="14"/>
        <v/>
      </c>
      <c r="I148" s="227"/>
      <c r="J148" s="223"/>
      <c r="K148" s="224"/>
      <c r="L148" s="225"/>
      <c r="M148" s="226" t="str">
        <f t="shared" si="15"/>
        <v/>
      </c>
      <c r="N148" s="228"/>
      <c r="O148" s="227" t="str">
        <f t="shared" si="16"/>
        <v/>
      </c>
      <c r="Q148" s="238" t="str">
        <f t="shared" si="12"/>
        <v/>
      </c>
      <c r="S148" s="238" t="str">
        <f t="shared" si="13"/>
        <v/>
      </c>
      <c r="U148" s="230">
        <f t="shared" si="17"/>
        <v>9000</v>
      </c>
    </row>
    <row r="149" spans="2:21" ht="18" customHeight="1" x14ac:dyDescent="0.2">
      <c r="B149" s="294">
        <f>J!E145</f>
        <v>145</v>
      </c>
      <c r="C149" s="711" t="str">
        <f>IF(AND(J!A145="",J!B145&lt;&gt;""),"NESTARTOVALO",IF(AND(J!A145="",J!B145=""),"",J!A145))</f>
        <v/>
      </c>
      <c r="D149" s="711" t="str">
        <f>IF(AND(J!A145="",J!B145=""),"",J!B145)</f>
        <v/>
      </c>
      <c r="E149" s="295"/>
      <c r="F149" s="296"/>
      <c r="G149" s="297"/>
      <c r="H149" s="298" t="str">
        <f t="shared" si="14"/>
        <v/>
      </c>
      <c r="I149" s="299"/>
      <c r="J149" s="295"/>
      <c r="K149" s="296"/>
      <c r="L149" s="297"/>
      <c r="M149" s="298" t="str">
        <f t="shared" si="15"/>
        <v/>
      </c>
      <c r="N149" s="300"/>
      <c r="O149" s="299" t="str">
        <f t="shared" si="16"/>
        <v/>
      </c>
      <c r="Q149" s="238" t="str">
        <f t="shared" si="12"/>
        <v/>
      </c>
      <c r="S149" s="238" t="str">
        <f t="shared" si="13"/>
        <v/>
      </c>
      <c r="U149" s="230">
        <f t="shared" si="17"/>
        <v>9000</v>
      </c>
    </row>
    <row r="150" spans="2:21" ht="18" customHeight="1" x14ac:dyDescent="0.2">
      <c r="B150" s="221">
        <f>J!E146</f>
        <v>146</v>
      </c>
      <c r="C150" s="709" t="str">
        <f>IF(AND(J!A146="",J!B146&lt;&gt;""),"NESTARTOVALO",IF(AND(J!A146="",J!B146=""),"",J!A146))</f>
        <v/>
      </c>
      <c r="D150" s="709" t="str">
        <f>IF(AND(J!A146="",J!B146=""),"",J!B146)</f>
        <v/>
      </c>
      <c r="E150" s="223"/>
      <c r="F150" s="224"/>
      <c r="G150" s="225"/>
      <c r="H150" s="226" t="str">
        <f t="shared" si="14"/>
        <v/>
      </c>
      <c r="I150" s="227"/>
      <c r="J150" s="223"/>
      <c r="K150" s="224"/>
      <c r="L150" s="225"/>
      <c r="M150" s="226" t="str">
        <f t="shared" si="15"/>
        <v/>
      </c>
      <c r="N150" s="228"/>
      <c r="O150" s="227" t="str">
        <f t="shared" si="16"/>
        <v/>
      </c>
      <c r="Q150" s="238" t="str">
        <f t="shared" si="12"/>
        <v/>
      </c>
      <c r="S150" s="238" t="str">
        <f t="shared" si="13"/>
        <v/>
      </c>
      <c r="U150" s="230">
        <f t="shared" si="17"/>
        <v>9000</v>
      </c>
    </row>
    <row r="151" spans="2:21" ht="18" customHeight="1" x14ac:dyDescent="0.2">
      <c r="B151" s="231">
        <f>J!E147</f>
        <v>147</v>
      </c>
      <c r="C151" s="713" t="str">
        <f>IF(AND(J!A147="",J!B147&lt;&gt;""),"NESTARTOVALO",IF(AND(J!A147="",J!B147=""),"",J!A147))</f>
        <v/>
      </c>
      <c r="D151" s="713" t="str">
        <f>IF(AND(J!A147="",J!B147=""),"",J!B147)</f>
        <v/>
      </c>
      <c r="E151" s="233"/>
      <c r="F151" s="234"/>
      <c r="G151" s="235"/>
      <c r="H151" s="236" t="str">
        <f t="shared" si="14"/>
        <v/>
      </c>
      <c r="I151" s="230"/>
      <c r="J151" s="233"/>
      <c r="K151" s="234"/>
      <c r="L151" s="235"/>
      <c r="M151" s="236" t="str">
        <f t="shared" si="15"/>
        <v/>
      </c>
      <c r="N151" s="237"/>
      <c r="O151" s="230" t="str">
        <f t="shared" si="16"/>
        <v/>
      </c>
      <c r="Q151" s="238" t="str">
        <f t="shared" si="12"/>
        <v/>
      </c>
      <c r="S151" s="238" t="str">
        <f t="shared" si="13"/>
        <v/>
      </c>
      <c r="U151" s="230">
        <f t="shared" si="17"/>
        <v>9000</v>
      </c>
    </row>
    <row r="152" spans="2:21" ht="18" customHeight="1" x14ac:dyDescent="0.2">
      <c r="B152" s="221">
        <f>J!E148</f>
        <v>148</v>
      </c>
      <c r="C152" s="709" t="str">
        <f>IF(AND(J!A148="",J!B148&lt;&gt;""),"NESTARTOVALO",IF(AND(J!A148="",J!B148=""),"",J!A148))</f>
        <v/>
      </c>
      <c r="D152" s="709" t="str">
        <f>IF(AND(J!A148="",J!B148=""),"",J!B148)</f>
        <v/>
      </c>
      <c r="E152" s="223"/>
      <c r="F152" s="224"/>
      <c r="G152" s="225"/>
      <c r="H152" s="226" t="str">
        <f t="shared" si="14"/>
        <v/>
      </c>
      <c r="I152" s="227"/>
      <c r="J152" s="223"/>
      <c r="K152" s="224"/>
      <c r="L152" s="225"/>
      <c r="M152" s="226" t="str">
        <f t="shared" si="15"/>
        <v/>
      </c>
      <c r="N152" s="228"/>
      <c r="O152" s="227" t="str">
        <f t="shared" si="16"/>
        <v/>
      </c>
      <c r="Q152" s="238" t="str">
        <f t="shared" si="12"/>
        <v/>
      </c>
      <c r="S152" s="238" t="str">
        <f t="shared" si="13"/>
        <v/>
      </c>
      <c r="U152" s="230">
        <f t="shared" si="17"/>
        <v>9000</v>
      </c>
    </row>
    <row r="153" spans="2:21" ht="18" customHeight="1" x14ac:dyDescent="0.2">
      <c r="B153" s="123">
        <f>J!E149</f>
        <v>149</v>
      </c>
      <c r="C153" s="710" t="str">
        <f>IF(AND(J!A149="",J!B149&lt;&gt;""),"NESTARTOVALO",IF(AND(J!A149="",J!B149=""),"",J!A149))</f>
        <v/>
      </c>
      <c r="D153" s="710" t="str">
        <f>IF(AND(J!A149="",J!B149=""),"",J!B149)</f>
        <v/>
      </c>
      <c r="E153" s="132"/>
      <c r="F153" s="133"/>
      <c r="G153" s="134"/>
      <c r="H153" s="124" t="str">
        <f t="shared" si="14"/>
        <v/>
      </c>
      <c r="I153" s="125"/>
      <c r="J153" s="132"/>
      <c r="K153" s="133"/>
      <c r="L153" s="134"/>
      <c r="M153" s="124" t="str">
        <f t="shared" si="15"/>
        <v/>
      </c>
      <c r="N153" s="157"/>
      <c r="O153" s="125" t="str">
        <f t="shared" si="16"/>
        <v/>
      </c>
      <c r="Q153" s="238" t="str">
        <f t="shared" si="12"/>
        <v/>
      </c>
      <c r="S153" s="238" t="str">
        <f t="shared" si="13"/>
        <v/>
      </c>
      <c r="U153" s="230">
        <f t="shared" si="17"/>
        <v>9000</v>
      </c>
    </row>
    <row r="154" spans="2:21" ht="18" customHeight="1" x14ac:dyDescent="0.2">
      <c r="B154" s="221">
        <f>J!E150</f>
        <v>150</v>
      </c>
      <c r="C154" s="709" t="str">
        <f>IF(AND(J!A150="",J!B150&lt;&gt;""),"NESTARTOVALO",IF(AND(J!A150="",J!B150=""),"",J!A150))</f>
        <v/>
      </c>
      <c r="D154" s="709" t="str">
        <f>IF(AND(J!A150="",J!B150=""),"",J!B150)</f>
        <v/>
      </c>
      <c r="E154" s="223"/>
      <c r="F154" s="224"/>
      <c r="G154" s="225"/>
      <c r="H154" s="226" t="str">
        <f t="shared" si="14"/>
        <v/>
      </c>
      <c r="I154" s="227"/>
      <c r="J154" s="223"/>
      <c r="K154" s="224"/>
      <c r="L154" s="225"/>
      <c r="M154" s="226" t="str">
        <f t="shared" si="15"/>
        <v/>
      </c>
      <c r="N154" s="228"/>
      <c r="O154" s="227" t="str">
        <f t="shared" si="16"/>
        <v/>
      </c>
      <c r="Q154" s="238" t="str">
        <f t="shared" si="12"/>
        <v/>
      </c>
      <c r="S154" s="238" t="str">
        <f t="shared" si="13"/>
        <v/>
      </c>
      <c r="U154" s="230">
        <f t="shared" si="17"/>
        <v>9000</v>
      </c>
    </row>
    <row r="155" spans="2:21" ht="18" customHeight="1" x14ac:dyDescent="0.2">
      <c r="B155" s="123">
        <f>J!E151</f>
        <v>151</v>
      </c>
      <c r="C155" s="710" t="str">
        <f>IF(AND(J!A151="",J!B151&lt;&gt;""),"NESTARTOVALO",IF(AND(J!A151="",J!B151=""),"",J!A151))</f>
        <v/>
      </c>
      <c r="D155" s="710" t="str">
        <f>IF(AND(J!A151="",J!B151=""),"",J!B151)</f>
        <v/>
      </c>
      <c r="E155" s="132"/>
      <c r="F155" s="133"/>
      <c r="G155" s="134"/>
      <c r="H155" s="124" t="str">
        <f t="shared" si="14"/>
        <v/>
      </c>
      <c r="I155" s="125"/>
      <c r="J155" s="132"/>
      <c r="K155" s="133"/>
      <c r="L155" s="134"/>
      <c r="M155" s="124" t="str">
        <f t="shared" si="15"/>
        <v/>
      </c>
      <c r="N155" s="157"/>
      <c r="O155" s="125" t="str">
        <f t="shared" si="16"/>
        <v/>
      </c>
      <c r="Q155" s="238" t="str">
        <f t="shared" si="12"/>
        <v/>
      </c>
      <c r="S155" s="238" t="str">
        <f t="shared" si="13"/>
        <v/>
      </c>
      <c r="U155" s="230">
        <f t="shared" si="17"/>
        <v>9000</v>
      </c>
    </row>
    <row r="156" spans="2:21" ht="18" customHeight="1" x14ac:dyDescent="0.2">
      <c r="B156" s="221">
        <f>J!E152</f>
        <v>152</v>
      </c>
      <c r="C156" s="709" t="str">
        <f>IF(AND(J!A152="",J!B152&lt;&gt;""),"NESTARTOVALO",IF(AND(J!A152="",J!B152=""),"",J!A152))</f>
        <v/>
      </c>
      <c r="D156" s="709" t="str">
        <f>IF(AND(J!A152="",J!B152=""),"",J!B152)</f>
        <v/>
      </c>
      <c r="E156" s="223"/>
      <c r="F156" s="224"/>
      <c r="G156" s="225"/>
      <c r="H156" s="226" t="str">
        <f t="shared" si="14"/>
        <v/>
      </c>
      <c r="I156" s="227"/>
      <c r="J156" s="223"/>
      <c r="K156" s="224"/>
      <c r="L156" s="225"/>
      <c r="M156" s="226" t="str">
        <f t="shared" si="15"/>
        <v/>
      </c>
      <c r="N156" s="228"/>
      <c r="O156" s="227" t="str">
        <f t="shared" si="16"/>
        <v/>
      </c>
      <c r="Q156" s="238" t="str">
        <f t="shared" si="12"/>
        <v/>
      </c>
      <c r="S156" s="238" t="str">
        <f t="shared" si="13"/>
        <v/>
      </c>
      <c r="U156" s="230">
        <f t="shared" si="17"/>
        <v>9000</v>
      </c>
    </row>
    <row r="157" spans="2:21" ht="18" customHeight="1" x14ac:dyDescent="0.2">
      <c r="B157" s="123">
        <f>J!E153</f>
        <v>153</v>
      </c>
      <c r="C157" s="710" t="str">
        <f>IF(AND(J!A153="",J!B153&lt;&gt;""),"NESTARTOVALO",IF(AND(J!A153="",J!B153=""),"",J!A153))</f>
        <v/>
      </c>
      <c r="D157" s="710" t="str">
        <f>IF(AND(J!A153="",J!B153=""),"",J!B153)</f>
        <v/>
      </c>
      <c r="E157" s="132"/>
      <c r="F157" s="133"/>
      <c r="G157" s="134"/>
      <c r="H157" s="124" t="str">
        <f t="shared" si="14"/>
        <v/>
      </c>
      <c r="I157" s="125"/>
      <c r="J157" s="132"/>
      <c r="K157" s="133"/>
      <c r="L157" s="134"/>
      <c r="M157" s="124" t="str">
        <f t="shared" si="15"/>
        <v/>
      </c>
      <c r="N157" s="157"/>
      <c r="O157" s="125" t="str">
        <f t="shared" si="16"/>
        <v/>
      </c>
      <c r="Q157" s="238" t="str">
        <f t="shared" si="12"/>
        <v/>
      </c>
      <c r="S157" s="238" t="str">
        <f t="shared" si="13"/>
        <v/>
      </c>
      <c r="U157" s="230">
        <f t="shared" si="17"/>
        <v>9000</v>
      </c>
    </row>
    <row r="158" spans="2:21" ht="18" customHeight="1" x14ac:dyDescent="0.2">
      <c r="B158" s="221">
        <f>J!E154</f>
        <v>154</v>
      </c>
      <c r="C158" s="709" t="str">
        <f>IF(AND(J!A154="",J!B154&lt;&gt;""),"NESTARTOVALO",IF(AND(J!A154="",J!B154=""),"",J!A154))</f>
        <v/>
      </c>
      <c r="D158" s="709" t="str">
        <f>IF(AND(J!A154="",J!B154=""),"",J!B154)</f>
        <v/>
      </c>
      <c r="E158" s="223"/>
      <c r="F158" s="224"/>
      <c r="G158" s="225"/>
      <c r="H158" s="226" t="str">
        <f t="shared" si="14"/>
        <v/>
      </c>
      <c r="I158" s="227"/>
      <c r="J158" s="223"/>
      <c r="K158" s="224"/>
      <c r="L158" s="225"/>
      <c r="M158" s="226" t="str">
        <f t="shared" si="15"/>
        <v/>
      </c>
      <c r="N158" s="228"/>
      <c r="O158" s="227" t="str">
        <f t="shared" si="16"/>
        <v/>
      </c>
      <c r="Q158" s="238" t="str">
        <f t="shared" si="12"/>
        <v/>
      </c>
      <c r="S158" s="238" t="str">
        <f t="shared" si="13"/>
        <v/>
      </c>
      <c r="U158" s="230">
        <f t="shared" si="17"/>
        <v>9000</v>
      </c>
    </row>
    <row r="159" spans="2:21" ht="18" customHeight="1" x14ac:dyDescent="0.2">
      <c r="B159" s="123">
        <f>J!E155</f>
        <v>155</v>
      </c>
      <c r="C159" s="710" t="str">
        <f>IF(AND(J!A155="",J!B155&lt;&gt;""),"NESTARTOVALO",IF(AND(J!A155="",J!B155=""),"",J!A155))</f>
        <v/>
      </c>
      <c r="D159" s="710" t="str">
        <f>IF(AND(J!A155="",J!B155=""),"",J!B155)</f>
        <v/>
      </c>
      <c r="E159" s="132"/>
      <c r="F159" s="133"/>
      <c r="G159" s="134"/>
      <c r="H159" s="124" t="str">
        <f t="shared" si="14"/>
        <v/>
      </c>
      <c r="I159" s="125"/>
      <c r="J159" s="132"/>
      <c r="K159" s="133"/>
      <c r="L159" s="134"/>
      <c r="M159" s="124" t="str">
        <f t="shared" si="15"/>
        <v/>
      </c>
      <c r="N159" s="157"/>
      <c r="O159" s="125" t="str">
        <f t="shared" si="16"/>
        <v/>
      </c>
      <c r="Q159" s="238" t="str">
        <f t="shared" si="12"/>
        <v/>
      </c>
      <c r="S159" s="238" t="str">
        <f t="shared" si="13"/>
        <v/>
      </c>
      <c r="U159" s="230">
        <f t="shared" si="17"/>
        <v>9000</v>
      </c>
    </row>
    <row r="160" spans="2:21" ht="18" customHeight="1" x14ac:dyDescent="0.2">
      <c r="B160" s="221">
        <f>J!E156</f>
        <v>156</v>
      </c>
      <c r="C160" s="709" t="str">
        <f>IF(AND(J!A156="",J!B156&lt;&gt;""),"NESTARTOVALO",IF(AND(J!A156="",J!B156=""),"",J!A156))</f>
        <v/>
      </c>
      <c r="D160" s="709" t="str">
        <f>IF(AND(J!A156="",J!B156=""),"",J!B156)</f>
        <v/>
      </c>
      <c r="E160" s="223"/>
      <c r="F160" s="224"/>
      <c r="G160" s="225"/>
      <c r="H160" s="226" t="str">
        <f t="shared" si="14"/>
        <v/>
      </c>
      <c r="I160" s="227"/>
      <c r="J160" s="223"/>
      <c r="K160" s="224"/>
      <c r="L160" s="225"/>
      <c r="M160" s="226" t="str">
        <f t="shared" si="15"/>
        <v/>
      </c>
      <c r="N160" s="228"/>
      <c r="O160" s="227" t="str">
        <f t="shared" si="16"/>
        <v/>
      </c>
      <c r="Q160" s="238" t="str">
        <f t="shared" si="12"/>
        <v/>
      </c>
      <c r="S160" s="238" t="str">
        <f t="shared" si="13"/>
        <v/>
      </c>
      <c r="U160" s="230">
        <f t="shared" si="17"/>
        <v>9000</v>
      </c>
    </row>
    <row r="161" spans="2:21" ht="18" customHeight="1" x14ac:dyDescent="0.2">
      <c r="B161" s="123">
        <f>J!E157</f>
        <v>157</v>
      </c>
      <c r="C161" s="710" t="str">
        <f>IF(AND(J!A157="",J!B157&lt;&gt;""),"NESTARTOVALO",IF(AND(J!A157="",J!B157=""),"",J!A157))</f>
        <v/>
      </c>
      <c r="D161" s="710" t="str">
        <f>IF(AND(J!A157="",J!B157=""),"",J!B157)</f>
        <v/>
      </c>
      <c r="E161" s="132"/>
      <c r="F161" s="133"/>
      <c r="G161" s="134"/>
      <c r="H161" s="124" t="str">
        <f t="shared" si="14"/>
        <v/>
      </c>
      <c r="I161" s="125"/>
      <c r="J161" s="132"/>
      <c r="K161" s="133"/>
      <c r="L161" s="134"/>
      <c r="M161" s="124" t="str">
        <f t="shared" si="15"/>
        <v/>
      </c>
      <c r="N161" s="157"/>
      <c r="O161" s="125" t="str">
        <f t="shared" si="16"/>
        <v/>
      </c>
      <c r="Q161" s="238" t="str">
        <f t="shared" si="12"/>
        <v/>
      </c>
      <c r="S161" s="238" t="str">
        <f t="shared" si="13"/>
        <v/>
      </c>
      <c r="U161" s="230">
        <f t="shared" si="17"/>
        <v>9000</v>
      </c>
    </row>
    <row r="162" spans="2:21" ht="18" customHeight="1" x14ac:dyDescent="0.2">
      <c r="B162" s="221">
        <f>J!E158</f>
        <v>158</v>
      </c>
      <c r="C162" s="709" t="str">
        <f>IF(AND(J!A158="",J!B158&lt;&gt;""),"NESTARTOVALO",IF(AND(J!A158="",J!B158=""),"",J!A158))</f>
        <v/>
      </c>
      <c r="D162" s="709" t="str">
        <f>IF(AND(J!A158="",J!B158=""),"",J!B158)</f>
        <v/>
      </c>
      <c r="E162" s="223"/>
      <c r="F162" s="224"/>
      <c r="G162" s="225"/>
      <c r="H162" s="226" t="str">
        <f t="shared" si="14"/>
        <v/>
      </c>
      <c r="I162" s="227"/>
      <c r="J162" s="223"/>
      <c r="K162" s="224"/>
      <c r="L162" s="225"/>
      <c r="M162" s="226" t="str">
        <f t="shared" si="15"/>
        <v/>
      </c>
      <c r="N162" s="228"/>
      <c r="O162" s="227" t="str">
        <f t="shared" si="16"/>
        <v/>
      </c>
      <c r="Q162" s="238" t="str">
        <f t="shared" si="12"/>
        <v/>
      </c>
      <c r="S162" s="238" t="str">
        <f t="shared" si="13"/>
        <v/>
      </c>
      <c r="U162" s="230">
        <f t="shared" si="17"/>
        <v>9000</v>
      </c>
    </row>
    <row r="163" spans="2:21" ht="18" customHeight="1" x14ac:dyDescent="0.2">
      <c r="B163" s="123">
        <f>J!E159</f>
        <v>159</v>
      </c>
      <c r="C163" s="710" t="str">
        <f>IF(AND(J!A159="",J!B159&lt;&gt;""),"NESTARTOVALO",IF(AND(J!A159="",J!B159=""),"",J!A159))</f>
        <v/>
      </c>
      <c r="D163" s="710" t="str">
        <f>IF(AND(J!A159="",J!B159=""),"",J!B159)</f>
        <v/>
      </c>
      <c r="E163" s="132"/>
      <c r="F163" s="133"/>
      <c r="G163" s="134"/>
      <c r="H163" s="124" t="str">
        <f t="shared" si="14"/>
        <v/>
      </c>
      <c r="I163" s="125"/>
      <c r="J163" s="132"/>
      <c r="K163" s="133"/>
      <c r="L163" s="134"/>
      <c r="M163" s="124" t="str">
        <f t="shared" si="15"/>
        <v/>
      </c>
      <c r="N163" s="157"/>
      <c r="O163" s="125" t="str">
        <f t="shared" si="16"/>
        <v/>
      </c>
      <c r="Q163" s="238" t="str">
        <f t="shared" si="12"/>
        <v/>
      </c>
      <c r="S163" s="238" t="str">
        <f t="shared" si="13"/>
        <v/>
      </c>
      <c r="U163" s="230">
        <f t="shared" si="17"/>
        <v>9000</v>
      </c>
    </row>
    <row r="164" spans="2:21" ht="18" customHeight="1" x14ac:dyDescent="0.2">
      <c r="B164" s="221">
        <f>J!E160</f>
        <v>160</v>
      </c>
      <c r="C164" s="709" t="str">
        <f>IF(AND(J!A160="",J!B160&lt;&gt;""),"NESTARTOVALO",IF(AND(J!A160="",J!B160=""),"",J!A160))</f>
        <v/>
      </c>
      <c r="D164" s="709" t="str">
        <f>IF(AND(J!A160="",J!B160=""),"",J!B160)</f>
        <v/>
      </c>
      <c r="E164" s="223"/>
      <c r="F164" s="224"/>
      <c r="G164" s="225"/>
      <c r="H164" s="226" t="str">
        <f t="shared" si="14"/>
        <v/>
      </c>
      <c r="I164" s="227"/>
      <c r="J164" s="223"/>
      <c r="K164" s="224"/>
      <c r="L164" s="225"/>
      <c r="M164" s="226" t="str">
        <f t="shared" si="15"/>
        <v/>
      </c>
      <c r="N164" s="228"/>
      <c r="O164" s="227" t="str">
        <f t="shared" si="16"/>
        <v/>
      </c>
      <c r="Q164" s="238" t="str">
        <f t="shared" si="12"/>
        <v/>
      </c>
      <c r="S164" s="238" t="str">
        <f t="shared" si="13"/>
        <v/>
      </c>
      <c r="U164" s="230">
        <f t="shared" si="17"/>
        <v>9000</v>
      </c>
    </row>
    <row r="165" spans="2:21" ht="18" customHeight="1" x14ac:dyDescent="0.2">
      <c r="B165" s="123">
        <f>J!E161</f>
        <v>161</v>
      </c>
      <c r="C165" s="710" t="str">
        <f>IF(AND(J!A161="",J!B161&lt;&gt;""),"NESTARTOVALO",IF(AND(J!A161="",J!B161=""),"",J!A161))</f>
        <v/>
      </c>
      <c r="D165" s="710" t="str">
        <f>IF(AND(J!A161="",J!B161=""),"",J!B161)</f>
        <v/>
      </c>
      <c r="E165" s="132"/>
      <c r="F165" s="133"/>
      <c r="G165" s="134"/>
      <c r="H165" s="124" t="str">
        <f t="shared" si="14"/>
        <v/>
      </c>
      <c r="I165" s="125"/>
      <c r="J165" s="132"/>
      <c r="K165" s="133"/>
      <c r="L165" s="134"/>
      <c r="M165" s="124" t="str">
        <f t="shared" si="15"/>
        <v/>
      </c>
      <c r="N165" s="157"/>
      <c r="O165" s="125" t="str">
        <f t="shared" si="16"/>
        <v/>
      </c>
      <c r="Q165" s="238" t="str">
        <f t="shared" si="12"/>
        <v/>
      </c>
      <c r="S165" s="238" t="str">
        <f t="shared" si="13"/>
        <v/>
      </c>
      <c r="U165" s="230">
        <f t="shared" si="17"/>
        <v>9000</v>
      </c>
    </row>
    <row r="166" spans="2:21" ht="18" customHeight="1" x14ac:dyDescent="0.2">
      <c r="B166" s="221">
        <f>J!E162</f>
        <v>162</v>
      </c>
      <c r="C166" s="709" t="str">
        <f>IF(AND(J!A162="",J!B162&lt;&gt;""),"NESTARTOVALO",IF(AND(J!A162="",J!B162=""),"",J!A162))</f>
        <v/>
      </c>
      <c r="D166" s="709" t="str">
        <f>IF(AND(J!A162="",J!B162=""),"",J!B162)</f>
        <v/>
      </c>
      <c r="E166" s="223"/>
      <c r="F166" s="224"/>
      <c r="G166" s="225"/>
      <c r="H166" s="226" t="str">
        <f t="shared" si="14"/>
        <v/>
      </c>
      <c r="I166" s="227"/>
      <c r="J166" s="223"/>
      <c r="K166" s="224"/>
      <c r="L166" s="225"/>
      <c r="M166" s="226" t="str">
        <f t="shared" si="15"/>
        <v/>
      </c>
      <c r="N166" s="228"/>
      <c r="O166" s="227" t="str">
        <f t="shared" si="16"/>
        <v/>
      </c>
      <c r="Q166" s="238" t="str">
        <f t="shared" si="12"/>
        <v/>
      </c>
      <c r="S166" s="238" t="str">
        <f t="shared" si="13"/>
        <v/>
      </c>
      <c r="U166" s="230">
        <f t="shared" si="17"/>
        <v>9000</v>
      </c>
    </row>
    <row r="167" spans="2:21" ht="18" customHeight="1" x14ac:dyDescent="0.2">
      <c r="B167" s="123">
        <f>J!E163</f>
        <v>163</v>
      </c>
      <c r="C167" s="710" t="str">
        <f>IF(AND(J!A163="",J!B163&lt;&gt;""),"NESTARTOVALO",IF(AND(J!A163="",J!B163=""),"",J!A163))</f>
        <v/>
      </c>
      <c r="D167" s="710" t="str">
        <f>IF(AND(J!A163="",J!B163=""),"",J!B163)</f>
        <v/>
      </c>
      <c r="E167" s="132"/>
      <c r="F167" s="133"/>
      <c r="G167" s="134"/>
      <c r="H167" s="124" t="str">
        <f t="shared" si="14"/>
        <v/>
      </c>
      <c r="I167" s="125"/>
      <c r="J167" s="132"/>
      <c r="K167" s="133"/>
      <c r="L167" s="134"/>
      <c r="M167" s="124" t="str">
        <f t="shared" si="15"/>
        <v/>
      </c>
      <c r="N167" s="157"/>
      <c r="O167" s="125" t="str">
        <f t="shared" si="16"/>
        <v/>
      </c>
      <c r="Q167" s="238" t="str">
        <f t="shared" si="12"/>
        <v/>
      </c>
      <c r="S167" s="238" t="str">
        <f t="shared" si="13"/>
        <v/>
      </c>
      <c r="U167" s="230">
        <f t="shared" si="17"/>
        <v>9000</v>
      </c>
    </row>
    <row r="168" spans="2:21" ht="18" customHeight="1" x14ac:dyDescent="0.2">
      <c r="B168" s="221">
        <f>J!E164</f>
        <v>164</v>
      </c>
      <c r="C168" s="709" t="str">
        <f>IF(AND(J!A164="",J!B164&lt;&gt;""),"NESTARTOVALO",IF(AND(J!A164="",J!B164=""),"",J!A164))</f>
        <v/>
      </c>
      <c r="D168" s="709" t="str">
        <f>IF(AND(J!A164="",J!B164=""),"",J!B164)</f>
        <v/>
      </c>
      <c r="E168" s="223"/>
      <c r="F168" s="224"/>
      <c r="G168" s="225"/>
      <c r="H168" s="226" t="str">
        <f t="shared" si="14"/>
        <v/>
      </c>
      <c r="I168" s="227"/>
      <c r="J168" s="223"/>
      <c r="K168" s="224"/>
      <c r="L168" s="225"/>
      <c r="M168" s="226" t="str">
        <f t="shared" si="15"/>
        <v/>
      </c>
      <c r="N168" s="228"/>
      <c r="O168" s="227" t="str">
        <f t="shared" si="16"/>
        <v/>
      </c>
      <c r="Q168" s="238" t="str">
        <f t="shared" si="12"/>
        <v/>
      </c>
      <c r="S168" s="238" t="str">
        <f t="shared" si="13"/>
        <v/>
      </c>
      <c r="U168" s="230">
        <f t="shared" si="17"/>
        <v>9000</v>
      </c>
    </row>
    <row r="169" spans="2:21" ht="18" customHeight="1" x14ac:dyDescent="0.2">
      <c r="B169" s="123">
        <f>J!E165</f>
        <v>165</v>
      </c>
      <c r="C169" s="710" t="str">
        <f>IF(AND(J!A165="",J!B165&lt;&gt;""),"NESTARTOVALO",IF(AND(J!A165="",J!B165=""),"",J!A165))</f>
        <v/>
      </c>
      <c r="D169" s="710" t="str">
        <f>IF(AND(J!A165="",J!B165=""),"",J!B165)</f>
        <v/>
      </c>
      <c r="E169" s="132"/>
      <c r="F169" s="133"/>
      <c r="G169" s="134"/>
      <c r="H169" s="124" t="str">
        <f t="shared" si="14"/>
        <v/>
      </c>
      <c r="I169" s="125"/>
      <c r="J169" s="132"/>
      <c r="K169" s="133"/>
      <c r="L169" s="134"/>
      <c r="M169" s="124" t="str">
        <f t="shared" si="15"/>
        <v/>
      </c>
      <c r="N169" s="157"/>
      <c r="O169" s="125" t="str">
        <f t="shared" si="16"/>
        <v/>
      </c>
      <c r="Q169" s="238" t="str">
        <f t="shared" si="12"/>
        <v/>
      </c>
      <c r="S169" s="238" t="str">
        <f t="shared" si="13"/>
        <v/>
      </c>
      <c r="U169" s="230">
        <f t="shared" si="17"/>
        <v>9000</v>
      </c>
    </row>
    <row r="170" spans="2:21" ht="18" customHeight="1" x14ac:dyDescent="0.2">
      <c r="B170" s="221">
        <f>J!E166</f>
        <v>166</v>
      </c>
      <c r="C170" s="709" t="str">
        <f>IF(AND(J!A166="",J!B166&lt;&gt;""),"NESTARTOVALO",IF(AND(J!A166="",J!B166=""),"",J!A166))</f>
        <v/>
      </c>
      <c r="D170" s="709" t="str">
        <f>IF(AND(J!A166="",J!B166=""),"",J!B166)</f>
        <v/>
      </c>
      <c r="E170" s="223"/>
      <c r="F170" s="224"/>
      <c r="G170" s="225"/>
      <c r="H170" s="226" t="str">
        <f t="shared" si="14"/>
        <v/>
      </c>
      <c r="I170" s="227"/>
      <c r="J170" s="223"/>
      <c r="K170" s="224"/>
      <c r="L170" s="225"/>
      <c r="M170" s="226" t="str">
        <f t="shared" si="15"/>
        <v/>
      </c>
      <c r="N170" s="228"/>
      <c r="O170" s="227" t="str">
        <f t="shared" si="16"/>
        <v/>
      </c>
      <c r="Q170" s="238" t="str">
        <f t="shared" si="12"/>
        <v/>
      </c>
      <c r="S170" s="238" t="str">
        <f t="shared" si="13"/>
        <v/>
      </c>
      <c r="U170" s="230">
        <f t="shared" si="17"/>
        <v>9000</v>
      </c>
    </row>
    <row r="171" spans="2:21" ht="18" customHeight="1" x14ac:dyDescent="0.2">
      <c r="B171" s="123">
        <f>J!E167</f>
        <v>167</v>
      </c>
      <c r="C171" s="710" t="str">
        <f>IF(AND(J!A167="",J!B167&lt;&gt;""),"NESTARTOVALO",IF(AND(J!A167="",J!B167=""),"",J!A167))</f>
        <v/>
      </c>
      <c r="D171" s="710" t="str">
        <f>IF(AND(J!A167="",J!B167=""),"",J!B167)</f>
        <v/>
      </c>
      <c r="E171" s="132"/>
      <c r="F171" s="133"/>
      <c r="G171" s="134"/>
      <c r="H171" s="124" t="str">
        <f t="shared" si="14"/>
        <v/>
      </c>
      <c r="I171" s="125"/>
      <c r="J171" s="132"/>
      <c r="K171" s="133"/>
      <c r="L171" s="134"/>
      <c r="M171" s="124" t="str">
        <f t="shared" si="15"/>
        <v/>
      </c>
      <c r="N171" s="157"/>
      <c r="O171" s="125" t="str">
        <f t="shared" si="16"/>
        <v/>
      </c>
      <c r="Q171" s="238" t="str">
        <f t="shared" si="12"/>
        <v/>
      </c>
      <c r="S171" s="238" t="str">
        <f t="shared" si="13"/>
        <v/>
      </c>
      <c r="U171" s="230">
        <f t="shared" si="17"/>
        <v>9000</v>
      </c>
    </row>
    <row r="172" spans="2:21" ht="18" customHeight="1" x14ac:dyDescent="0.2">
      <c r="B172" s="221">
        <f>J!E168</f>
        <v>168</v>
      </c>
      <c r="C172" s="709" t="str">
        <f>IF(AND(J!A168="",J!B168&lt;&gt;""),"NESTARTOVALO",IF(AND(J!A168="",J!B168=""),"",J!A168))</f>
        <v/>
      </c>
      <c r="D172" s="709" t="str">
        <f>IF(AND(J!A168="",J!B168=""),"",J!B168)</f>
        <v/>
      </c>
      <c r="E172" s="223"/>
      <c r="F172" s="224"/>
      <c r="G172" s="225"/>
      <c r="H172" s="226" t="str">
        <f t="shared" si="14"/>
        <v/>
      </c>
      <c r="I172" s="227"/>
      <c r="J172" s="223"/>
      <c r="K172" s="224"/>
      <c r="L172" s="225"/>
      <c r="M172" s="226" t="str">
        <f t="shared" si="15"/>
        <v/>
      </c>
      <c r="N172" s="228"/>
      <c r="O172" s="227" t="str">
        <f t="shared" si="16"/>
        <v/>
      </c>
      <c r="Q172" s="238" t="str">
        <f t="shared" si="12"/>
        <v/>
      </c>
      <c r="S172" s="238" t="str">
        <f t="shared" si="13"/>
        <v/>
      </c>
      <c r="U172" s="230">
        <f t="shared" si="17"/>
        <v>9000</v>
      </c>
    </row>
    <row r="173" spans="2:21" ht="18" customHeight="1" x14ac:dyDescent="0.2">
      <c r="B173" s="123">
        <f>J!E169</f>
        <v>169</v>
      </c>
      <c r="C173" s="710" t="str">
        <f>IF(AND(J!A169="",J!B169&lt;&gt;""),"NESTARTOVALO",IF(AND(J!A169="",J!B169=""),"",J!A169))</f>
        <v/>
      </c>
      <c r="D173" s="710" t="str">
        <f>IF(AND(J!A169="",J!B169=""),"",J!B169)</f>
        <v/>
      </c>
      <c r="E173" s="132"/>
      <c r="F173" s="133"/>
      <c r="G173" s="134"/>
      <c r="H173" s="124" t="str">
        <f t="shared" si="14"/>
        <v/>
      </c>
      <c r="I173" s="125"/>
      <c r="J173" s="132"/>
      <c r="K173" s="133"/>
      <c r="L173" s="134"/>
      <c r="M173" s="124" t="str">
        <f t="shared" si="15"/>
        <v/>
      </c>
      <c r="N173" s="157"/>
      <c r="O173" s="125" t="str">
        <f t="shared" si="16"/>
        <v/>
      </c>
      <c r="Q173" s="238" t="str">
        <f t="shared" si="12"/>
        <v/>
      </c>
      <c r="S173" s="238" t="str">
        <f t="shared" si="13"/>
        <v/>
      </c>
      <c r="U173" s="230">
        <f t="shared" si="17"/>
        <v>9000</v>
      </c>
    </row>
    <row r="174" spans="2:21" ht="18" customHeight="1" x14ac:dyDescent="0.2">
      <c r="B174" s="221">
        <f>J!E170</f>
        <v>170</v>
      </c>
      <c r="C174" s="709" t="str">
        <f>IF(AND(J!A170="",J!B170&lt;&gt;""),"NESTARTOVALO",IF(AND(J!A170="",J!B170=""),"",J!A170))</f>
        <v/>
      </c>
      <c r="D174" s="709" t="str">
        <f>IF(AND(J!A170="",J!B170=""),"",J!B170)</f>
        <v/>
      </c>
      <c r="E174" s="223"/>
      <c r="F174" s="224"/>
      <c r="G174" s="225"/>
      <c r="H174" s="226" t="str">
        <f t="shared" si="14"/>
        <v/>
      </c>
      <c r="I174" s="227"/>
      <c r="J174" s="223"/>
      <c r="K174" s="224"/>
      <c r="L174" s="225"/>
      <c r="M174" s="226" t="str">
        <f t="shared" si="15"/>
        <v/>
      </c>
      <c r="N174" s="228"/>
      <c r="O174" s="227" t="str">
        <f t="shared" si="16"/>
        <v/>
      </c>
      <c r="Q174" s="238" t="str">
        <f t="shared" si="12"/>
        <v/>
      </c>
      <c r="S174" s="238" t="str">
        <f t="shared" si="13"/>
        <v/>
      </c>
      <c r="U174" s="230">
        <f t="shared" si="17"/>
        <v>9000</v>
      </c>
    </row>
    <row r="175" spans="2:21" ht="18" customHeight="1" x14ac:dyDescent="0.2">
      <c r="B175" s="123">
        <f>J!E171</f>
        <v>171</v>
      </c>
      <c r="C175" s="710" t="str">
        <f>IF(AND(J!A171="",J!B171&lt;&gt;""),"NESTARTOVALO",IF(AND(J!A171="",J!B171=""),"",J!A171))</f>
        <v/>
      </c>
      <c r="D175" s="710" t="str">
        <f>IF(AND(J!A171="",J!B171=""),"",J!B171)</f>
        <v/>
      </c>
      <c r="E175" s="132"/>
      <c r="F175" s="133"/>
      <c r="G175" s="134"/>
      <c r="H175" s="124" t="str">
        <f t="shared" si="14"/>
        <v/>
      </c>
      <c r="I175" s="125"/>
      <c r="J175" s="132"/>
      <c r="K175" s="133"/>
      <c r="L175" s="134"/>
      <c r="M175" s="124" t="str">
        <f t="shared" si="15"/>
        <v/>
      </c>
      <c r="N175" s="157"/>
      <c r="O175" s="125" t="str">
        <f t="shared" si="16"/>
        <v/>
      </c>
      <c r="Q175" s="238" t="str">
        <f t="shared" si="12"/>
        <v/>
      </c>
      <c r="S175" s="238" t="str">
        <f t="shared" si="13"/>
        <v/>
      </c>
      <c r="U175" s="230">
        <f t="shared" si="17"/>
        <v>9000</v>
      </c>
    </row>
    <row r="176" spans="2:21" ht="18" customHeight="1" x14ac:dyDescent="0.2">
      <c r="B176" s="221">
        <f>J!E172</f>
        <v>172</v>
      </c>
      <c r="C176" s="709" t="str">
        <f>IF(AND(J!A172="",J!B172&lt;&gt;""),"NESTARTOVALO",IF(AND(J!A172="",J!B172=""),"",J!A172))</f>
        <v/>
      </c>
      <c r="D176" s="709" t="str">
        <f>IF(AND(J!A172="",J!B172=""),"",J!B172)</f>
        <v/>
      </c>
      <c r="E176" s="223"/>
      <c r="F176" s="224"/>
      <c r="G176" s="225"/>
      <c r="H176" s="226" t="str">
        <f t="shared" si="14"/>
        <v/>
      </c>
      <c r="I176" s="227"/>
      <c r="J176" s="223"/>
      <c r="K176" s="224"/>
      <c r="L176" s="225"/>
      <c r="M176" s="226" t="str">
        <f t="shared" si="15"/>
        <v/>
      </c>
      <c r="N176" s="228"/>
      <c r="O176" s="227" t="str">
        <f t="shared" si="16"/>
        <v/>
      </c>
      <c r="Q176" s="238" t="str">
        <f t="shared" si="12"/>
        <v/>
      </c>
      <c r="S176" s="238" t="str">
        <f t="shared" si="13"/>
        <v/>
      </c>
      <c r="U176" s="230">
        <f t="shared" si="17"/>
        <v>9000</v>
      </c>
    </row>
    <row r="177" spans="2:21" ht="18" customHeight="1" x14ac:dyDescent="0.2">
      <c r="B177" s="123">
        <f>J!E173</f>
        <v>173</v>
      </c>
      <c r="C177" s="710" t="str">
        <f>IF(AND(J!A173="",J!B173&lt;&gt;""),"NESTARTOVALO",IF(AND(J!A173="",J!B173=""),"",J!A173))</f>
        <v/>
      </c>
      <c r="D177" s="710" t="str">
        <f>IF(AND(J!A173="",J!B173=""),"",J!B173)</f>
        <v/>
      </c>
      <c r="E177" s="132"/>
      <c r="F177" s="133"/>
      <c r="G177" s="134"/>
      <c r="H177" s="124" t="str">
        <f t="shared" si="14"/>
        <v/>
      </c>
      <c r="I177" s="125"/>
      <c r="J177" s="132"/>
      <c r="K177" s="133"/>
      <c r="L177" s="134"/>
      <c r="M177" s="124" t="str">
        <f t="shared" si="15"/>
        <v/>
      </c>
      <c r="N177" s="157"/>
      <c r="O177" s="125" t="str">
        <f t="shared" si="16"/>
        <v/>
      </c>
      <c r="Q177" s="238" t="str">
        <f t="shared" si="12"/>
        <v/>
      </c>
      <c r="S177" s="238" t="str">
        <f t="shared" si="13"/>
        <v/>
      </c>
      <c r="U177" s="230">
        <f t="shared" si="17"/>
        <v>9000</v>
      </c>
    </row>
    <row r="178" spans="2:21" ht="18" customHeight="1" x14ac:dyDescent="0.2">
      <c r="B178" s="447">
        <f>J!E174</f>
        <v>174</v>
      </c>
      <c r="C178" s="714" t="str">
        <f>IF(AND(J!A174="",J!B174&lt;&gt;""),"NESTARTOVALO",IF(AND(J!A174="",J!B174=""),"",J!A174))</f>
        <v/>
      </c>
      <c r="D178" s="714" t="str">
        <f>IF(AND(J!A174="",J!B174=""),"",J!B174)</f>
        <v/>
      </c>
      <c r="E178" s="449"/>
      <c r="F178" s="450"/>
      <c r="G178" s="451"/>
      <c r="H178" s="452" t="str">
        <f t="shared" si="14"/>
        <v/>
      </c>
      <c r="I178" s="453"/>
      <c r="J178" s="449"/>
      <c r="K178" s="450"/>
      <c r="L178" s="451"/>
      <c r="M178" s="452" t="str">
        <f t="shared" si="15"/>
        <v/>
      </c>
      <c r="N178" s="454"/>
      <c r="O178" s="453" t="str">
        <f t="shared" si="16"/>
        <v/>
      </c>
      <c r="Q178" s="438" t="str">
        <f t="shared" si="12"/>
        <v/>
      </c>
      <c r="S178" s="438" t="str">
        <f t="shared" si="13"/>
        <v/>
      </c>
      <c r="U178" s="439">
        <f t="shared" si="17"/>
        <v>9000</v>
      </c>
    </row>
    <row r="179" spans="2:21" ht="18" customHeight="1" thickBot="1" x14ac:dyDescent="0.25">
      <c r="B179" s="440">
        <f>J!E175</f>
        <v>175</v>
      </c>
      <c r="C179" s="715" t="str">
        <f>IF(AND(J!A175="",J!B175&lt;&gt;""),"NESTARTOVALO",IF(AND(J!A175="",J!B175=""),"",J!A175))</f>
        <v/>
      </c>
      <c r="D179" s="715" t="str">
        <f>IF(AND(J!A175="",J!B175=""),"",J!B175)</f>
        <v/>
      </c>
      <c r="E179" s="441"/>
      <c r="F179" s="442"/>
      <c r="G179" s="443"/>
      <c r="H179" s="444" t="str">
        <f t="shared" si="14"/>
        <v/>
      </c>
      <c r="I179" s="445"/>
      <c r="J179" s="441"/>
      <c r="K179" s="442"/>
      <c r="L179" s="443"/>
      <c r="M179" s="444" t="str">
        <f t="shared" si="15"/>
        <v/>
      </c>
      <c r="N179" s="446"/>
      <c r="O179" s="445" t="str">
        <f t="shared" si="16"/>
        <v/>
      </c>
      <c r="Q179" s="238" t="str">
        <f t="shared" si="12"/>
        <v/>
      </c>
      <c r="S179" s="238" t="str">
        <f t="shared" si="13"/>
        <v/>
      </c>
      <c r="U179" s="230">
        <f t="shared" si="17"/>
        <v>9000</v>
      </c>
    </row>
    <row r="180" spans="2:21" ht="18" customHeight="1" x14ac:dyDescent="0.2">
      <c r="B180" s="123"/>
      <c r="C180" s="742"/>
      <c r="D180" s="742"/>
      <c r="E180" s="132"/>
      <c r="F180" s="133"/>
      <c r="G180" s="134"/>
      <c r="H180" s="124"/>
      <c r="I180" s="125"/>
      <c r="J180" s="132"/>
      <c r="K180" s="133"/>
      <c r="L180" s="134"/>
      <c r="M180" s="124"/>
      <c r="N180" s="157"/>
      <c r="O180" s="125"/>
      <c r="Q180" s="238" t="str">
        <f t="shared" si="12"/>
        <v/>
      </c>
      <c r="S180" s="238" t="str">
        <f t="shared" si="13"/>
        <v/>
      </c>
      <c r="U180" s="230">
        <f t="shared" si="17"/>
        <v>9000</v>
      </c>
    </row>
    <row r="181" spans="2:21" ht="18" customHeight="1" x14ac:dyDescent="0.2">
      <c r="B181" s="221"/>
      <c r="C181" s="743"/>
      <c r="D181" s="743"/>
      <c r="E181" s="223"/>
      <c r="F181" s="224"/>
      <c r="G181" s="225"/>
      <c r="H181" s="226"/>
      <c r="I181" s="227"/>
      <c r="J181" s="223"/>
      <c r="K181" s="224"/>
      <c r="L181" s="225"/>
      <c r="M181" s="226"/>
      <c r="N181" s="228"/>
      <c r="O181" s="227"/>
      <c r="Q181" s="238" t="str">
        <f t="shared" si="12"/>
        <v/>
      </c>
      <c r="S181" s="238" t="str">
        <f t="shared" si="13"/>
        <v/>
      </c>
      <c r="U181" s="230">
        <f t="shared" si="17"/>
        <v>9000</v>
      </c>
    </row>
    <row r="182" spans="2:21" ht="18" customHeight="1" x14ac:dyDescent="0.2">
      <c r="B182" s="123"/>
      <c r="C182" s="742"/>
      <c r="D182" s="742"/>
      <c r="E182" s="132"/>
      <c r="F182" s="133"/>
      <c r="G182" s="134"/>
      <c r="H182" s="124"/>
      <c r="I182" s="125"/>
      <c r="J182" s="132"/>
      <c r="K182" s="133"/>
      <c r="L182" s="134"/>
      <c r="M182" s="124"/>
      <c r="N182" s="157"/>
      <c r="O182" s="125"/>
      <c r="Q182" s="238" t="str">
        <f t="shared" si="12"/>
        <v/>
      </c>
      <c r="S182" s="238" t="str">
        <f t="shared" si="13"/>
        <v/>
      </c>
      <c r="U182" s="230">
        <f t="shared" si="17"/>
        <v>9000</v>
      </c>
    </row>
    <row r="183" spans="2:21" ht="18" customHeight="1" x14ac:dyDescent="0.2">
      <c r="B183" s="221"/>
      <c r="C183" s="743"/>
      <c r="D183" s="743"/>
      <c r="E183" s="223"/>
      <c r="F183" s="224"/>
      <c r="G183" s="225"/>
      <c r="H183" s="226"/>
      <c r="I183" s="227"/>
      <c r="J183" s="223"/>
      <c r="K183" s="224"/>
      <c r="L183" s="225"/>
      <c r="M183" s="226"/>
      <c r="N183" s="228"/>
      <c r="O183" s="227"/>
      <c r="Q183" s="238" t="str">
        <f t="shared" si="12"/>
        <v/>
      </c>
      <c r="S183" s="238" t="str">
        <f t="shared" si="13"/>
        <v/>
      </c>
      <c r="U183" s="230">
        <f t="shared" si="17"/>
        <v>9000</v>
      </c>
    </row>
    <row r="184" spans="2:21" ht="18" customHeight="1" x14ac:dyDescent="0.2">
      <c r="B184" s="123"/>
      <c r="C184" s="742"/>
      <c r="D184" s="742"/>
      <c r="E184" s="132"/>
      <c r="F184" s="133"/>
      <c r="G184" s="134"/>
      <c r="H184" s="124"/>
      <c r="I184" s="125"/>
      <c r="J184" s="132"/>
      <c r="K184" s="133"/>
      <c r="L184" s="134"/>
      <c r="M184" s="124"/>
      <c r="N184" s="157"/>
      <c r="O184" s="125"/>
      <c r="Q184" s="238" t="str">
        <f t="shared" si="12"/>
        <v/>
      </c>
      <c r="S184" s="238" t="str">
        <f t="shared" si="13"/>
        <v/>
      </c>
      <c r="U184" s="230">
        <f t="shared" si="17"/>
        <v>9000</v>
      </c>
    </row>
    <row r="185" spans="2:21" ht="18" customHeight="1" x14ac:dyDescent="0.2">
      <c r="B185" s="301"/>
      <c r="C185" s="762"/>
      <c r="D185" s="762"/>
      <c r="E185" s="302"/>
      <c r="F185" s="303"/>
      <c r="G185" s="304"/>
      <c r="H185" s="305"/>
      <c r="I185" s="306"/>
      <c r="J185" s="302"/>
      <c r="K185" s="303"/>
      <c r="L185" s="304"/>
      <c r="M185" s="305"/>
      <c r="N185" s="307"/>
      <c r="O185" s="306"/>
      <c r="Q185" s="238" t="str">
        <f t="shared" si="12"/>
        <v/>
      </c>
      <c r="S185" s="238" t="str">
        <f t="shared" si="13"/>
        <v/>
      </c>
      <c r="U185" s="230">
        <f t="shared" si="17"/>
        <v>9000</v>
      </c>
    </row>
    <row r="186" spans="2:21" ht="18" customHeight="1" x14ac:dyDescent="0.2">
      <c r="B186" s="123"/>
      <c r="C186" s="742"/>
      <c r="D186" s="742"/>
      <c r="E186" s="132"/>
      <c r="F186" s="133"/>
      <c r="G186" s="134"/>
      <c r="H186" s="124"/>
      <c r="I186" s="125"/>
      <c r="J186" s="132"/>
      <c r="K186" s="133"/>
      <c r="L186" s="134"/>
      <c r="M186" s="124"/>
      <c r="N186" s="157"/>
      <c r="O186" s="125"/>
      <c r="Q186" s="238" t="str">
        <f t="shared" si="12"/>
        <v/>
      </c>
      <c r="S186" s="238" t="str">
        <f t="shared" si="13"/>
        <v/>
      </c>
      <c r="U186" s="230">
        <f t="shared" si="17"/>
        <v>9000</v>
      </c>
    </row>
    <row r="187" spans="2:21" ht="18" customHeight="1" x14ac:dyDescent="0.2">
      <c r="B187" s="221"/>
      <c r="C187" s="743"/>
      <c r="D187" s="743"/>
      <c r="E187" s="223"/>
      <c r="F187" s="224"/>
      <c r="G187" s="225"/>
      <c r="H187" s="226"/>
      <c r="I187" s="227"/>
      <c r="J187" s="223"/>
      <c r="K187" s="224"/>
      <c r="L187" s="225"/>
      <c r="M187" s="226"/>
      <c r="N187" s="228"/>
      <c r="O187" s="227"/>
      <c r="Q187" s="238" t="str">
        <f t="shared" si="12"/>
        <v/>
      </c>
      <c r="S187" s="238" t="str">
        <f t="shared" si="13"/>
        <v/>
      </c>
      <c r="U187" s="230">
        <f t="shared" si="17"/>
        <v>9000</v>
      </c>
    </row>
    <row r="188" spans="2:21" ht="18" customHeight="1" x14ac:dyDescent="0.2">
      <c r="B188" s="123"/>
      <c r="C188" s="742"/>
      <c r="D188" s="742"/>
      <c r="E188" s="132"/>
      <c r="F188" s="133"/>
      <c r="G188" s="134"/>
      <c r="H188" s="124"/>
      <c r="I188" s="125"/>
      <c r="J188" s="132"/>
      <c r="K188" s="133"/>
      <c r="L188" s="134"/>
      <c r="M188" s="124"/>
      <c r="N188" s="157"/>
      <c r="O188" s="125"/>
      <c r="Q188" s="238" t="str">
        <f t="shared" si="12"/>
        <v/>
      </c>
      <c r="S188" s="238" t="str">
        <f t="shared" si="13"/>
        <v/>
      </c>
      <c r="U188" s="230">
        <f t="shared" si="17"/>
        <v>9000</v>
      </c>
    </row>
    <row r="189" spans="2:21" ht="18" customHeight="1" x14ac:dyDescent="0.2">
      <c r="B189" s="221"/>
      <c r="C189" s="743"/>
      <c r="D189" s="743"/>
      <c r="E189" s="223"/>
      <c r="F189" s="224"/>
      <c r="G189" s="225"/>
      <c r="H189" s="226"/>
      <c r="I189" s="227"/>
      <c r="J189" s="223"/>
      <c r="K189" s="224"/>
      <c r="L189" s="225"/>
      <c r="M189" s="226"/>
      <c r="N189" s="228"/>
      <c r="O189" s="227"/>
      <c r="Q189" s="238" t="str">
        <f t="shared" si="12"/>
        <v/>
      </c>
      <c r="S189" s="238" t="str">
        <f t="shared" si="13"/>
        <v/>
      </c>
      <c r="U189" s="230">
        <f t="shared" si="17"/>
        <v>9000</v>
      </c>
    </row>
    <row r="190" spans="2:21" ht="18" customHeight="1" x14ac:dyDescent="0.2">
      <c r="B190" s="123"/>
      <c r="C190" s="742"/>
      <c r="D190" s="742"/>
      <c r="E190" s="132"/>
      <c r="F190" s="133"/>
      <c r="G190" s="134"/>
      <c r="H190" s="124"/>
      <c r="I190" s="125"/>
      <c r="J190" s="132"/>
      <c r="K190" s="133"/>
      <c r="L190" s="134"/>
      <c r="M190" s="124"/>
      <c r="N190" s="157"/>
      <c r="O190" s="125"/>
      <c r="Q190" s="238" t="str">
        <f t="shared" si="12"/>
        <v/>
      </c>
      <c r="S190" s="238" t="str">
        <f t="shared" si="13"/>
        <v/>
      </c>
      <c r="U190" s="230">
        <f t="shared" si="17"/>
        <v>9000</v>
      </c>
    </row>
    <row r="191" spans="2:21" ht="18" customHeight="1" x14ac:dyDescent="0.2">
      <c r="B191" s="221"/>
      <c r="C191" s="743"/>
      <c r="D191" s="743"/>
      <c r="E191" s="223"/>
      <c r="F191" s="224"/>
      <c r="G191" s="225"/>
      <c r="H191" s="226"/>
      <c r="I191" s="227"/>
      <c r="J191" s="223"/>
      <c r="K191" s="224"/>
      <c r="L191" s="225"/>
      <c r="M191" s="226"/>
      <c r="N191" s="228"/>
      <c r="O191" s="227"/>
      <c r="Q191" s="238" t="str">
        <f t="shared" si="12"/>
        <v/>
      </c>
      <c r="S191" s="238" t="str">
        <f t="shared" si="13"/>
        <v/>
      </c>
      <c r="U191" s="230">
        <f t="shared" si="17"/>
        <v>9000</v>
      </c>
    </row>
    <row r="192" spans="2:21" ht="18" customHeight="1" x14ac:dyDescent="0.2">
      <c r="B192" s="123"/>
      <c r="C192" s="742"/>
      <c r="D192" s="742"/>
      <c r="E192" s="132"/>
      <c r="F192" s="133"/>
      <c r="G192" s="134"/>
      <c r="H192" s="124"/>
      <c r="I192" s="125"/>
      <c r="J192" s="132"/>
      <c r="K192" s="133"/>
      <c r="L192" s="134"/>
      <c r="M192" s="124"/>
      <c r="N192" s="157"/>
      <c r="O192" s="125"/>
      <c r="Q192" s="238" t="str">
        <f t="shared" si="12"/>
        <v/>
      </c>
      <c r="S192" s="238" t="str">
        <f t="shared" si="13"/>
        <v/>
      </c>
      <c r="U192" s="230">
        <f t="shared" si="17"/>
        <v>9000</v>
      </c>
    </row>
    <row r="193" spans="2:21" ht="18" customHeight="1" x14ac:dyDescent="0.2">
      <c r="B193" s="221"/>
      <c r="C193" s="743"/>
      <c r="D193" s="743"/>
      <c r="E193" s="223"/>
      <c r="F193" s="224"/>
      <c r="G193" s="225"/>
      <c r="H193" s="226"/>
      <c r="I193" s="227"/>
      <c r="J193" s="223"/>
      <c r="K193" s="224"/>
      <c r="L193" s="225"/>
      <c r="M193" s="226"/>
      <c r="N193" s="228"/>
      <c r="O193" s="227"/>
      <c r="Q193" s="238" t="str">
        <f t="shared" si="12"/>
        <v/>
      </c>
      <c r="S193" s="238" t="str">
        <f t="shared" si="13"/>
        <v/>
      </c>
      <c r="U193" s="230">
        <f t="shared" si="17"/>
        <v>9000</v>
      </c>
    </row>
    <row r="194" spans="2:21" ht="18" customHeight="1" x14ac:dyDescent="0.2">
      <c r="B194" s="294"/>
      <c r="C194" s="763"/>
      <c r="D194" s="763"/>
      <c r="E194" s="295"/>
      <c r="F194" s="296"/>
      <c r="G194" s="297"/>
      <c r="H194" s="298"/>
      <c r="I194" s="299"/>
      <c r="J194" s="295"/>
      <c r="K194" s="296"/>
      <c r="L194" s="297"/>
      <c r="M194" s="298"/>
      <c r="N194" s="300"/>
      <c r="O194" s="299"/>
      <c r="Q194" s="238" t="str">
        <f t="shared" si="12"/>
        <v/>
      </c>
      <c r="S194" s="238" t="str">
        <f t="shared" si="13"/>
        <v/>
      </c>
      <c r="U194" s="230">
        <f t="shared" si="17"/>
        <v>9000</v>
      </c>
    </row>
    <row r="195" spans="2:21" ht="18" customHeight="1" x14ac:dyDescent="0.2">
      <c r="B195" s="221"/>
      <c r="C195" s="743"/>
      <c r="D195" s="743"/>
      <c r="E195" s="223"/>
      <c r="F195" s="224"/>
      <c r="G195" s="225"/>
      <c r="H195" s="226"/>
      <c r="I195" s="227"/>
      <c r="J195" s="229"/>
      <c r="K195" s="224"/>
      <c r="L195" s="225"/>
      <c r="M195" s="226"/>
      <c r="N195" s="228"/>
      <c r="O195" s="227"/>
      <c r="Q195" s="238" t="str">
        <f t="shared" si="12"/>
        <v/>
      </c>
      <c r="S195" s="238" t="str">
        <f t="shared" si="13"/>
        <v/>
      </c>
      <c r="U195" s="230">
        <f t="shared" si="17"/>
        <v>9000</v>
      </c>
    </row>
    <row r="196" spans="2:21" ht="18" customHeight="1" x14ac:dyDescent="0.2">
      <c r="B196" s="123"/>
      <c r="C196" s="742"/>
      <c r="D196" s="742"/>
      <c r="E196" s="132"/>
      <c r="F196" s="133"/>
      <c r="G196" s="134"/>
      <c r="H196" s="124"/>
      <c r="I196" s="125"/>
      <c r="J196" s="132"/>
      <c r="K196" s="133"/>
      <c r="L196" s="134"/>
      <c r="M196" s="124"/>
      <c r="N196" s="157"/>
      <c r="O196" s="125"/>
      <c r="Q196" s="238" t="str">
        <f t="shared" si="12"/>
        <v/>
      </c>
      <c r="S196" s="238" t="str">
        <f t="shared" si="13"/>
        <v/>
      </c>
      <c r="U196" s="230">
        <f t="shared" si="17"/>
        <v>9000</v>
      </c>
    </row>
    <row r="197" spans="2:21" ht="18" customHeight="1" x14ac:dyDescent="0.2">
      <c r="B197" s="221"/>
      <c r="C197" s="743"/>
      <c r="D197" s="743"/>
      <c r="E197" s="223"/>
      <c r="F197" s="224"/>
      <c r="G197" s="225"/>
      <c r="H197" s="226"/>
      <c r="I197" s="227"/>
      <c r="J197" s="223"/>
      <c r="K197" s="224"/>
      <c r="L197" s="225"/>
      <c r="M197" s="226"/>
      <c r="N197" s="228"/>
      <c r="O197" s="227"/>
      <c r="Q197" s="238" t="str">
        <f t="shared" ref="Q197:Q229" si="18">IF(C197="","",IF(OR(O197="NP",O197="DNF"),O197,RANK(O197,O$5:O$178,1)))</f>
        <v/>
      </c>
      <c r="S197" s="238" t="str">
        <f t="shared" ref="S197:S229" si="19">IF(C197="","",IF(O197="NP",MAX(Q$5:Q$178)+1,IF(O197="DNF",MAX(Q$5:Q$178)+COUNTIF(Q$5:Q$178,"NP")+1,RANK(O197,O$5:O$178,1))))</f>
        <v/>
      </c>
      <c r="U197" s="230">
        <f t="shared" si="17"/>
        <v>9000</v>
      </c>
    </row>
    <row r="198" spans="2:21" ht="18" customHeight="1" x14ac:dyDescent="0.2">
      <c r="B198" s="123"/>
      <c r="C198" s="742"/>
      <c r="D198" s="742"/>
      <c r="E198" s="132"/>
      <c r="F198" s="133"/>
      <c r="G198" s="134"/>
      <c r="H198" s="124"/>
      <c r="I198" s="125"/>
      <c r="J198" s="132"/>
      <c r="K198" s="133"/>
      <c r="L198" s="134"/>
      <c r="M198" s="124"/>
      <c r="N198" s="157"/>
      <c r="O198" s="125"/>
      <c r="Q198" s="238" t="str">
        <f t="shared" si="18"/>
        <v/>
      </c>
      <c r="S198" s="238" t="str">
        <f t="shared" si="19"/>
        <v/>
      </c>
      <c r="U198" s="230">
        <f t="shared" ref="U198:U229" si="20">IF($C198="",9000,MAX(H198,M198)+(COUNTIF($H198:$H198,"NP")*600)+(COUNTIF($M198:$M198,"NP")*600)+(COUNTIF($H198:$H198,"DNF")*3600)+(COUNTIF($M198:$M198,"DNF")*3600))</f>
        <v>9000</v>
      </c>
    </row>
    <row r="199" spans="2:21" ht="18" customHeight="1" x14ac:dyDescent="0.2">
      <c r="B199" s="221"/>
      <c r="C199" s="743"/>
      <c r="D199" s="743"/>
      <c r="E199" s="223"/>
      <c r="F199" s="224"/>
      <c r="G199" s="225"/>
      <c r="H199" s="226"/>
      <c r="I199" s="227"/>
      <c r="J199" s="223"/>
      <c r="K199" s="224"/>
      <c r="L199" s="225"/>
      <c r="M199" s="226"/>
      <c r="N199" s="228"/>
      <c r="O199" s="227"/>
      <c r="Q199" s="238" t="str">
        <f t="shared" si="18"/>
        <v/>
      </c>
      <c r="S199" s="238" t="str">
        <f t="shared" si="19"/>
        <v/>
      </c>
      <c r="U199" s="230">
        <f t="shared" si="20"/>
        <v>9000</v>
      </c>
    </row>
    <row r="200" spans="2:21" ht="18" customHeight="1" x14ac:dyDescent="0.2">
      <c r="B200" s="123"/>
      <c r="C200" s="742"/>
      <c r="D200" s="742"/>
      <c r="E200" s="132"/>
      <c r="F200" s="133"/>
      <c r="G200" s="134"/>
      <c r="H200" s="124"/>
      <c r="I200" s="125"/>
      <c r="J200" s="132"/>
      <c r="K200" s="133"/>
      <c r="L200" s="134"/>
      <c r="M200" s="124"/>
      <c r="N200" s="157"/>
      <c r="O200" s="125"/>
      <c r="Q200" s="238" t="str">
        <f t="shared" si="18"/>
        <v/>
      </c>
      <c r="S200" s="238" t="str">
        <f t="shared" si="19"/>
        <v/>
      </c>
      <c r="U200" s="230">
        <f t="shared" si="20"/>
        <v>9000</v>
      </c>
    </row>
    <row r="201" spans="2:21" ht="18" customHeight="1" x14ac:dyDescent="0.2">
      <c r="B201" s="221"/>
      <c r="C201" s="743"/>
      <c r="D201" s="743"/>
      <c r="E201" s="223"/>
      <c r="F201" s="224"/>
      <c r="G201" s="225"/>
      <c r="H201" s="226"/>
      <c r="I201" s="227"/>
      <c r="J201" s="223"/>
      <c r="K201" s="224"/>
      <c r="L201" s="225"/>
      <c r="M201" s="226"/>
      <c r="N201" s="228"/>
      <c r="O201" s="227"/>
      <c r="Q201" s="238" t="str">
        <f t="shared" si="18"/>
        <v/>
      </c>
      <c r="S201" s="238" t="str">
        <f t="shared" si="19"/>
        <v/>
      </c>
      <c r="U201" s="230">
        <f t="shared" si="20"/>
        <v>9000</v>
      </c>
    </row>
    <row r="202" spans="2:21" ht="18" customHeight="1" x14ac:dyDescent="0.2">
      <c r="B202" s="123"/>
      <c r="C202" s="742"/>
      <c r="D202" s="742"/>
      <c r="E202" s="132"/>
      <c r="F202" s="133"/>
      <c r="G202" s="134"/>
      <c r="H202" s="124"/>
      <c r="I202" s="125"/>
      <c r="J202" s="132"/>
      <c r="K202" s="133"/>
      <c r="L202" s="134"/>
      <c r="M202" s="124"/>
      <c r="N202" s="157"/>
      <c r="O202" s="125"/>
      <c r="Q202" s="238" t="str">
        <f t="shared" si="18"/>
        <v/>
      </c>
      <c r="S202" s="238" t="str">
        <f t="shared" si="19"/>
        <v/>
      </c>
      <c r="U202" s="230">
        <f t="shared" si="20"/>
        <v>9000</v>
      </c>
    </row>
    <row r="203" spans="2:21" ht="18" customHeight="1" x14ac:dyDescent="0.2">
      <c r="B203" s="221"/>
      <c r="C203" s="743"/>
      <c r="D203" s="743"/>
      <c r="E203" s="223"/>
      <c r="F203" s="224"/>
      <c r="G203" s="225"/>
      <c r="H203" s="226"/>
      <c r="I203" s="227"/>
      <c r="J203" s="223"/>
      <c r="K203" s="224"/>
      <c r="L203" s="225"/>
      <c r="M203" s="226"/>
      <c r="N203" s="228"/>
      <c r="O203" s="227"/>
      <c r="Q203" s="238" t="str">
        <f t="shared" si="18"/>
        <v/>
      </c>
      <c r="S203" s="238" t="str">
        <f t="shared" si="19"/>
        <v/>
      </c>
      <c r="U203" s="230">
        <f t="shared" si="20"/>
        <v>9000</v>
      </c>
    </row>
    <row r="204" spans="2:21" ht="18" customHeight="1" x14ac:dyDescent="0.2">
      <c r="B204" s="123"/>
      <c r="C204" s="742"/>
      <c r="D204" s="742"/>
      <c r="E204" s="132"/>
      <c r="F204" s="133"/>
      <c r="G204" s="134"/>
      <c r="H204" s="124"/>
      <c r="I204" s="125"/>
      <c r="J204" s="132"/>
      <c r="K204" s="133"/>
      <c r="L204" s="134"/>
      <c r="M204" s="124"/>
      <c r="N204" s="157"/>
      <c r="O204" s="125"/>
      <c r="Q204" s="238" t="str">
        <f t="shared" si="18"/>
        <v/>
      </c>
      <c r="S204" s="238" t="str">
        <f t="shared" si="19"/>
        <v/>
      </c>
      <c r="U204" s="230">
        <f t="shared" si="20"/>
        <v>9000</v>
      </c>
    </row>
    <row r="205" spans="2:21" ht="18" customHeight="1" x14ac:dyDescent="0.2">
      <c r="B205" s="221"/>
      <c r="C205" s="743"/>
      <c r="D205" s="743"/>
      <c r="E205" s="223"/>
      <c r="F205" s="224"/>
      <c r="G205" s="225"/>
      <c r="H205" s="226"/>
      <c r="I205" s="227"/>
      <c r="J205" s="223"/>
      <c r="K205" s="224"/>
      <c r="L205" s="225"/>
      <c r="M205" s="226"/>
      <c r="N205" s="228"/>
      <c r="O205" s="227"/>
      <c r="Q205" s="238" t="str">
        <f t="shared" si="18"/>
        <v/>
      </c>
      <c r="S205" s="238" t="str">
        <f t="shared" si="19"/>
        <v/>
      </c>
      <c r="U205" s="230">
        <f t="shared" si="20"/>
        <v>9000</v>
      </c>
    </row>
    <row r="206" spans="2:21" ht="18" customHeight="1" x14ac:dyDescent="0.2">
      <c r="B206" s="123"/>
      <c r="C206" s="742"/>
      <c r="D206" s="742"/>
      <c r="E206" s="132"/>
      <c r="F206" s="133"/>
      <c r="G206" s="134"/>
      <c r="H206" s="124"/>
      <c r="I206" s="125"/>
      <c r="J206" s="132"/>
      <c r="K206" s="133"/>
      <c r="L206" s="134"/>
      <c r="M206" s="124"/>
      <c r="N206" s="157"/>
      <c r="O206" s="125"/>
      <c r="Q206" s="238" t="str">
        <f t="shared" si="18"/>
        <v/>
      </c>
      <c r="S206" s="238" t="str">
        <f t="shared" si="19"/>
        <v/>
      </c>
      <c r="U206" s="230">
        <f t="shared" si="20"/>
        <v>9000</v>
      </c>
    </row>
    <row r="207" spans="2:21" ht="18" customHeight="1" x14ac:dyDescent="0.2">
      <c r="B207" s="221"/>
      <c r="C207" s="743"/>
      <c r="D207" s="743"/>
      <c r="E207" s="223"/>
      <c r="F207" s="224"/>
      <c r="G207" s="225"/>
      <c r="H207" s="226"/>
      <c r="I207" s="227"/>
      <c r="J207" s="223"/>
      <c r="K207" s="224"/>
      <c r="L207" s="225"/>
      <c r="M207" s="226"/>
      <c r="N207" s="228"/>
      <c r="O207" s="227"/>
      <c r="Q207" s="238" t="str">
        <f t="shared" si="18"/>
        <v/>
      </c>
      <c r="S207" s="238" t="str">
        <f t="shared" si="19"/>
        <v/>
      </c>
      <c r="U207" s="230">
        <f t="shared" si="20"/>
        <v>9000</v>
      </c>
    </row>
    <row r="208" spans="2:21" ht="18" customHeight="1" x14ac:dyDescent="0.2">
      <c r="B208" s="123"/>
      <c r="C208" s="742"/>
      <c r="D208" s="742"/>
      <c r="E208" s="132"/>
      <c r="F208" s="133"/>
      <c r="G208" s="134"/>
      <c r="H208" s="124"/>
      <c r="I208" s="125"/>
      <c r="J208" s="132"/>
      <c r="K208" s="133"/>
      <c r="L208" s="134"/>
      <c r="M208" s="124"/>
      <c r="N208" s="157"/>
      <c r="O208" s="125"/>
      <c r="Q208" s="238" t="str">
        <f t="shared" si="18"/>
        <v/>
      </c>
      <c r="S208" s="238" t="str">
        <f t="shared" si="19"/>
        <v/>
      </c>
      <c r="U208" s="230">
        <f t="shared" si="20"/>
        <v>9000</v>
      </c>
    </row>
    <row r="209" spans="2:21" ht="18" customHeight="1" x14ac:dyDescent="0.2">
      <c r="B209" s="221"/>
      <c r="C209" s="743"/>
      <c r="D209" s="743"/>
      <c r="E209" s="223"/>
      <c r="F209" s="224"/>
      <c r="G209" s="225"/>
      <c r="H209" s="226"/>
      <c r="I209" s="227"/>
      <c r="J209" s="223"/>
      <c r="K209" s="224"/>
      <c r="L209" s="225"/>
      <c r="M209" s="226"/>
      <c r="N209" s="228"/>
      <c r="O209" s="227"/>
      <c r="Q209" s="238" t="str">
        <f t="shared" si="18"/>
        <v/>
      </c>
      <c r="S209" s="238" t="str">
        <f t="shared" si="19"/>
        <v/>
      </c>
      <c r="U209" s="230">
        <f t="shared" si="20"/>
        <v>9000</v>
      </c>
    </row>
    <row r="210" spans="2:21" ht="18" customHeight="1" x14ac:dyDescent="0.2">
      <c r="B210" s="123"/>
      <c r="C210" s="742"/>
      <c r="D210" s="742"/>
      <c r="E210" s="132"/>
      <c r="F210" s="133"/>
      <c r="G210" s="134"/>
      <c r="H210" s="124"/>
      <c r="I210" s="125"/>
      <c r="J210" s="132"/>
      <c r="K210" s="133"/>
      <c r="L210" s="134"/>
      <c r="M210" s="124"/>
      <c r="N210" s="157"/>
      <c r="O210" s="125"/>
      <c r="Q210" s="238" t="str">
        <f t="shared" si="18"/>
        <v/>
      </c>
      <c r="S210" s="238" t="str">
        <f t="shared" si="19"/>
        <v/>
      </c>
      <c r="U210" s="230">
        <f t="shared" si="20"/>
        <v>9000</v>
      </c>
    </row>
    <row r="211" spans="2:21" ht="18" customHeight="1" x14ac:dyDescent="0.2">
      <c r="B211" s="221"/>
      <c r="C211" s="743"/>
      <c r="D211" s="743"/>
      <c r="E211" s="223"/>
      <c r="F211" s="224"/>
      <c r="G211" s="225"/>
      <c r="H211" s="226"/>
      <c r="I211" s="227"/>
      <c r="J211" s="223"/>
      <c r="K211" s="224"/>
      <c r="L211" s="225"/>
      <c r="M211" s="226"/>
      <c r="N211" s="228"/>
      <c r="O211" s="227"/>
      <c r="Q211" s="238" t="str">
        <f t="shared" si="18"/>
        <v/>
      </c>
      <c r="S211" s="238" t="str">
        <f t="shared" si="19"/>
        <v/>
      </c>
      <c r="U211" s="230">
        <f t="shared" si="20"/>
        <v>9000</v>
      </c>
    </row>
    <row r="212" spans="2:21" ht="18" customHeight="1" x14ac:dyDescent="0.2">
      <c r="B212" s="123"/>
      <c r="C212" s="742"/>
      <c r="D212" s="742"/>
      <c r="E212" s="132"/>
      <c r="F212" s="133"/>
      <c r="G212" s="134"/>
      <c r="H212" s="124"/>
      <c r="I212" s="125"/>
      <c r="J212" s="132"/>
      <c r="K212" s="133"/>
      <c r="L212" s="134"/>
      <c r="M212" s="124"/>
      <c r="N212" s="157"/>
      <c r="O212" s="125"/>
      <c r="Q212" s="238" t="str">
        <f t="shared" si="18"/>
        <v/>
      </c>
      <c r="S212" s="238" t="str">
        <f t="shared" si="19"/>
        <v/>
      </c>
      <c r="U212" s="230">
        <f t="shared" si="20"/>
        <v>9000</v>
      </c>
    </row>
    <row r="213" spans="2:21" ht="18" customHeight="1" x14ac:dyDescent="0.2">
      <c r="B213" s="221"/>
      <c r="C213" s="743"/>
      <c r="D213" s="743"/>
      <c r="E213" s="223"/>
      <c r="F213" s="224"/>
      <c r="G213" s="225"/>
      <c r="H213" s="226"/>
      <c r="I213" s="227"/>
      <c r="J213" s="223"/>
      <c r="K213" s="224"/>
      <c r="L213" s="225"/>
      <c r="M213" s="226"/>
      <c r="N213" s="228"/>
      <c r="O213" s="227"/>
      <c r="Q213" s="238" t="str">
        <f t="shared" si="18"/>
        <v/>
      </c>
      <c r="S213" s="238" t="str">
        <f t="shared" si="19"/>
        <v/>
      </c>
      <c r="U213" s="230">
        <f t="shared" si="20"/>
        <v>9000</v>
      </c>
    </row>
    <row r="214" spans="2:21" ht="18" customHeight="1" x14ac:dyDescent="0.2">
      <c r="B214" s="123"/>
      <c r="C214" s="742"/>
      <c r="D214" s="742"/>
      <c r="E214" s="132"/>
      <c r="F214" s="133"/>
      <c r="G214" s="134"/>
      <c r="H214" s="124"/>
      <c r="I214" s="125"/>
      <c r="J214" s="132"/>
      <c r="K214" s="133"/>
      <c r="L214" s="134"/>
      <c r="M214" s="124"/>
      <c r="N214" s="157"/>
      <c r="O214" s="125"/>
      <c r="Q214" s="238" t="str">
        <f t="shared" si="18"/>
        <v/>
      </c>
      <c r="S214" s="238" t="str">
        <f t="shared" si="19"/>
        <v/>
      </c>
      <c r="U214" s="230">
        <f t="shared" si="20"/>
        <v>9000</v>
      </c>
    </row>
    <row r="215" spans="2:21" ht="18" customHeight="1" x14ac:dyDescent="0.2">
      <c r="B215" s="221"/>
      <c r="C215" s="743"/>
      <c r="D215" s="743"/>
      <c r="E215" s="223"/>
      <c r="F215" s="224"/>
      <c r="G215" s="225"/>
      <c r="H215" s="226"/>
      <c r="I215" s="227"/>
      <c r="J215" s="223"/>
      <c r="K215" s="224"/>
      <c r="L215" s="225"/>
      <c r="M215" s="226"/>
      <c r="N215" s="228"/>
      <c r="O215" s="227"/>
      <c r="Q215" s="238" t="str">
        <f t="shared" si="18"/>
        <v/>
      </c>
      <c r="S215" s="238" t="str">
        <f t="shared" si="19"/>
        <v/>
      </c>
      <c r="U215" s="230">
        <f t="shared" si="20"/>
        <v>9000</v>
      </c>
    </row>
    <row r="216" spans="2:21" ht="18" customHeight="1" x14ac:dyDescent="0.2">
      <c r="B216" s="123"/>
      <c r="C216" s="742"/>
      <c r="D216" s="742"/>
      <c r="E216" s="132"/>
      <c r="F216" s="133"/>
      <c r="G216" s="134"/>
      <c r="H216" s="124"/>
      <c r="I216" s="125"/>
      <c r="J216" s="132"/>
      <c r="K216" s="133"/>
      <c r="L216" s="134"/>
      <c r="M216" s="124"/>
      <c r="N216" s="157"/>
      <c r="O216" s="125"/>
      <c r="Q216" s="238" t="str">
        <f t="shared" si="18"/>
        <v/>
      </c>
      <c r="S216" s="238" t="str">
        <f t="shared" si="19"/>
        <v/>
      </c>
      <c r="U216" s="230">
        <f t="shared" si="20"/>
        <v>9000</v>
      </c>
    </row>
    <row r="217" spans="2:21" ht="18" customHeight="1" x14ac:dyDescent="0.2">
      <c r="B217" s="221"/>
      <c r="C217" s="743"/>
      <c r="D217" s="743"/>
      <c r="E217" s="223"/>
      <c r="F217" s="224"/>
      <c r="G217" s="225"/>
      <c r="H217" s="226"/>
      <c r="I217" s="227"/>
      <c r="J217" s="229"/>
      <c r="K217" s="224"/>
      <c r="L217" s="225"/>
      <c r="M217" s="226"/>
      <c r="N217" s="228"/>
      <c r="O217" s="227"/>
      <c r="Q217" s="238" t="str">
        <f t="shared" si="18"/>
        <v/>
      </c>
      <c r="S217" s="238" t="str">
        <f t="shared" si="19"/>
        <v/>
      </c>
      <c r="U217" s="230">
        <f t="shared" si="20"/>
        <v>9000</v>
      </c>
    </row>
    <row r="218" spans="2:21" ht="18" customHeight="1" x14ac:dyDescent="0.2">
      <c r="B218" s="123"/>
      <c r="C218" s="742"/>
      <c r="D218" s="742"/>
      <c r="E218" s="132"/>
      <c r="F218" s="133"/>
      <c r="G218" s="134"/>
      <c r="H218" s="124"/>
      <c r="I218" s="125"/>
      <c r="J218" s="132"/>
      <c r="K218" s="133"/>
      <c r="L218" s="134"/>
      <c r="M218" s="124"/>
      <c r="N218" s="157"/>
      <c r="O218" s="125"/>
      <c r="Q218" s="238" t="str">
        <f t="shared" si="18"/>
        <v/>
      </c>
      <c r="S218" s="238" t="str">
        <f t="shared" si="19"/>
        <v/>
      </c>
      <c r="U218" s="230">
        <f t="shared" si="20"/>
        <v>9000</v>
      </c>
    </row>
    <row r="219" spans="2:21" ht="18" customHeight="1" x14ac:dyDescent="0.2">
      <c r="B219" s="221"/>
      <c r="C219" s="743"/>
      <c r="D219" s="743"/>
      <c r="E219" s="223"/>
      <c r="F219" s="224"/>
      <c r="G219" s="225"/>
      <c r="H219" s="226"/>
      <c r="I219" s="227"/>
      <c r="J219" s="223"/>
      <c r="K219" s="224"/>
      <c r="L219" s="225"/>
      <c r="M219" s="226"/>
      <c r="N219" s="228"/>
      <c r="O219" s="227"/>
      <c r="Q219" s="238" t="str">
        <f t="shared" si="18"/>
        <v/>
      </c>
      <c r="S219" s="238" t="str">
        <f t="shared" si="19"/>
        <v/>
      </c>
      <c r="U219" s="230">
        <f t="shared" si="20"/>
        <v>9000</v>
      </c>
    </row>
    <row r="220" spans="2:21" ht="18" customHeight="1" x14ac:dyDescent="0.2">
      <c r="B220" s="123"/>
      <c r="C220" s="742"/>
      <c r="D220" s="742"/>
      <c r="E220" s="132"/>
      <c r="F220" s="133"/>
      <c r="G220" s="134"/>
      <c r="H220" s="124"/>
      <c r="I220" s="125"/>
      <c r="J220" s="132"/>
      <c r="K220" s="133"/>
      <c r="L220" s="134"/>
      <c r="M220" s="124"/>
      <c r="N220" s="157"/>
      <c r="O220" s="125"/>
      <c r="Q220" s="238" t="str">
        <f t="shared" si="18"/>
        <v/>
      </c>
      <c r="S220" s="238" t="str">
        <f t="shared" si="19"/>
        <v/>
      </c>
      <c r="U220" s="230">
        <f t="shared" si="20"/>
        <v>9000</v>
      </c>
    </row>
    <row r="221" spans="2:21" ht="18" customHeight="1" x14ac:dyDescent="0.2">
      <c r="B221" s="301"/>
      <c r="C221" s="762"/>
      <c r="D221" s="762"/>
      <c r="E221" s="302"/>
      <c r="F221" s="303"/>
      <c r="G221" s="304"/>
      <c r="H221" s="305"/>
      <c r="I221" s="306"/>
      <c r="J221" s="302"/>
      <c r="K221" s="303"/>
      <c r="L221" s="304"/>
      <c r="M221" s="305"/>
      <c r="N221" s="307"/>
      <c r="O221" s="306"/>
      <c r="Q221" s="238" t="str">
        <f t="shared" si="18"/>
        <v/>
      </c>
      <c r="S221" s="238" t="str">
        <f t="shared" si="19"/>
        <v/>
      </c>
      <c r="U221" s="230">
        <f t="shared" si="20"/>
        <v>9000</v>
      </c>
    </row>
    <row r="222" spans="2:21" ht="18" customHeight="1" x14ac:dyDescent="0.2">
      <c r="B222" s="123"/>
      <c r="C222" s="742"/>
      <c r="D222" s="742"/>
      <c r="E222" s="132"/>
      <c r="F222" s="133"/>
      <c r="G222" s="134"/>
      <c r="H222" s="124"/>
      <c r="I222" s="125"/>
      <c r="J222" s="132"/>
      <c r="K222" s="133"/>
      <c r="L222" s="134"/>
      <c r="M222" s="124"/>
      <c r="N222" s="157"/>
      <c r="O222" s="125"/>
      <c r="Q222" s="238" t="str">
        <f t="shared" si="18"/>
        <v/>
      </c>
      <c r="S222" s="238" t="str">
        <f t="shared" si="19"/>
        <v/>
      </c>
      <c r="U222" s="230">
        <f t="shared" si="20"/>
        <v>9000</v>
      </c>
    </row>
    <row r="223" spans="2:21" ht="18" customHeight="1" x14ac:dyDescent="0.2">
      <c r="B223" s="221"/>
      <c r="C223" s="743"/>
      <c r="D223" s="743"/>
      <c r="E223" s="223"/>
      <c r="F223" s="224"/>
      <c r="G223" s="225"/>
      <c r="H223" s="226"/>
      <c r="I223" s="227"/>
      <c r="J223" s="223"/>
      <c r="K223" s="224"/>
      <c r="L223" s="225"/>
      <c r="M223" s="226"/>
      <c r="N223" s="228"/>
      <c r="O223" s="227"/>
      <c r="Q223" s="238" t="str">
        <f t="shared" si="18"/>
        <v/>
      </c>
      <c r="S223" s="238" t="str">
        <f t="shared" si="19"/>
        <v/>
      </c>
      <c r="U223" s="230">
        <f t="shared" si="20"/>
        <v>9000</v>
      </c>
    </row>
    <row r="224" spans="2:21" ht="18" customHeight="1" x14ac:dyDescent="0.2">
      <c r="B224" s="123"/>
      <c r="C224" s="763"/>
      <c r="D224" s="763"/>
      <c r="E224" s="132"/>
      <c r="F224" s="133"/>
      <c r="G224" s="134"/>
      <c r="H224" s="124"/>
      <c r="I224" s="125"/>
      <c r="J224" s="132"/>
      <c r="K224" s="133"/>
      <c r="L224" s="134"/>
      <c r="M224" s="124"/>
      <c r="N224" s="157"/>
      <c r="O224" s="125"/>
      <c r="Q224" s="238" t="str">
        <f t="shared" si="18"/>
        <v/>
      </c>
      <c r="S224" s="238" t="str">
        <f t="shared" si="19"/>
        <v/>
      </c>
      <c r="U224" s="230">
        <f t="shared" si="20"/>
        <v>9000</v>
      </c>
    </row>
    <row r="225" spans="2:21" ht="18" customHeight="1" x14ac:dyDescent="0.2">
      <c r="B225" s="221"/>
      <c r="C225" s="743"/>
      <c r="D225" s="743"/>
      <c r="E225" s="223"/>
      <c r="F225" s="224"/>
      <c r="G225" s="225"/>
      <c r="H225" s="226"/>
      <c r="I225" s="227"/>
      <c r="J225" s="223"/>
      <c r="K225" s="224"/>
      <c r="L225" s="225"/>
      <c r="M225" s="226"/>
      <c r="N225" s="228"/>
      <c r="O225" s="227"/>
      <c r="Q225" s="238" t="str">
        <f t="shared" si="18"/>
        <v/>
      </c>
      <c r="S225" s="238" t="str">
        <f t="shared" si="19"/>
        <v/>
      </c>
      <c r="U225" s="230">
        <f t="shared" si="20"/>
        <v>9000</v>
      </c>
    </row>
    <row r="226" spans="2:21" ht="18" customHeight="1" x14ac:dyDescent="0.2">
      <c r="B226" s="123"/>
      <c r="C226" s="742"/>
      <c r="D226" s="742"/>
      <c r="E226" s="132"/>
      <c r="F226" s="133"/>
      <c r="G226" s="134"/>
      <c r="H226" s="124"/>
      <c r="I226" s="125"/>
      <c r="J226" s="132"/>
      <c r="K226" s="133"/>
      <c r="L226" s="134"/>
      <c r="M226" s="124"/>
      <c r="N226" s="157"/>
      <c r="O226" s="125"/>
      <c r="Q226" s="238" t="str">
        <f t="shared" si="18"/>
        <v/>
      </c>
      <c r="S226" s="238" t="str">
        <f t="shared" si="19"/>
        <v/>
      </c>
      <c r="U226" s="230">
        <f t="shared" si="20"/>
        <v>9000</v>
      </c>
    </row>
    <row r="227" spans="2:21" ht="18" customHeight="1" x14ac:dyDescent="0.2">
      <c r="B227" s="221"/>
      <c r="C227" s="743"/>
      <c r="D227" s="743"/>
      <c r="E227" s="223"/>
      <c r="F227" s="224"/>
      <c r="G227" s="225"/>
      <c r="H227" s="226"/>
      <c r="I227" s="227"/>
      <c r="J227" s="223"/>
      <c r="K227" s="224"/>
      <c r="L227" s="225"/>
      <c r="M227" s="226"/>
      <c r="N227" s="228"/>
      <c r="O227" s="227"/>
      <c r="Q227" s="238" t="str">
        <f t="shared" si="18"/>
        <v/>
      </c>
      <c r="S227" s="238" t="str">
        <f t="shared" si="19"/>
        <v/>
      </c>
      <c r="U227" s="230">
        <f t="shared" si="20"/>
        <v>9000</v>
      </c>
    </row>
    <row r="228" spans="2:21" ht="18" customHeight="1" x14ac:dyDescent="0.2">
      <c r="B228" s="123"/>
      <c r="C228" s="742"/>
      <c r="D228" s="742"/>
      <c r="E228" s="132"/>
      <c r="F228" s="133"/>
      <c r="G228" s="134"/>
      <c r="H228" s="124"/>
      <c r="I228" s="125"/>
      <c r="J228" s="132"/>
      <c r="K228" s="133"/>
      <c r="L228" s="134"/>
      <c r="M228" s="124"/>
      <c r="N228" s="157"/>
      <c r="O228" s="125"/>
      <c r="Q228" s="238" t="str">
        <f t="shared" si="18"/>
        <v/>
      </c>
      <c r="S228" s="238" t="str">
        <f t="shared" si="19"/>
        <v/>
      </c>
      <c r="U228" s="230">
        <f t="shared" si="20"/>
        <v>9000</v>
      </c>
    </row>
    <row r="229" spans="2:21" ht="18" customHeight="1" thickBot="1" x14ac:dyDescent="0.25">
      <c r="B229" s="505"/>
      <c r="C229" s="755"/>
      <c r="D229" s="755"/>
      <c r="E229" s="756"/>
      <c r="F229" s="757"/>
      <c r="G229" s="758"/>
      <c r="H229" s="507"/>
      <c r="I229" s="759"/>
      <c r="J229" s="756"/>
      <c r="K229" s="757"/>
      <c r="L229" s="758"/>
      <c r="M229" s="507"/>
      <c r="N229" s="760"/>
      <c r="O229" s="759"/>
      <c r="Q229" s="266" t="str">
        <f t="shared" si="18"/>
        <v/>
      </c>
      <c r="S229" s="266" t="str">
        <f t="shared" si="19"/>
        <v/>
      </c>
      <c r="U229" s="247">
        <f t="shared" si="20"/>
        <v>9000</v>
      </c>
    </row>
  </sheetData>
  <sheetProtection sheet="1" objects="1" scenarios="1"/>
  <mergeCells count="3">
    <mergeCell ref="B1:O1"/>
    <mergeCell ref="E3:H3"/>
    <mergeCell ref="J3:M3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2">
    <pageSetUpPr autoPageBreaks="0"/>
  </sheetPr>
  <dimension ref="B1:AD175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customWidth="1"/>
    <col min="18" max="18" width="1.7109375" style="154" customWidth="1"/>
    <col min="19" max="19" width="4.7109375" style="293" customWidth="1"/>
    <col min="20" max="20" width="1.7109375" style="154" customWidth="1"/>
    <col min="21" max="21" width="7.5703125" style="135" customWidth="1"/>
    <col min="22" max="22" width="5.5703125" style="625" customWidth="1"/>
    <col min="23" max="28" width="5.5703125" style="106" customWidth="1"/>
    <col min="29" max="30" width="6.5703125" style="106" customWidth="1"/>
    <col min="31" max="16384" width="5.5703125" style="106"/>
  </cols>
  <sheetData>
    <row r="1" spans="2:30" ht="18" customHeight="1" x14ac:dyDescent="0.2">
      <c r="B1" s="240">
        <v>1</v>
      </c>
      <c r="C1" s="733" t="s">
        <v>92</v>
      </c>
      <c r="D1" s="733" t="s">
        <v>92</v>
      </c>
      <c r="E1" s="267">
        <v>12.8</v>
      </c>
      <c r="F1" s="268"/>
      <c r="G1" s="269"/>
      <c r="H1" s="242" t="s">
        <v>92</v>
      </c>
      <c r="I1" s="243"/>
      <c r="J1" s="267"/>
      <c r="K1" s="268"/>
      <c r="L1" s="269"/>
      <c r="M1" s="242" t="s">
        <v>92</v>
      </c>
      <c r="N1" s="262"/>
      <c r="O1" s="243" t="s">
        <v>92</v>
      </c>
      <c r="Q1" s="263" t="s">
        <v>92</v>
      </c>
      <c r="S1" s="263" t="s">
        <v>92</v>
      </c>
      <c r="U1" s="264">
        <v>9000</v>
      </c>
      <c r="V1" s="623">
        <v>1</v>
      </c>
      <c r="W1" s="88"/>
    </row>
    <row r="2" spans="2:30" s="126" customFormat="1" ht="18" customHeight="1" x14ac:dyDescent="0.2">
      <c r="B2" s="221">
        <v>2</v>
      </c>
      <c r="C2" s="709" t="s">
        <v>92</v>
      </c>
      <c r="D2" s="709" t="s">
        <v>92</v>
      </c>
      <c r="E2" s="248">
        <v>15.6</v>
      </c>
      <c r="F2" s="249"/>
      <c r="G2" s="250"/>
      <c r="H2" s="305" t="s">
        <v>92</v>
      </c>
      <c r="I2" s="227"/>
      <c r="J2" s="248"/>
      <c r="K2" s="249"/>
      <c r="L2" s="250"/>
      <c r="M2" s="226" t="s">
        <v>92</v>
      </c>
      <c r="N2" s="228"/>
      <c r="O2" s="227" t="s">
        <v>92</v>
      </c>
      <c r="P2" s="154"/>
      <c r="Q2" s="238" t="s">
        <v>92</v>
      </c>
      <c r="R2" s="154"/>
      <c r="S2" s="238" t="s">
        <v>92</v>
      </c>
      <c r="T2" s="154"/>
      <c r="U2" s="230">
        <v>9000</v>
      </c>
      <c r="V2" s="624">
        <v>1</v>
      </c>
    </row>
    <row r="3" spans="2:30" s="126" customFormat="1" ht="18" customHeight="1" x14ac:dyDescent="0.2">
      <c r="B3" s="231">
        <v>3</v>
      </c>
      <c r="C3" s="713" t="s">
        <v>92</v>
      </c>
      <c r="D3" s="713" t="s">
        <v>92</v>
      </c>
      <c r="E3" s="252">
        <v>25.13</v>
      </c>
      <c r="F3" s="253"/>
      <c r="G3" s="254"/>
      <c r="H3" s="236" t="s">
        <v>92</v>
      </c>
      <c r="I3" s="230"/>
      <c r="J3" s="252"/>
      <c r="K3" s="253"/>
      <c r="L3" s="254"/>
      <c r="M3" s="236" t="s">
        <v>92</v>
      </c>
      <c r="N3" s="237"/>
      <c r="O3" s="230" t="s">
        <v>92</v>
      </c>
      <c r="P3" s="154"/>
      <c r="Q3" s="238" t="s">
        <v>92</v>
      </c>
      <c r="R3" s="154"/>
      <c r="S3" s="238" t="s">
        <v>92</v>
      </c>
      <c r="T3" s="154"/>
      <c r="U3" s="230">
        <v>9000</v>
      </c>
      <c r="V3" s="624">
        <v>1</v>
      </c>
    </row>
    <row r="4" spans="2:30" ht="18" customHeight="1" x14ac:dyDescent="0.2">
      <c r="B4" s="221">
        <v>4</v>
      </c>
      <c r="C4" s="709" t="s">
        <v>92</v>
      </c>
      <c r="D4" s="709" t="s">
        <v>92</v>
      </c>
      <c r="E4" s="248">
        <v>20.23</v>
      </c>
      <c r="F4" s="249"/>
      <c r="G4" s="250"/>
      <c r="H4" s="226" t="s">
        <v>92</v>
      </c>
      <c r="I4" s="227"/>
      <c r="J4" s="248"/>
      <c r="K4" s="249"/>
      <c r="L4" s="250"/>
      <c r="M4" s="226" t="s">
        <v>92</v>
      </c>
      <c r="N4" s="228"/>
      <c r="O4" s="227" t="s">
        <v>92</v>
      </c>
      <c r="Q4" s="238" t="s">
        <v>92</v>
      </c>
      <c r="S4" s="238" t="s">
        <v>92</v>
      </c>
      <c r="U4" s="230">
        <v>9000</v>
      </c>
      <c r="V4" s="623">
        <v>1</v>
      </c>
    </row>
    <row r="5" spans="2:30" s="126" customFormat="1" ht="18" customHeight="1" x14ac:dyDescent="0.2">
      <c r="B5" s="231">
        <v>5</v>
      </c>
      <c r="C5" s="713" t="s">
        <v>92</v>
      </c>
      <c r="D5" s="713" t="s">
        <v>92</v>
      </c>
      <c r="E5" s="252">
        <v>18.23</v>
      </c>
      <c r="F5" s="253"/>
      <c r="G5" s="254"/>
      <c r="H5" s="236" t="s">
        <v>92</v>
      </c>
      <c r="I5" s="230"/>
      <c r="J5" s="252"/>
      <c r="K5" s="253"/>
      <c r="L5" s="254"/>
      <c r="M5" s="236" t="s">
        <v>92</v>
      </c>
      <c r="N5" s="237"/>
      <c r="O5" s="230" t="s">
        <v>92</v>
      </c>
      <c r="P5" s="154"/>
      <c r="Q5" s="238" t="s">
        <v>92</v>
      </c>
      <c r="R5" s="154"/>
      <c r="S5" s="238" t="s">
        <v>92</v>
      </c>
      <c r="T5" s="154"/>
      <c r="U5" s="230">
        <v>9000</v>
      </c>
      <c r="V5" s="624">
        <v>1</v>
      </c>
    </row>
    <row r="6" spans="2:30" s="126" customFormat="1" ht="18" customHeight="1" x14ac:dyDescent="0.2">
      <c r="B6" s="221">
        <v>6</v>
      </c>
      <c r="C6" s="709" t="s">
        <v>92</v>
      </c>
      <c r="D6" s="709" t="s">
        <v>92</v>
      </c>
      <c r="E6" s="248">
        <v>19.5</v>
      </c>
      <c r="F6" s="249"/>
      <c r="G6" s="250"/>
      <c r="H6" s="226" t="s">
        <v>92</v>
      </c>
      <c r="I6" s="227"/>
      <c r="J6" s="248"/>
      <c r="K6" s="249"/>
      <c r="L6" s="250"/>
      <c r="M6" s="226" t="s">
        <v>92</v>
      </c>
      <c r="N6" s="228"/>
      <c r="O6" s="227" t="s">
        <v>92</v>
      </c>
      <c r="P6" s="154"/>
      <c r="Q6" s="238" t="s">
        <v>92</v>
      </c>
      <c r="R6" s="154"/>
      <c r="S6" s="238" t="s">
        <v>92</v>
      </c>
      <c r="T6" s="154"/>
      <c r="U6" s="230">
        <v>9000</v>
      </c>
      <c r="V6" s="624">
        <v>1</v>
      </c>
    </row>
    <row r="7" spans="2:30" ht="18" customHeight="1" x14ac:dyDescent="0.2">
      <c r="B7" s="231">
        <v>7</v>
      </c>
      <c r="C7" s="713" t="s">
        <v>92</v>
      </c>
      <c r="D7" s="713" t="s">
        <v>92</v>
      </c>
      <c r="E7" s="252">
        <v>34.5</v>
      </c>
      <c r="F7" s="253"/>
      <c r="G7" s="254"/>
      <c r="H7" s="236" t="s">
        <v>92</v>
      </c>
      <c r="I7" s="230"/>
      <c r="J7" s="252"/>
      <c r="K7" s="253"/>
      <c r="L7" s="254"/>
      <c r="M7" s="236" t="s">
        <v>92</v>
      </c>
      <c r="N7" s="237"/>
      <c r="O7" s="230" t="s">
        <v>92</v>
      </c>
      <c r="Q7" s="238" t="s">
        <v>92</v>
      </c>
      <c r="S7" s="238" t="s">
        <v>92</v>
      </c>
      <c r="U7" s="230">
        <v>9000</v>
      </c>
      <c r="V7" s="623">
        <v>1</v>
      </c>
    </row>
    <row r="8" spans="2:30" s="126" customFormat="1" ht="18" customHeight="1" x14ac:dyDescent="0.2">
      <c r="B8" s="221">
        <v>8</v>
      </c>
      <c r="C8" s="709" t="s">
        <v>92</v>
      </c>
      <c r="D8" s="709" t="s">
        <v>92</v>
      </c>
      <c r="E8" s="248">
        <v>18.2</v>
      </c>
      <c r="F8" s="249"/>
      <c r="G8" s="250"/>
      <c r="H8" s="226" t="s">
        <v>92</v>
      </c>
      <c r="I8" s="227"/>
      <c r="J8" s="248"/>
      <c r="K8" s="249"/>
      <c r="L8" s="250"/>
      <c r="M8" s="226" t="s">
        <v>92</v>
      </c>
      <c r="N8" s="228"/>
      <c r="O8" s="227" t="s">
        <v>92</v>
      </c>
      <c r="P8" s="154"/>
      <c r="Q8" s="238" t="s">
        <v>92</v>
      </c>
      <c r="R8" s="154"/>
      <c r="S8" s="238" t="s">
        <v>92</v>
      </c>
      <c r="T8" s="154"/>
      <c r="U8" s="230">
        <v>9000</v>
      </c>
      <c r="V8" s="624">
        <v>1</v>
      </c>
    </row>
    <row r="9" spans="2:30" s="126" customFormat="1" ht="18" customHeight="1" x14ac:dyDescent="0.2">
      <c r="B9" s="231">
        <v>9</v>
      </c>
      <c r="C9" s="713" t="s">
        <v>92</v>
      </c>
      <c r="D9" s="713" t="s">
        <v>92</v>
      </c>
      <c r="E9" s="252">
        <v>19.54</v>
      </c>
      <c r="F9" s="253"/>
      <c r="G9" s="254"/>
      <c r="H9" s="236" t="s">
        <v>92</v>
      </c>
      <c r="I9" s="230"/>
      <c r="J9" s="252"/>
      <c r="K9" s="253"/>
      <c r="L9" s="254"/>
      <c r="M9" s="236" t="s">
        <v>92</v>
      </c>
      <c r="N9" s="237"/>
      <c r="O9" s="230" t="s">
        <v>92</v>
      </c>
      <c r="P9" s="154"/>
      <c r="Q9" s="238" t="s">
        <v>92</v>
      </c>
      <c r="R9" s="154"/>
      <c r="S9" s="238" t="s">
        <v>92</v>
      </c>
      <c r="T9" s="154"/>
      <c r="U9" s="230">
        <v>9000</v>
      </c>
      <c r="V9" s="624">
        <v>1</v>
      </c>
    </row>
    <row r="10" spans="2:30" ht="18" customHeight="1" x14ac:dyDescent="0.2">
      <c r="B10" s="221">
        <v>10</v>
      </c>
      <c r="C10" s="709" t="s">
        <v>92</v>
      </c>
      <c r="D10" s="709" t="s">
        <v>92</v>
      </c>
      <c r="E10" s="248">
        <v>21.21</v>
      </c>
      <c r="F10" s="249"/>
      <c r="G10" s="250"/>
      <c r="H10" s="226" t="s">
        <v>92</v>
      </c>
      <c r="I10" s="227"/>
      <c r="J10" s="248"/>
      <c r="K10" s="249"/>
      <c r="L10" s="250"/>
      <c r="M10" s="226" t="s">
        <v>92</v>
      </c>
      <c r="N10" s="228"/>
      <c r="O10" s="227" t="s">
        <v>92</v>
      </c>
      <c r="Q10" s="238" t="s">
        <v>92</v>
      </c>
      <c r="S10" s="238" t="s">
        <v>92</v>
      </c>
      <c r="U10" s="230">
        <v>9000</v>
      </c>
      <c r="V10" s="623">
        <v>1</v>
      </c>
    </row>
    <row r="11" spans="2:30" s="126" customFormat="1" ht="18" customHeight="1" x14ac:dyDescent="0.2">
      <c r="B11" s="231">
        <v>11</v>
      </c>
      <c r="C11" s="713" t="s">
        <v>92</v>
      </c>
      <c r="D11" s="713" t="s">
        <v>92</v>
      </c>
      <c r="E11" s="252">
        <v>35.4</v>
      </c>
      <c r="F11" s="253"/>
      <c r="G11" s="254"/>
      <c r="H11" s="236" t="s">
        <v>92</v>
      </c>
      <c r="I11" s="230"/>
      <c r="J11" s="252"/>
      <c r="K11" s="253"/>
      <c r="L11" s="254"/>
      <c r="M11" s="236" t="s">
        <v>92</v>
      </c>
      <c r="N11" s="237"/>
      <c r="O11" s="230" t="s">
        <v>92</v>
      </c>
      <c r="P11" s="154"/>
      <c r="Q11" s="238" t="s">
        <v>92</v>
      </c>
      <c r="R11" s="154"/>
      <c r="S11" s="238" t="s">
        <v>92</v>
      </c>
      <c r="T11" s="154"/>
      <c r="U11" s="230">
        <v>9000</v>
      </c>
      <c r="V11" s="624">
        <v>1</v>
      </c>
    </row>
    <row r="12" spans="2:30" s="126" customFormat="1" ht="18" customHeight="1" x14ac:dyDescent="0.2">
      <c r="B12" s="221">
        <v>12</v>
      </c>
      <c r="C12" s="709" t="s">
        <v>92</v>
      </c>
      <c r="D12" s="709" t="s">
        <v>92</v>
      </c>
      <c r="E12" s="248" t="s">
        <v>85</v>
      </c>
      <c r="F12" s="249"/>
      <c r="G12" s="250"/>
      <c r="H12" s="226" t="s">
        <v>92</v>
      </c>
      <c r="I12" s="227"/>
      <c r="J12" s="248"/>
      <c r="K12" s="249"/>
      <c r="L12" s="250"/>
      <c r="M12" s="226" t="s">
        <v>92</v>
      </c>
      <c r="N12" s="228"/>
      <c r="O12" s="227" t="s">
        <v>92</v>
      </c>
      <c r="P12" s="154"/>
      <c r="Q12" s="238" t="s">
        <v>92</v>
      </c>
      <c r="R12" s="154"/>
      <c r="S12" s="238" t="s">
        <v>92</v>
      </c>
      <c r="T12" s="154"/>
      <c r="U12" s="230">
        <v>9000</v>
      </c>
      <c r="V12" s="624">
        <v>1</v>
      </c>
    </row>
    <row r="13" spans="2:30" ht="18" customHeight="1" x14ac:dyDescent="0.2">
      <c r="B13" s="231">
        <v>13</v>
      </c>
      <c r="C13" s="713" t="s">
        <v>92</v>
      </c>
      <c r="D13" s="713" t="s">
        <v>92</v>
      </c>
      <c r="E13" s="252">
        <v>14.15</v>
      </c>
      <c r="F13" s="253"/>
      <c r="G13" s="254"/>
      <c r="H13" s="236" t="s">
        <v>92</v>
      </c>
      <c r="I13" s="230"/>
      <c r="J13" s="252"/>
      <c r="K13" s="253"/>
      <c r="L13" s="254"/>
      <c r="M13" s="236" t="s">
        <v>92</v>
      </c>
      <c r="N13" s="237"/>
      <c r="O13" s="230" t="s">
        <v>92</v>
      </c>
      <c r="Q13" s="238" t="s">
        <v>92</v>
      </c>
      <c r="S13" s="238" t="s">
        <v>92</v>
      </c>
      <c r="U13" s="230">
        <v>9000</v>
      </c>
      <c r="V13" s="623">
        <v>1</v>
      </c>
    </row>
    <row r="14" spans="2:30" s="126" customFormat="1" ht="18" customHeight="1" x14ac:dyDescent="0.2">
      <c r="B14" s="221">
        <v>14</v>
      </c>
      <c r="C14" s="709" t="s">
        <v>92</v>
      </c>
      <c r="D14" s="709" t="s">
        <v>92</v>
      </c>
      <c r="E14" s="248" t="s">
        <v>203</v>
      </c>
      <c r="F14" s="249"/>
      <c r="G14" s="250"/>
      <c r="H14" s="226" t="s">
        <v>92</v>
      </c>
      <c r="I14" s="227"/>
      <c r="J14" s="248"/>
      <c r="K14" s="249"/>
      <c r="L14" s="250"/>
      <c r="M14" s="226" t="s">
        <v>92</v>
      </c>
      <c r="N14" s="228"/>
      <c r="O14" s="227" t="s">
        <v>92</v>
      </c>
      <c r="P14" s="154"/>
      <c r="Q14" s="238" t="s">
        <v>92</v>
      </c>
      <c r="R14" s="154"/>
      <c r="S14" s="238" t="s">
        <v>92</v>
      </c>
      <c r="T14" s="154"/>
      <c r="U14" s="230">
        <v>9000</v>
      </c>
      <c r="V14" s="624">
        <v>1</v>
      </c>
      <c r="W14" s="136"/>
      <c r="X14" s="136"/>
      <c r="AC14" s="136"/>
      <c r="AD14" s="136"/>
    </row>
    <row r="15" spans="2:30" s="126" customFormat="1" ht="18" customHeight="1" x14ac:dyDescent="0.2">
      <c r="B15" s="231">
        <v>15</v>
      </c>
      <c r="C15" s="713" t="s">
        <v>92</v>
      </c>
      <c r="D15" s="713" t="s">
        <v>92</v>
      </c>
      <c r="E15" s="252">
        <v>48.12</v>
      </c>
      <c r="F15" s="253"/>
      <c r="G15" s="254"/>
      <c r="H15" s="236" t="s">
        <v>92</v>
      </c>
      <c r="I15" s="230"/>
      <c r="J15" s="252"/>
      <c r="K15" s="253"/>
      <c r="L15" s="254"/>
      <c r="M15" s="236" t="s">
        <v>92</v>
      </c>
      <c r="N15" s="237"/>
      <c r="O15" s="230" t="s">
        <v>92</v>
      </c>
      <c r="P15" s="154"/>
      <c r="Q15" s="238" t="s">
        <v>92</v>
      </c>
      <c r="R15" s="154"/>
      <c r="S15" s="238" t="s">
        <v>92</v>
      </c>
      <c r="T15" s="154"/>
      <c r="U15" s="230">
        <v>9000</v>
      </c>
      <c r="V15" s="624">
        <v>1</v>
      </c>
    </row>
    <row r="16" spans="2:30" ht="18" customHeight="1" x14ac:dyDescent="0.2">
      <c r="B16" s="221">
        <v>16</v>
      </c>
      <c r="C16" s="709" t="s">
        <v>92</v>
      </c>
      <c r="D16" s="709" t="s">
        <v>92</v>
      </c>
      <c r="E16" s="248">
        <v>29.35</v>
      </c>
      <c r="F16" s="249"/>
      <c r="G16" s="250"/>
      <c r="H16" s="226" t="s">
        <v>92</v>
      </c>
      <c r="I16" s="227"/>
      <c r="J16" s="248"/>
      <c r="K16" s="249"/>
      <c r="L16" s="250"/>
      <c r="M16" s="226" t="s">
        <v>92</v>
      </c>
      <c r="N16" s="228"/>
      <c r="O16" s="227" t="s">
        <v>92</v>
      </c>
      <c r="Q16" s="238" t="s">
        <v>92</v>
      </c>
      <c r="S16" s="238" t="s">
        <v>92</v>
      </c>
      <c r="U16" s="230">
        <v>9000</v>
      </c>
      <c r="V16" s="623">
        <v>1</v>
      </c>
    </row>
    <row r="17" spans="2:22" ht="18" customHeight="1" x14ac:dyDescent="0.2">
      <c r="B17" s="231">
        <v>17</v>
      </c>
      <c r="C17" s="713" t="s">
        <v>92</v>
      </c>
      <c r="D17" s="713" t="s">
        <v>92</v>
      </c>
      <c r="E17" s="252">
        <v>27.15</v>
      </c>
      <c r="F17" s="253"/>
      <c r="G17" s="254"/>
      <c r="H17" s="236" t="s">
        <v>92</v>
      </c>
      <c r="I17" s="230"/>
      <c r="J17" s="252"/>
      <c r="K17" s="253"/>
      <c r="L17" s="254"/>
      <c r="M17" s="236" t="s">
        <v>92</v>
      </c>
      <c r="N17" s="237"/>
      <c r="O17" s="230" t="s">
        <v>92</v>
      </c>
      <c r="Q17" s="238" t="s">
        <v>92</v>
      </c>
      <c r="S17" s="238" t="s">
        <v>92</v>
      </c>
      <c r="U17" s="230">
        <v>9000</v>
      </c>
      <c r="V17" s="623">
        <v>1</v>
      </c>
    </row>
    <row r="18" spans="2:22" ht="18" customHeight="1" x14ac:dyDescent="0.2">
      <c r="B18" s="221">
        <v>18</v>
      </c>
      <c r="C18" s="709" t="s">
        <v>92</v>
      </c>
      <c r="D18" s="709" t="s">
        <v>92</v>
      </c>
      <c r="E18" s="248">
        <v>24.25</v>
      </c>
      <c r="F18" s="249"/>
      <c r="G18" s="250"/>
      <c r="H18" s="226" t="s">
        <v>92</v>
      </c>
      <c r="I18" s="227"/>
      <c r="J18" s="248"/>
      <c r="K18" s="249"/>
      <c r="L18" s="250"/>
      <c r="M18" s="226" t="s">
        <v>92</v>
      </c>
      <c r="N18" s="228"/>
      <c r="O18" s="227" t="s">
        <v>92</v>
      </c>
      <c r="Q18" s="238" t="s">
        <v>92</v>
      </c>
      <c r="S18" s="238" t="s">
        <v>92</v>
      </c>
      <c r="U18" s="230">
        <v>9000</v>
      </c>
      <c r="V18" s="623">
        <v>1</v>
      </c>
    </row>
    <row r="19" spans="2:22" ht="18" customHeight="1" x14ac:dyDescent="0.2">
      <c r="B19" s="231">
        <v>19</v>
      </c>
      <c r="C19" s="713" t="s">
        <v>92</v>
      </c>
      <c r="D19" s="713" t="s">
        <v>92</v>
      </c>
      <c r="E19" s="252">
        <v>13.18</v>
      </c>
      <c r="F19" s="253"/>
      <c r="G19" s="254"/>
      <c r="H19" s="236" t="s">
        <v>92</v>
      </c>
      <c r="I19" s="230"/>
      <c r="J19" s="252"/>
      <c r="K19" s="253"/>
      <c r="L19" s="254"/>
      <c r="M19" s="236" t="s">
        <v>92</v>
      </c>
      <c r="N19" s="237"/>
      <c r="O19" s="230" t="s">
        <v>92</v>
      </c>
      <c r="Q19" s="238" t="s">
        <v>92</v>
      </c>
      <c r="S19" s="238" t="s">
        <v>92</v>
      </c>
      <c r="U19" s="230">
        <v>9000</v>
      </c>
      <c r="V19" s="623">
        <v>1</v>
      </c>
    </row>
    <row r="20" spans="2:22" ht="18" customHeight="1" x14ac:dyDescent="0.2">
      <c r="B20" s="221">
        <v>20</v>
      </c>
      <c r="C20" s="709" t="s">
        <v>92</v>
      </c>
      <c r="D20" s="709" t="s">
        <v>92</v>
      </c>
      <c r="E20" s="248"/>
      <c r="F20" s="249"/>
      <c r="G20" s="250"/>
      <c r="H20" s="226" t="s">
        <v>92</v>
      </c>
      <c r="I20" s="227"/>
      <c r="J20" s="248"/>
      <c r="K20" s="249"/>
      <c r="L20" s="250"/>
      <c r="M20" s="226" t="s">
        <v>92</v>
      </c>
      <c r="N20" s="228"/>
      <c r="O20" s="227" t="s">
        <v>92</v>
      </c>
      <c r="Q20" s="238" t="s">
        <v>92</v>
      </c>
      <c r="S20" s="238" t="s">
        <v>92</v>
      </c>
      <c r="U20" s="230">
        <v>9000</v>
      </c>
      <c r="V20" s="623">
        <v>1</v>
      </c>
    </row>
    <row r="21" spans="2:22" ht="18" customHeight="1" x14ac:dyDescent="0.2">
      <c r="B21" s="231">
        <v>21</v>
      </c>
      <c r="C21" s="713" t="s">
        <v>92</v>
      </c>
      <c r="D21" s="713" t="s">
        <v>92</v>
      </c>
      <c r="E21" s="252">
        <v>27.16</v>
      </c>
      <c r="F21" s="253"/>
      <c r="G21" s="254"/>
      <c r="H21" s="236" t="s">
        <v>92</v>
      </c>
      <c r="I21" s="230"/>
      <c r="J21" s="252"/>
      <c r="K21" s="253"/>
      <c r="L21" s="254"/>
      <c r="M21" s="236" t="s">
        <v>92</v>
      </c>
      <c r="N21" s="237"/>
      <c r="O21" s="230" t="s">
        <v>92</v>
      </c>
      <c r="Q21" s="238" t="s">
        <v>92</v>
      </c>
      <c r="S21" s="238" t="s">
        <v>92</v>
      </c>
      <c r="U21" s="230">
        <v>9000</v>
      </c>
      <c r="V21" s="623">
        <v>1</v>
      </c>
    </row>
    <row r="22" spans="2:22" ht="18" customHeight="1" x14ac:dyDescent="0.2">
      <c r="B22" s="221">
        <v>22</v>
      </c>
      <c r="C22" s="709" t="s">
        <v>92</v>
      </c>
      <c r="D22" s="709" t="s">
        <v>92</v>
      </c>
      <c r="E22" s="248"/>
      <c r="F22" s="249"/>
      <c r="G22" s="250"/>
      <c r="H22" s="226" t="s">
        <v>92</v>
      </c>
      <c r="I22" s="227"/>
      <c r="J22" s="248"/>
      <c r="K22" s="249"/>
      <c r="L22" s="250"/>
      <c r="M22" s="226" t="s">
        <v>92</v>
      </c>
      <c r="N22" s="228"/>
      <c r="O22" s="227" t="s">
        <v>92</v>
      </c>
      <c r="Q22" s="238" t="s">
        <v>92</v>
      </c>
      <c r="S22" s="238" t="s">
        <v>92</v>
      </c>
      <c r="U22" s="230">
        <v>9000</v>
      </c>
      <c r="V22" s="623">
        <v>1</v>
      </c>
    </row>
    <row r="23" spans="2:22" ht="18" customHeight="1" x14ac:dyDescent="0.2">
      <c r="B23" s="231">
        <v>23</v>
      </c>
      <c r="C23" s="713" t="s">
        <v>92</v>
      </c>
      <c r="D23" s="713" t="s">
        <v>92</v>
      </c>
      <c r="E23" s="252">
        <v>25.98</v>
      </c>
      <c r="F23" s="253"/>
      <c r="G23" s="254"/>
      <c r="H23" s="236" t="s">
        <v>92</v>
      </c>
      <c r="I23" s="230"/>
      <c r="J23" s="252"/>
      <c r="K23" s="253"/>
      <c r="L23" s="254"/>
      <c r="M23" s="236" t="s">
        <v>92</v>
      </c>
      <c r="N23" s="237"/>
      <c r="O23" s="230" t="s">
        <v>92</v>
      </c>
      <c r="Q23" s="238" t="s">
        <v>92</v>
      </c>
      <c r="S23" s="238" t="s">
        <v>92</v>
      </c>
      <c r="U23" s="230">
        <v>9000</v>
      </c>
      <c r="V23" s="623">
        <v>1</v>
      </c>
    </row>
    <row r="24" spans="2:22" ht="18" customHeight="1" x14ac:dyDescent="0.2">
      <c r="B24" s="221">
        <v>24</v>
      </c>
      <c r="C24" s="709" t="s">
        <v>92</v>
      </c>
      <c r="D24" s="709" t="s">
        <v>92</v>
      </c>
      <c r="E24" s="248">
        <v>18.149999999999999</v>
      </c>
      <c r="F24" s="249"/>
      <c r="G24" s="250"/>
      <c r="H24" s="226" t="s">
        <v>92</v>
      </c>
      <c r="I24" s="227"/>
      <c r="J24" s="248"/>
      <c r="K24" s="249"/>
      <c r="L24" s="250"/>
      <c r="M24" s="226" t="s">
        <v>92</v>
      </c>
      <c r="N24" s="228"/>
      <c r="O24" s="227" t="s">
        <v>92</v>
      </c>
      <c r="Q24" s="238" t="s">
        <v>92</v>
      </c>
      <c r="S24" s="238" t="s">
        <v>92</v>
      </c>
      <c r="U24" s="230">
        <v>9000</v>
      </c>
      <c r="V24" s="623">
        <v>1</v>
      </c>
    </row>
    <row r="25" spans="2:22" ht="18" customHeight="1" x14ac:dyDescent="0.2">
      <c r="B25" s="231">
        <v>25</v>
      </c>
      <c r="C25" s="713" t="s">
        <v>92</v>
      </c>
      <c r="D25" s="713" t="s">
        <v>92</v>
      </c>
      <c r="E25" s="252"/>
      <c r="F25" s="253"/>
      <c r="G25" s="254"/>
      <c r="H25" s="236" t="s">
        <v>92</v>
      </c>
      <c r="I25" s="230"/>
      <c r="J25" s="252"/>
      <c r="K25" s="253"/>
      <c r="L25" s="254"/>
      <c r="M25" s="236" t="s">
        <v>92</v>
      </c>
      <c r="N25" s="237"/>
      <c r="O25" s="230" t="s">
        <v>92</v>
      </c>
      <c r="Q25" s="238" t="s">
        <v>92</v>
      </c>
      <c r="S25" s="238" t="s">
        <v>92</v>
      </c>
      <c r="U25" s="230">
        <v>9000</v>
      </c>
      <c r="V25" s="623">
        <v>1</v>
      </c>
    </row>
    <row r="26" spans="2:22" ht="18" customHeight="1" x14ac:dyDescent="0.2">
      <c r="B26" s="221">
        <v>26</v>
      </c>
      <c r="C26" s="709" t="s">
        <v>92</v>
      </c>
      <c r="D26" s="709" t="s">
        <v>92</v>
      </c>
      <c r="E26" s="248"/>
      <c r="F26" s="249"/>
      <c r="G26" s="250"/>
      <c r="H26" s="226" t="s">
        <v>92</v>
      </c>
      <c r="I26" s="227"/>
      <c r="J26" s="248"/>
      <c r="K26" s="249"/>
      <c r="L26" s="250"/>
      <c r="M26" s="226" t="s">
        <v>92</v>
      </c>
      <c r="N26" s="228"/>
      <c r="O26" s="227" t="s">
        <v>92</v>
      </c>
      <c r="Q26" s="238" t="s">
        <v>92</v>
      </c>
      <c r="S26" s="238" t="s">
        <v>92</v>
      </c>
      <c r="U26" s="230">
        <v>9000</v>
      </c>
      <c r="V26" s="623">
        <v>1</v>
      </c>
    </row>
    <row r="27" spans="2:22" ht="18" customHeight="1" x14ac:dyDescent="0.2">
      <c r="B27" s="231">
        <v>27</v>
      </c>
      <c r="C27" s="713" t="s">
        <v>92</v>
      </c>
      <c r="D27" s="713" t="s">
        <v>92</v>
      </c>
      <c r="E27" s="252"/>
      <c r="F27" s="253"/>
      <c r="G27" s="254"/>
      <c r="H27" s="236" t="s">
        <v>92</v>
      </c>
      <c r="I27" s="230"/>
      <c r="J27" s="252"/>
      <c r="K27" s="253"/>
      <c r="L27" s="254"/>
      <c r="M27" s="236" t="s">
        <v>92</v>
      </c>
      <c r="N27" s="237"/>
      <c r="O27" s="230" t="s">
        <v>92</v>
      </c>
      <c r="Q27" s="238" t="s">
        <v>92</v>
      </c>
      <c r="S27" s="238" t="s">
        <v>92</v>
      </c>
      <c r="U27" s="230">
        <v>9000</v>
      </c>
      <c r="V27" s="623">
        <v>1</v>
      </c>
    </row>
    <row r="28" spans="2:22" ht="18" customHeight="1" x14ac:dyDescent="0.2">
      <c r="B28" s="221">
        <v>28</v>
      </c>
      <c r="C28" s="709" t="s">
        <v>92</v>
      </c>
      <c r="D28" s="709" t="s">
        <v>92</v>
      </c>
      <c r="E28" s="248"/>
      <c r="F28" s="249"/>
      <c r="G28" s="250"/>
      <c r="H28" s="226" t="s">
        <v>92</v>
      </c>
      <c r="I28" s="227"/>
      <c r="J28" s="248"/>
      <c r="K28" s="249"/>
      <c r="L28" s="250"/>
      <c r="M28" s="226" t="s">
        <v>92</v>
      </c>
      <c r="N28" s="228"/>
      <c r="O28" s="227" t="s">
        <v>92</v>
      </c>
      <c r="Q28" s="238" t="s">
        <v>92</v>
      </c>
      <c r="S28" s="238" t="s">
        <v>92</v>
      </c>
      <c r="U28" s="230">
        <v>9000</v>
      </c>
      <c r="V28" s="623">
        <v>1</v>
      </c>
    </row>
    <row r="29" spans="2:22" ht="18" customHeight="1" x14ac:dyDescent="0.2">
      <c r="B29" s="231">
        <v>29</v>
      </c>
      <c r="C29" s="713" t="s">
        <v>92</v>
      </c>
      <c r="D29" s="713" t="s">
        <v>92</v>
      </c>
      <c r="E29" s="252"/>
      <c r="F29" s="253"/>
      <c r="G29" s="254"/>
      <c r="H29" s="236" t="s">
        <v>92</v>
      </c>
      <c r="I29" s="230"/>
      <c r="J29" s="252"/>
      <c r="K29" s="253"/>
      <c r="L29" s="254"/>
      <c r="M29" s="236" t="s">
        <v>92</v>
      </c>
      <c r="N29" s="237"/>
      <c r="O29" s="230" t="s">
        <v>92</v>
      </c>
      <c r="Q29" s="238" t="s">
        <v>92</v>
      </c>
      <c r="S29" s="238" t="s">
        <v>92</v>
      </c>
      <c r="U29" s="230">
        <v>9000</v>
      </c>
      <c r="V29" s="623">
        <v>1</v>
      </c>
    </row>
    <row r="30" spans="2:22" ht="18" customHeight="1" x14ac:dyDescent="0.2">
      <c r="B30" s="221">
        <v>30</v>
      </c>
      <c r="C30" s="709" t="s">
        <v>92</v>
      </c>
      <c r="D30" s="709" t="s">
        <v>92</v>
      </c>
      <c r="E30" s="248"/>
      <c r="F30" s="249"/>
      <c r="G30" s="250"/>
      <c r="H30" s="226" t="s">
        <v>92</v>
      </c>
      <c r="I30" s="227"/>
      <c r="J30" s="248"/>
      <c r="K30" s="249"/>
      <c r="L30" s="250"/>
      <c r="M30" s="226" t="s">
        <v>92</v>
      </c>
      <c r="N30" s="228"/>
      <c r="O30" s="227" t="s">
        <v>92</v>
      </c>
      <c r="Q30" s="238" t="s">
        <v>92</v>
      </c>
      <c r="S30" s="238" t="s">
        <v>92</v>
      </c>
      <c r="U30" s="230">
        <v>9000</v>
      </c>
      <c r="V30" s="623">
        <v>1</v>
      </c>
    </row>
    <row r="31" spans="2:22" ht="18" customHeight="1" x14ac:dyDescent="0.2">
      <c r="B31" s="231">
        <v>31</v>
      </c>
      <c r="C31" s="713" t="s">
        <v>92</v>
      </c>
      <c r="D31" s="713" t="s">
        <v>92</v>
      </c>
      <c r="E31" s="252"/>
      <c r="F31" s="253"/>
      <c r="G31" s="254"/>
      <c r="H31" s="236" t="s">
        <v>92</v>
      </c>
      <c r="I31" s="230"/>
      <c r="J31" s="252"/>
      <c r="K31" s="253"/>
      <c r="L31" s="254"/>
      <c r="M31" s="236" t="s">
        <v>92</v>
      </c>
      <c r="N31" s="237"/>
      <c r="O31" s="230" t="s">
        <v>92</v>
      </c>
      <c r="Q31" s="238" t="s">
        <v>92</v>
      </c>
      <c r="S31" s="238" t="s">
        <v>92</v>
      </c>
      <c r="U31" s="230">
        <v>9000</v>
      </c>
      <c r="V31" s="623">
        <v>1</v>
      </c>
    </row>
    <row r="32" spans="2:22" ht="18" customHeight="1" x14ac:dyDescent="0.2">
      <c r="B32" s="221">
        <v>32</v>
      </c>
      <c r="C32" s="709" t="s">
        <v>92</v>
      </c>
      <c r="D32" s="709" t="s">
        <v>92</v>
      </c>
      <c r="E32" s="248"/>
      <c r="F32" s="249"/>
      <c r="G32" s="250"/>
      <c r="H32" s="226" t="s">
        <v>92</v>
      </c>
      <c r="I32" s="227"/>
      <c r="J32" s="248"/>
      <c r="K32" s="249"/>
      <c r="L32" s="250"/>
      <c r="M32" s="226" t="s">
        <v>92</v>
      </c>
      <c r="N32" s="228"/>
      <c r="O32" s="227" t="s">
        <v>92</v>
      </c>
      <c r="Q32" s="238" t="s">
        <v>92</v>
      </c>
      <c r="S32" s="238" t="s">
        <v>92</v>
      </c>
      <c r="U32" s="230">
        <v>9000</v>
      </c>
      <c r="V32" s="623">
        <v>1</v>
      </c>
    </row>
    <row r="33" spans="2:22" ht="18" customHeight="1" x14ac:dyDescent="0.2">
      <c r="B33" s="231">
        <v>33</v>
      </c>
      <c r="C33" s="713" t="s">
        <v>92</v>
      </c>
      <c r="D33" s="713" t="s">
        <v>92</v>
      </c>
      <c r="E33" s="252"/>
      <c r="F33" s="253"/>
      <c r="G33" s="254"/>
      <c r="H33" s="236" t="s">
        <v>92</v>
      </c>
      <c r="I33" s="230"/>
      <c r="J33" s="252"/>
      <c r="K33" s="253"/>
      <c r="L33" s="254"/>
      <c r="M33" s="236" t="s">
        <v>92</v>
      </c>
      <c r="N33" s="237"/>
      <c r="O33" s="230" t="s">
        <v>92</v>
      </c>
      <c r="Q33" s="238" t="s">
        <v>92</v>
      </c>
      <c r="S33" s="238" t="s">
        <v>92</v>
      </c>
      <c r="U33" s="230">
        <v>9000</v>
      </c>
      <c r="V33" s="623">
        <v>1</v>
      </c>
    </row>
    <row r="34" spans="2:22" ht="18" customHeight="1" x14ac:dyDescent="0.2">
      <c r="B34" s="221">
        <v>34</v>
      </c>
      <c r="C34" s="709" t="s">
        <v>92</v>
      </c>
      <c r="D34" s="709" t="s">
        <v>92</v>
      </c>
      <c r="E34" s="248"/>
      <c r="F34" s="249"/>
      <c r="G34" s="250"/>
      <c r="H34" s="226" t="s">
        <v>92</v>
      </c>
      <c r="I34" s="227"/>
      <c r="J34" s="248"/>
      <c r="K34" s="249"/>
      <c r="L34" s="250"/>
      <c r="M34" s="226" t="s">
        <v>92</v>
      </c>
      <c r="N34" s="228"/>
      <c r="O34" s="227" t="s">
        <v>92</v>
      </c>
      <c r="Q34" s="238" t="s">
        <v>92</v>
      </c>
      <c r="S34" s="238" t="s">
        <v>92</v>
      </c>
      <c r="U34" s="230">
        <v>9000</v>
      </c>
      <c r="V34" s="623">
        <v>1</v>
      </c>
    </row>
    <row r="35" spans="2:22" ht="18" customHeight="1" x14ac:dyDescent="0.2">
      <c r="B35" s="231">
        <v>35</v>
      </c>
      <c r="C35" s="713" t="s">
        <v>92</v>
      </c>
      <c r="D35" s="713" t="s">
        <v>92</v>
      </c>
      <c r="E35" s="252"/>
      <c r="F35" s="253"/>
      <c r="G35" s="254"/>
      <c r="H35" s="236" t="s">
        <v>92</v>
      </c>
      <c r="I35" s="230"/>
      <c r="J35" s="252"/>
      <c r="K35" s="253"/>
      <c r="L35" s="254"/>
      <c r="M35" s="236" t="s">
        <v>92</v>
      </c>
      <c r="N35" s="237"/>
      <c r="O35" s="230" t="s">
        <v>92</v>
      </c>
      <c r="Q35" s="238" t="s">
        <v>92</v>
      </c>
      <c r="S35" s="238" t="s">
        <v>92</v>
      </c>
      <c r="U35" s="230">
        <v>9000</v>
      </c>
      <c r="V35" s="623">
        <v>1</v>
      </c>
    </row>
    <row r="36" spans="2:22" ht="18" customHeight="1" x14ac:dyDescent="0.2">
      <c r="B36" s="221">
        <v>36</v>
      </c>
      <c r="C36" s="709" t="s">
        <v>92</v>
      </c>
      <c r="D36" s="709" t="s">
        <v>92</v>
      </c>
      <c r="E36" s="248"/>
      <c r="F36" s="249"/>
      <c r="G36" s="250"/>
      <c r="H36" s="226" t="s">
        <v>92</v>
      </c>
      <c r="I36" s="227"/>
      <c r="J36" s="248"/>
      <c r="K36" s="249"/>
      <c r="L36" s="250"/>
      <c r="M36" s="226" t="s">
        <v>92</v>
      </c>
      <c r="N36" s="228"/>
      <c r="O36" s="227" t="s">
        <v>92</v>
      </c>
      <c r="Q36" s="238" t="s">
        <v>92</v>
      </c>
      <c r="S36" s="238" t="s">
        <v>92</v>
      </c>
      <c r="U36" s="230">
        <v>9000</v>
      </c>
      <c r="V36" s="623">
        <v>1</v>
      </c>
    </row>
    <row r="37" spans="2:22" ht="18" customHeight="1" x14ac:dyDescent="0.2">
      <c r="B37" s="308">
        <v>37</v>
      </c>
      <c r="C37" s="734" t="s">
        <v>92</v>
      </c>
      <c r="D37" s="734" t="s">
        <v>92</v>
      </c>
      <c r="E37" s="310"/>
      <c r="F37" s="311"/>
      <c r="G37" s="312"/>
      <c r="H37" s="313" t="s">
        <v>92</v>
      </c>
      <c r="I37" s="264"/>
      <c r="J37" s="310"/>
      <c r="K37" s="311"/>
      <c r="L37" s="312"/>
      <c r="M37" s="313" t="s">
        <v>92</v>
      </c>
      <c r="N37" s="314"/>
      <c r="O37" s="264" t="s">
        <v>92</v>
      </c>
      <c r="Q37" s="238" t="s">
        <v>92</v>
      </c>
      <c r="S37" s="238" t="s">
        <v>92</v>
      </c>
      <c r="U37" s="230">
        <v>9000</v>
      </c>
      <c r="V37" s="623">
        <v>1</v>
      </c>
    </row>
    <row r="38" spans="2:22" ht="18" customHeight="1" x14ac:dyDescent="0.2">
      <c r="B38" s="221">
        <v>38</v>
      </c>
      <c r="C38" s="709" t="s">
        <v>92</v>
      </c>
      <c r="D38" s="709" t="s">
        <v>92</v>
      </c>
      <c r="E38" s="248"/>
      <c r="F38" s="249"/>
      <c r="G38" s="250"/>
      <c r="H38" s="226" t="s">
        <v>92</v>
      </c>
      <c r="I38" s="227"/>
      <c r="J38" s="248"/>
      <c r="K38" s="249"/>
      <c r="L38" s="250"/>
      <c r="M38" s="226" t="s">
        <v>92</v>
      </c>
      <c r="N38" s="228"/>
      <c r="O38" s="227" t="s">
        <v>92</v>
      </c>
      <c r="Q38" s="238" t="s">
        <v>92</v>
      </c>
      <c r="S38" s="238" t="s">
        <v>92</v>
      </c>
      <c r="U38" s="230">
        <v>9000</v>
      </c>
      <c r="V38" s="623">
        <v>1</v>
      </c>
    </row>
    <row r="39" spans="2:22" ht="18" customHeight="1" x14ac:dyDescent="0.2">
      <c r="B39" s="231">
        <v>39</v>
      </c>
      <c r="C39" s="713" t="s">
        <v>92</v>
      </c>
      <c r="D39" s="713" t="s">
        <v>92</v>
      </c>
      <c r="E39" s="252"/>
      <c r="F39" s="253"/>
      <c r="G39" s="254"/>
      <c r="H39" s="236" t="s">
        <v>92</v>
      </c>
      <c r="I39" s="230"/>
      <c r="J39" s="252"/>
      <c r="K39" s="253"/>
      <c r="L39" s="254"/>
      <c r="M39" s="236" t="s">
        <v>92</v>
      </c>
      <c r="N39" s="237"/>
      <c r="O39" s="230" t="s">
        <v>92</v>
      </c>
      <c r="Q39" s="238" t="s">
        <v>92</v>
      </c>
      <c r="S39" s="238" t="s">
        <v>92</v>
      </c>
      <c r="U39" s="230">
        <v>9000</v>
      </c>
      <c r="V39" s="623">
        <v>1</v>
      </c>
    </row>
    <row r="40" spans="2:22" ht="18" customHeight="1" x14ac:dyDescent="0.2">
      <c r="B40" s="221">
        <v>40</v>
      </c>
      <c r="C40" s="709" t="s">
        <v>92</v>
      </c>
      <c r="D40" s="709" t="s">
        <v>92</v>
      </c>
      <c r="E40" s="248"/>
      <c r="F40" s="249"/>
      <c r="G40" s="250"/>
      <c r="H40" s="226" t="s">
        <v>92</v>
      </c>
      <c r="I40" s="227"/>
      <c r="J40" s="248"/>
      <c r="K40" s="249"/>
      <c r="L40" s="250"/>
      <c r="M40" s="226" t="s">
        <v>92</v>
      </c>
      <c r="N40" s="228"/>
      <c r="O40" s="227" t="s">
        <v>92</v>
      </c>
      <c r="Q40" s="238" t="s">
        <v>92</v>
      </c>
      <c r="S40" s="238" t="s">
        <v>92</v>
      </c>
      <c r="U40" s="230">
        <v>9000</v>
      </c>
      <c r="V40" s="623">
        <v>1</v>
      </c>
    </row>
    <row r="41" spans="2:22" ht="18" customHeight="1" x14ac:dyDescent="0.2">
      <c r="B41" s="231">
        <v>41</v>
      </c>
      <c r="C41" s="713" t="s">
        <v>92</v>
      </c>
      <c r="D41" s="713" t="s">
        <v>92</v>
      </c>
      <c r="E41" s="252"/>
      <c r="F41" s="253"/>
      <c r="G41" s="254"/>
      <c r="H41" s="236" t="s">
        <v>92</v>
      </c>
      <c r="I41" s="230"/>
      <c r="J41" s="252"/>
      <c r="K41" s="253"/>
      <c r="L41" s="254"/>
      <c r="M41" s="236" t="s">
        <v>92</v>
      </c>
      <c r="N41" s="237"/>
      <c r="O41" s="230" t="s">
        <v>92</v>
      </c>
      <c r="Q41" s="238" t="s">
        <v>92</v>
      </c>
      <c r="S41" s="238" t="s">
        <v>92</v>
      </c>
      <c r="U41" s="230">
        <v>9000</v>
      </c>
      <c r="V41" s="623">
        <v>1</v>
      </c>
    </row>
    <row r="42" spans="2:22" ht="18" customHeight="1" x14ac:dyDescent="0.2">
      <c r="B42" s="221">
        <v>42</v>
      </c>
      <c r="C42" s="709" t="s">
        <v>92</v>
      </c>
      <c r="D42" s="709" t="s">
        <v>92</v>
      </c>
      <c r="E42" s="248"/>
      <c r="F42" s="249"/>
      <c r="G42" s="250"/>
      <c r="H42" s="226" t="s">
        <v>92</v>
      </c>
      <c r="I42" s="227"/>
      <c r="J42" s="248"/>
      <c r="K42" s="249"/>
      <c r="L42" s="250"/>
      <c r="M42" s="226" t="s">
        <v>92</v>
      </c>
      <c r="N42" s="228"/>
      <c r="O42" s="227" t="s">
        <v>92</v>
      </c>
      <c r="Q42" s="238" t="s">
        <v>92</v>
      </c>
      <c r="S42" s="238" t="s">
        <v>92</v>
      </c>
      <c r="U42" s="230">
        <v>9000</v>
      </c>
      <c r="V42" s="623">
        <v>1</v>
      </c>
    </row>
    <row r="43" spans="2:22" ht="18" customHeight="1" x14ac:dyDescent="0.2">
      <c r="B43" s="231">
        <v>43</v>
      </c>
      <c r="C43" s="713" t="s">
        <v>92</v>
      </c>
      <c r="D43" s="713" t="s">
        <v>92</v>
      </c>
      <c r="E43" s="252"/>
      <c r="F43" s="253"/>
      <c r="G43" s="254"/>
      <c r="H43" s="236" t="s">
        <v>92</v>
      </c>
      <c r="I43" s="230"/>
      <c r="J43" s="252"/>
      <c r="K43" s="253"/>
      <c r="L43" s="254"/>
      <c r="M43" s="236" t="s">
        <v>92</v>
      </c>
      <c r="N43" s="237"/>
      <c r="O43" s="230" t="s">
        <v>92</v>
      </c>
      <c r="Q43" s="238" t="s">
        <v>92</v>
      </c>
      <c r="S43" s="238" t="s">
        <v>92</v>
      </c>
      <c r="U43" s="230">
        <v>9000</v>
      </c>
      <c r="V43" s="623">
        <v>1</v>
      </c>
    </row>
    <row r="44" spans="2:22" ht="18" customHeight="1" x14ac:dyDescent="0.2">
      <c r="B44" s="221">
        <v>44</v>
      </c>
      <c r="C44" s="709" t="s">
        <v>92</v>
      </c>
      <c r="D44" s="709" t="s">
        <v>92</v>
      </c>
      <c r="E44" s="248"/>
      <c r="F44" s="249"/>
      <c r="G44" s="250"/>
      <c r="H44" s="226" t="s">
        <v>92</v>
      </c>
      <c r="I44" s="227"/>
      <c r="J44" s="248"/>
      <c r="K44" s="249"/>
      <c r="L44" s="250"/>
      <c r="M44" s="226" t="s">
        <v>92</v>
      </c>
      <c r="N44" s="228"/>
      <c r="O44" s="227" t="s">
        <v>92</v>
      </c>
      <c r="Q44" s="238" t="s">
        <v>92</v>
      </c>
      <c r="S44" s="238" t="s">
        <v>92</v>
      </c>
      <c r="U44" s="230">
        <v>9000</v>
      </c>
      <c r="V44" s="623">
        <v>1</v>
      </c>
    </row>
    <row r="45" spans="2:22" ht="18" customHeight="1" x14ac:dyDescent="0.2">
      <c r="B45" s="231">
        <v>45</v>
      </c>
      <c r="C45" s="713" t="s">
        <v>92</v>
      </c>
      <c r="D45" s="713" t="s">
        <v>92</v>
      </c>
      <c r="E45" s="252"/>
      <c r="F45" s="253"/>
      <c r="G45" s="254"/>
      <c r="H45" s="236" t="s">
        <v>92</v>
      </c>
      <c r="I45" s="230"/>
      <c r="J45" s="252"/>
      <c r="K45" s="253"/>
      <c r="L45" s="254"/>
      <c r="M45" s="236" t="s">
        <v>92</v>
      </c>
      <c r="N45" s="237"/>
      <c r="O45" s="230" t="s">
        <v>92</v>
      </c>
      <c r="Q45" s="238" t="s">
        <v>92</v>
      </c>
      <c r="S45" s="238" t="s">
        <v>92</v>
      </c>
      <c r="U45" s="230">
        <v>9000</v>
      </c>
      <c r="V45" s="623">
        <v>1</v>
      </c>
    </row>
    <row r="46" spans="2:22" ht="18" customHeight="1" x14ac:dyDescent="0.2">
      <c r="B46" s="301">
        <v>46</v>
      </c>
      <c r="C46" s="712" t="s">
        <v>92</v>
      </c>
      <c r="D46" s="712" t="s">
        <v>92</v>
      </c>
      <c r="E46" s="315"/>
      <c r="F46" s="316"/>
      <c r="G46" s="317"/>
      <c r="H46" s="305" t="s">
        <v>92</v>
      </c>
      <c r="I46" s="306"/>
      <c r="J46" s="315"/>
      <c r="K46" s="316"/>
      <c r="L46" s="317"/>
      <c r="M46" s="305" t="s">
        <v>92</v>
      </c>
      <c r="N46" s="307"/>
      <c r="O46" s="306" t="s">
        <v>92</v>
      </c>
      <c r="Q46" s="238" t="s">
        <v>92</v>
      </c>
      <c r="S46" s="238" t="s">
        <v>92</v>
      </c>
      <c r="U46" s="230">
        <v>9000</v>
      </c>
      <c r="V46" s="623">
        <v>1</v>
      </c>
    </row>
    <row r="47" spans="2:22" ht="18" customHeight="1" x14ac:dyDescent="0.2">
      <c r="B47" s="231">
        <v>47</v>
      </c>
      <c r="C47" s="713" t="s">
        <v>92</v>
      </c>
      <c r="D47" s="713" t="s">
        <v>92</v>
      </c>
      <c r="E47" s="252"/>
      <c r="F47" s="253"/>
      <c r="G47" s="254"/>
      <c r="H47" s="236" t="s">
        <v>92</v>
      </c>
      <c r="I47" s="230"/>
      <c r="J47" s="252"/>
      <c r="K47" s="253"/>
      <c r="L47" s="254"/>
      <c r="M47" s="236" t="s">
        <v>92</v>
      </c>
      <c r="N47" s="237"/>
      <c r="O47" s="230" t="s">
        <v>92</v>
      </c>
      <c r="Q47" s="238" t="s">
        <v>92</v>
      </c>
      <c r="S47" s="238" t="s">
        <v>92</v>
      </c>
      <c r="U47" s="230">
        <v>9000</v>
      </c>
      <c r="V47" s="623">
        <v>1</v>
      </c>
    </row>
    <row r="48" spans="2:22" ht="18" customHeight="1" x14ac:dyDescent="0.2">
      <c r="B48" s="221">
        <v>48</v>
      </c>
      <c r="C48" s="709" t="s">
        <v>92</v>
      </c>
      <c r="D48" s="709" t="s">
        <v>92</v>
      </c>
      <c r="E48" s="248"/>
      <c r="F48" s="249"/>
      <c r="G48" s="250"/>
      <c r="H48" s="226" t="s">
        <v>92</v>
      </c>
      <c r="I48" s="227"/>
      <c r="J48" s="248"/>
      <c r="K48" s="249"/>
      <c r="L48" s="250"/>
      <c r="M48" s="226" t="s">
        <v>92</v>
      </c>
      <c r="N48" s="228"/>
      <c r="O48" s="227" t="s">
        <v>92</v>
      </c>
      <c r="Q48" s="238" t="s">
        <v>92</v>
      </c>
      <c r="S48" s="238" t="s">
        <v>92</v>
      </c>
      <c r="U48" s="230">
        <v>9000</v>
      </c>
      <c r="V48" s="623">
        <v>1</v>
      </c>
    </row>
    <row r="49" spans="2:22" ht="18" customHeight="1" x14ac:dyDescent="0.2">
      <c r="B49" s="231">
        <v>49</v>
      </c>
      <c r="C49" s="713" t="s">
        <v>92</v>
      </c>
      <c r="D49" s="713" t="s">
        <v>92</v>
      </c>
      <c r="E49" s="252"/>
      <c r="F49" s="253"/>
      <c r="G49" s="254"/>
      <c r="H49" s="236" t="s">
        <v>92</v>
      </c>
      <c r="I49" s="230"/>
      <c r="J49" s="252"/>
      <c r="K49" s="253"/>
      <c r="L49" s="254"/>
      <c r="M49" s="236" t="s">
        <v>92</v>
      </c>
      <c r="N49" s="237"/>
      <c r="O49" s="230" t="s">
        <v>92</v>
      </c>
      <c r="Q49" s="238" t="s">
        <v>92</v>
      </c>
      <c r="S49" s="238" t="s">
        <v>92</v>
      </c>
      <c r="U49" s="230">
        <v>9000</v>
      </c>
      <c r="V49" s="623">
        <v>1</v>
      </c>
    </row>
    <row r="50" spans="2:22" ht="18" customHeight="1" x14ac:dyDescent="0.2">
      <c r="B50" s="221">
        <v>50</v>
      </c>
      <c r="C50" s="709" t="s">
        <v>92</v>
      </c>
      <c r="D50" s="709" t="s">
        <v>92</v>
      </c>
      <c r="E50" s="248"/>
      <c r="F50" s="249"/>
      <c r="G50" s="250"/>
      <c r="H50" s="226" t="s">
        <v>92</v>
      </c>
      <c r="I50" s="227"/>
      <c r="J50" s="251"/>
      <c r="K50" s="249"/>
      <c r="L50" s="250"/>
      <c r="M50" s="226" t="s">
        <v>92</v>
      </c>
      <c r="N50" s="228"/>
      <c r="O50" s="227" t="s">
        <v>92</v>
      </c>
      <c r="Q50" s="238" t="s">
        <v>92</v>
      </c>
      <c r="S50" s="238" t="s">
        <v>92</v>
      </c>
      <c r="U50" s="230">
        <v>9000</v>
      </c>
      <c r="V50" s="623">
        <v>1</v>
      </c>
    </row>
    <row r="51" spans="2:22" ht="18" customHeight="1" x14ac:dyDescent="0.2">
      <c r="B51" s="231">
        <v>51</v>
      </c>
      <c r="C51" s="713" t="s">
        <v>92</v>
      </c>
      <c r="D51" s="713" t="s">
        <v>92</v>
      </c>
      <c r="E51" s="252"/>
      <c r="F51" s="253"/>
      <c r="G51" s="254"/>
      <c r="H51" s="236" t="s">
        <v>92</v>
      </c>
      <c r="I51" s="230"/>
      <c r="J51" s="252"/>
      <c r="K51" s="253"/>
      <c r="L51" s="254"/>
      <c r="M51" s="236" t="s">
        <v>92</v>
      </c>
      <c r="N51" s="237"/>
      <c r="O51" s="230" t="s">
        <v>92</v>
      </c>
      <c r="Q51" s="238" t="s">
        <v>92</v>
      </c>
      <c r="S51" s="238" t="s">
        <v>92</v>
      </c>
      <c r="U51" s="230">
        <v>9000</v>
      </c>
      <c r="V51" s="623">
        <v>1</v>
      </c>
    </row>
    <row r="52" spans="2:22" ht="18" customHeight="1" x14ac:dyDescent="0.2">
      <c r="B52" s="221">
        <v>52</v>
      </c>
      <c r="C52" s="709" t="s">
        <v>92</v>
      </c>
      <c r="D52" s="709" t="s">
        <v>92</v>
      </c>
      <c r="E52" s="248"/>
      <c r="F52" s="249"/>
      <c r="G52" s="250"/>
      <c r="H52" s="226" t="s">
        <v>92</v>
      </c>
      <c r="I52" s="227"/>
      <c r="J52" s="248"/>
      <c r="K52" s="249"/>
      <c r="L52" s="250"/>
      <c r="M52" s="226" t="s">
        <v>92</v>
      </c>
      <c r="N52" s="228"/>
      <c r="O52" s="227" t="s">
        <v>92</v>
      </c>
      <c r="Q52" s="238" t="s">
        <v>92</v>
      </c>
      <c r="S52" s="238" t="s">
        <v>92</v>
      </c>
      <c r="U52" s="230">
        <v>9000</v>
      </c>
      <c r="V52" s="623">
        <v>1</v>
      </c>
    </row>
    <row r="53" spans="2:22" ht="18" customHeight="1" x14ac:dyDescent="0.2">
      <c r="B53" s="231">
        <v>53</v>
      </c>
      <c r="C53" s="713" t="s">
        <v>92</v>
      </c>
      <c r="D53" s="713" t="s">
        <v>92</v>
      </c>
      <c r="E53" s="252"/>
      <c r="F53" s="253"/>
      <c r="G53" s="254"/>
      <c r="H53" s="236" t="s">
        <v>92</v>
      </c>
      <c r="I53" s="230"/>
      <c r="J53" s="252"/>
      <c r="K53" s="253"/>
      <c r="L53" s="254"/>
      <c r="M53" s="236" t="s">
        <v>92</v>
      </c>
      <c r="N53" s="237"/>
      <c r="O53" s="230" t="s">
        <v>92</v>
      </c>
      <c r="Q53" s="238" t="s">
        <v>92</v>
      </c>
      <c r="S53" s="238" t="s">
        <v>92</v>
      </c>
      <c r="U53" s="230">
        <v>9000</v>
      </c>
      <c r="V53" s="623">
        <v>1</v>
      </c>
    </row>
    <row r="54" spans="2:22" ht="18" customHeight="1" x14ac:dyDescent="0.2">
      <c r="B54" s="221">
        <v>54</v>
      </c>
      <c r="C54" s="709" t="s">
        <v>92</v>
      </c>
      <c r="D54" s="709" t="s">
        <v>92</v>
      </c>
      <c r="E54" s="248"/>
      <c r="F54" s="249"/>
      <c r="G54" s="250"/>
      <c r="H54" s="226" t="s">
        <v>92</v>
      </c>
      <c r="I54" s="227"/>
      <c r="J54" s="248"/>
      <c r="K54" s="249"/>
      <c r="L54" s="250"/>
      <c r="M54" s="226" t="s">
        <v>92</v>
      </c>
      <c r="N54" s="228"/>
      <c r="O54" s="227" t="s">
        <v>92</v>
      </c>
      <c r="Q54" s="238" t="s">
        <v>92</v>
      </c>
      <c r="S54" s="238" t="s">
        <v>92</v>
      </c>
      <c r="U54" s="230">
        <v>9000</v>
      </c>
      <c r="V54" s="623">
        <v>1</v>
      </c>
    </row>
    <row r="55" spans="2:22" ht="18" customHeight="1" x14ac:dyDescent="0.2">
      <c r="B55" s="231">
        <v>55</v>
      </c>
      <c r="C55" s="713" t="s">
        <v>92</v>
      </c>
      <c r="D55" s="713" t="s">
        <v>92</v>
      </c>
      <c r="E55" s="252"/>
      <c r="F55" s="253"/>
      <c r="G55" s="254"/>
      <c r="H55" s="236" t="s">
        <v>92</v>
      </c>
      <c r="I55" s="230"/>
      <c r="J55" s="252"/>
      <c r="K55" s="253"/>
      <c r="L55" s="254"/>
      <c r="M55" s="236" t="s">
        <v>92</v>
      </c>
      <c r="N55" s="237"/>
      <c r="O55" s="230" t="s">
        <v>92</v>
      </c>
      <c r="Q55" s="238" t="s">
        <v>92</v>
      </c>
      <c r="S55" s="238" t="s">
        <v>92</v>
      </c>
      <c r="U55" s="230">
        <v>9000</v>
      </c>
      <c r="V55" s="623">
        <v>1</v>
      </c>
    </row>
    <row r="56" spans="2:22" ht="18" customHeight="1" x14ac:dyDescent="0.2">
      <c r="B56" s="221">
        <v>56</v>
      </c>
      <c r="C56" s="709" t="s">
        <v>92</v>
      </c>
      <c r="D56" s="709" t="s">
        <v>92</v>
      </c>
      <c r="E56" s="248"/>
      <c r="F56" s="249"/>
      <c r="G56" s="250"/>
      <c r="H56" s="226" t="s">
        <v>92</v>
      </c>
      <c r="I56" s="227"/>
      <c r="J56" s="248"/>
      <c r="K56" s="249"/>
      <c r="L56" s="250"/>
      <c r="M56" s="226" t="s">
        <v>92</v>
      </c>
      <c r="N56" s="228"/>
      <c r="O56" s="227" t="s">
        <v>92</v>
      </c>
      <c r="Q56" s="238" t="s">
        <v>92</v>
      </c>
      <c r="S56" s="238" t="s">
        <v>92</v>
      </c>
      <c r="U56" s="230">
        <v>9000</v>
      </c>
      <c r="V56" s="623">
        <v>1</v>
      </c>
    </row>
    <row r="57" spans="2:22" ht="18" customHeight="1" x14ac:dyDescent="0.2">
      <c r="B57" s="231">
        <v>57</v>
      </c>
      <c r="C57" s="713" t="s">
        <v>92</v>
      </c>
      <c r="D57" s="713" t="s">
        <v>92</v>
      </c>
      <c r="E57" s="252"/>
      <c r="F57" s="253"/>
      <c r="G57" s="254"/>
      <c r="H57" s="236" t="s">
        <v>92</v>
      </c>
      <c r="I57" s="230"/>
      <c r="J57" s="252"/>
      <c r="K57" s="253"/>
      <c r="L57" s="254"/>
      <c r="M57" s="236" t="s">
        <v>92</v>
      </c>
      <c r="N57" s="237"/>
      <c r="O57" s="230" t="s">
        <v>92</v>
      </c>
      <c r="Q57" s="238" t="s">
        <v>92</v>
      </c>
      <c r="S57" s="238" t="s">
        <v>92</v>
      </c>
      <c r="U57" s="230">
        <v>9000</v>
      </c>
      <c r="V57" s="623">
        <v>1</v>
      </c>
    </row>
    <row r="58" spans="2:22" ht="18" customHeight="1" x14ac:dyDescent="0.2">
      <c r="B58" s="221">
        <v>58</v>
      </c>
      <c r="C58" s="709" t="s">
        <v>92</v>
      </c>
      <c r="D58" s="709" t="s">
        <v>92</v>
      </c>
      <c r="E58" s="248"/>
      <c r="F58" s="249"/>
      <c r="G58" s="250"/>
      <c r="H58" s="226" t="s">
        <v>92</v>
      </c>
      <c r="I58" s="227"/>
      <c r="J58" s="248"/>
      <c r="K58" s="249"/>
      <c r="L58" s="250"/>
      <c r="M58" s="226" t="s">
        <v>92</v>
      </c>
      <c r="N58" s="228"/>
      <c r="O58" s="227" t="s">
        <v>92</v>
      </c>
      <c r="Q58" s="238" t="s">
        <v>92</v>
      </c>
      <c r="S58" s="238" t="s">
        <v>92</v>
      </c>
      <c r="U58" s="230">
        <v>9000</v>
      </c>
      <c r="V58" s="623">
        <v>1</v>
      </c>
    </row>
    <row r="59" spans="2:22" ht="18" customHeight="1" x14ac:dyDescent="0.2">
      <c r="B59" s="231">
        <v>59</v>
      </c>
      <c r="C59" s="713" t="s">
        <v>92</v>
      </c>
      <c r="D59" s="713" t="s">
        <v>92</v>
      </c>
      <c r="E59" s="252"/>
      <c r="F59" s="253"/>
      <c r="G59" s="254"/>
      <c r="H59" s="236" t="s">
        <v>92</v>
      </c>
      <c r="I59" s="230"/>
      <c r="J59" s="252"/>
      <c r="K59" s="253"/>
      <c r="L59" s="254"/>
      <c r="M59" s="236" t="s">
        <v>92</v>
      </c>
      <c r="N59" s="237"/>
      <c r="O59" s="230" t="s">
        <v>92</v>
      </c>
      <c r="Q59" s="238" t="s">
        <v>92</v>
      </c>
      <c r="S59" s="238" t="s">
        <v>92</v>
      </c>
      <c r="U59" s="230">
        <v>9000</v>
      </c>
      <c r="V59" s="623">
        <v>1</v>
      </c>
    </row>
    <row r="60" spans="2:22" ht="18" customHeight="1" x14ac:dyDescent="0.2">
      <c r="B60" s="221">
        <v>60</v>
      </c>
      <c r="C60" s="709" t="s">
        <v>92</v>
      </c>
      <c r="D60" s="709" t="s">
        <v>92</v>
      </c>
      <c r="E60" s="248"/>
      <c r="F60" s="249"/>
      <c r="G60" s="250"/>
      <c r="H60" s="226" t="s">
        <v>92</v>
      </c>
      <c r="I60" s="227"/>
      <c r="J60" s="248"/>
      <c r="K60" s="249"/>
      <c r="L60" s="250"/>
      <c r="M60" s="226" t="s">
        <v>92</v>
      </c>
      <c r="N60" s="228"/>
      <c r="O60" s="227" t="s">
        <v>92</v>
      </c>
      <c r="Q60" s="238" t="s">
        <v>92</v>
      </c>
      <c r="S60" s="238" t="s">
        <v>92</v>
      </c>
      <c r="U60" s="230">
        <v>9000</v>
      </c>
      <c r="V60" s="623">
        <v>1</v>
      </c>
    </row>
    <row r="61" spans="2:22" ht="18" customHeight="1" x14ac:dyDescent="0.2">
      <c r="B61" s="231">
        <v>61</v>
      </c>
      <c r="C61" s="713" t="s">
        <v>92</v>
      </c>
      <c r="D61" s="713" t="s">
        <v>92</v>
      </c>
      <c r="E61" s="252"/>
      <c r="F61" s="253"/>
      <c r="G61" s="254"/>
      <c r="H61" s="236" t="s">
        <v>92</v>
      </c>
      <c r="I61" s="230"/>
      <c r="J61" s="252"/>
      <c r="K61" s="253"/>
      <c r="L61" s="254"/>
      <c r="M61" s="236" t="s">
        <v>92</v>
      </c>
      <c r="N61" s="237"/>
      <c r="O61" s="230" t="s">
        <v>92</v>
      </c>
      <c r="Q61" s="238" t="s">
        <v>92</v>
      </c>
      <c r="S61" s="238" t="s">
        <v>92</v>
      </c>
      <c r="U61" s="230">
        <v>9000</v>
      </c>
      <c r="V61" s="623">
        <v>1</v>
      </c>
    </row>
    <row r="62" spans="2:22" ht="18" customHeight="1" x14ac:dyDescent="0.2">
      <c r="B62" s="221">
        <v>62</v>
      </c>
      <c r="C62" s="709" t="s">
        <v>92</v>
      </c>
      <c r="D62" s="709" t="s">
        <v>92</v>
      </c>
      <c r="E62" s="248"/>
      <c r="F62" s="249"/>
      <c r="G62" s="250"/>
      <c r="H62" s="226" t="s">
        <v>92</v>
      </c>
      <c r="I62" s="227"/>
      <c r="J62" s="248"/>
      <c r="K62" s="249"/>
      <c r="L62" s="250"/>
      <c r="M62" s="226" t="s">
        <v>92</v>
      </c>
      <c r="N62" s="228"/>
      <c r="O62" s="227" t="s">
        <v>92</v>
      </c>
      <c r="Q62" s="238" t="s">
        <v>92</v>
      </c>
      <c r="S62" s="238" t="s">
        <v>92</v>
      </c>
      <c r="U62" s="230">
        <v>9000</v>
      </c>
      <c r="V62" s="623">
        <v>1</v>
      </c>
    </row>
    <row r="63" spans="2:22" ht="18" customHeight="1" x14ac:dyDescent="0.2">
      <c r="B63" s="231">
        <v>63</v>
      </c>
      <c r="C63" s="713" t="s">
        <v>92</v>
      </c>
      <c r="D63" s="713" t="s">
        <v>92</v>
      </c>
      <c r="E63" s="252"/>
      <c r="F63" s="253"/>
      <c r="G63" s="254"/>
      <c r="H63" s="236" t="s">
        <v>92</v>
      </c>
      <c r="I63" s="230"/>
      <c r="J63" s="252"/>
      <c r="K63" s="253"/>
      <c r="L63" s="254"/>
      <c r="M63" s="236" t="s">
        <v>92</v>
      </c>
      <c r="N63" s="237"/>
      <c r="O63" s="230" t="s">
        <v>92</v>
      </c>
      <c r="Q63" s="238" t="s">
        <v>92</v>
      </c>
      <c r="S63" s="238" t="s">
        <v>92</v>
      </c>
      <c r="U63" s="230">
        <v>9000</v>
      </c>
      <c r="V63" s="623">
        <v>1</v>
      </c>
    </row>
    <row r="64" spans="2:22" ht="18" customHeight="1" x14ac:dyDescent="0.2">
      <c r="B64" s="221">
        <v>64</v>
      </c>
      <c r="C64" s="709" t="s">
        <v>92</v>
      </c>
      <c r="D64" s="709" t="s">
        <v>92</v>
      </c>
      <c r="E64" s="248"/>
      <c r="F64" s="249"/>
      <c r="G64" s="250"/>
      <c r="H64" s="226" t="s">
        <v>92</v>
      </c>
      <c r="I64" s="227"/>
      <c r="J64" s="248"/>
      <c r="K64" s="249"/>
      <c r="L64" s="250"/>
      <c r="M64" s="226" t="s">
        <v>92</v>
      </c>
      <c r="N64" s="228"/>
      <c r="O64" s="227" t="s">
        <v>92</v>
      </c>
      <c r="Q64" s="238" t="s">
        <v>92</v>
      </c>
      <c r="S64" s="238" t="s">
        <v>92</v>
      </c>
      <c r="U64" s="230">
        <v>9000</v>
      </c>
      <c r="V64" s="623">
        <v>1</v>
      </c>
    </row>
    <row r="65" spans="2:30" ht="18" customHeight="1" x14ac:dyDescent="0.2">
      <c r="B65" s="231">
        <v>65</v>
      </c>
      <c r="C65" s="713" t="s">
        <v>92</v>
      </c>
      <c r="D65" s="713" t="s">
        <v>92</v>
      </c>
      <c r="E65" s="252"/>
      <c r="F65" s="253"/>
      <c r="G65" s="254"/>
      <c r="H65" s="236" t="s">
        <v>92</v>
      </c>
      <c r="I65" s="230"/>
      <c r="J65" s="252"/>
      <c r="K65" s="253"/>
      <c r="L65" s="254"/>
      <c r="M65" s="236" t="s">
        <v>92</v>
      </c>
      <c r="N65" s="237"/>
      <c r="O65" s="230" t="s">
        <v>92</v>
      </c>
      <c r="Q65" s="238" t="s">
        <v>92</v>
      </c>
      <c r="S65" s="238" t="s">
        <v>92</v>
      </c>
      <c r="U65" s="230">
        <v>9000</v>
      </c>
      <c r="V65" s="623">
        <v>1</v>
      </c>
    </row>
    <row r="66" spans="2:30" ht="18" customHeight="1" x14ac:dyDescent="0.2">
      <c r="B66" s="221">
        <v>66</v>
      </c>
      <c r="C66" s="709" t="s">
        <v>92</v>
      </c>
      <c r="D66" s="709" t="s">
        <v>92</v>
      </c>
      <c r="E66" s="248"/>
      <c r="F66" s="249"/>
      <c r="G66" s="250"/>
      <c r="H66" s="226" t="s">
        <v>92</v>
      </c>
      <c r="I66" s="227"/>
      <c r="J66" s="248"/>
      <c r="K66" s="249"/>
      <c r="L66" s="250"/>
      <c r="M66" s="226" t="s">
        <v>92</v>
      </c>
      <c r="N66" s="228"/>
      <c r="O66" s="227" t="s">
        <v>92</v>
      </c>
      <c r="Q66" s="238" t="s">
        <v>92</v>
      </c>
      <c r="S66" s="238" t="s">
        <v>92</v>
      </c>
      <c r="U66" s="230">
        <v>9000</v>
      </c>
      <c r="V66" s="623">
        <v>1</v>
      </c>
    </row>
    <row r="67" spans="2:30" ht="18" customHeight="1" x14ac:dyDescent="0.2">
      <c r="B67" s="231">
        <v>67</v>
      </c>
      <c r="C67" s="713" t="s">
        <v>92</v>
      </c>
      <c r="D67" s="713" t="s">
        <v>92</v>
      </c>
      <c r="E67" s="252"/>
      <c r="F67" s="253"/>
      <c r="G67" s="254"/>
      <c r="H67" s="236" t="s">
        <v>92</v>
      </c>
      <c r="I67" s="230"/>
      <c r="J67" s="252"/>
      <c r="K67" s="253"/>
      <c r="L67" s="254"/>
      <c r="M67" s="236" t="s">
        <v>92</v>
      </c>
      <c r="N67" s="237"/>
      <c r="O67" s="230" t="s">
        <v>92</v>
      </c>
      <c r="Q67" s="238" t="s">
        <v>92</v>
      </c>
      <c r="S67" s="238" t="s">
        <v>92</v>
      </c>
      <c r="U67" s="230">
        <v>9000</v>
      </c>
      <c r="V67" s="623">
        <v>1</v>
      </c>
    </row>
    <row r="68" spans="2:30" s="126" customFormat="1" ht="18" customHeight="1" x14ac:dyDescent="0.2">
      <c r="B68" s="221">
        <v>68</v>
      </c>
      <c r="C68" s="709" t="s">
        <v>92</v>
      </c>
      <c r="D68" s="709" t="s">
        <v>92</v>
      </c>
      <c r="E68" s="248"/>
      <c r="F68" s="249"/>
      <c r="G68" s="250"/>
      <c r="H68" s="226" t="s">
        <v>92</v>
      </c>
      <c r="I68" s="227"/>
      <c r="J68" s="248"/>
      <c r="K68" s="249"/>
      <c r="L68" s="250"/>
      <c r="M68" s="226" t="s">
        <v>92</v>
      </c>
      <c r="N68" s="228"/>
      <c r="O68" s="227" t="s">
        <v>92</v>
      </c>
      <c r="P68" s="154"/>
      <c r="Q68" s="238" t="s">
        <v>92</v>
      </c>
      <c r="R68" s="154"/>
      <c r="S68" s="238" t="s">
        <v>92</v>
      </c>
      <c r="T68" s="154"/>
      <c r="U68" s="230">
        <v>9000</v>
      </c>
      <c r="V68" s="624">
        <v>1</v>
      </c>
      <c r="W68" s="136"/>
      <c r="X68" s="136"/>
      <c r="AC68" s="136"/>
      <c r="AD68" s="136"/>
    </row>
    <row r="69" spans="2:30" s="126" customFormat="1" ht="18" customHeight="1" x14ac:dyDescent="0.2">
      <c r="B69" s="231">
        <v>69</v>
      </c>
      <c r="C69" s="713" t="s">
        <v>92</v>
      </c>
      <c r="D69" s="713" t="s">
        <v>92</v>
      </c>
      <c r="E69" s="252"/>
      <c r="F69" s="253"/>
      <c r="G69" s="254"/>
      <c r="H69" s="236" t="s">
        <v>92</v>
      </c>
      <c r="I69" s="230"/>
      <c r="J69" s="252"/>
      <c r="K69" s="253"/>
      <c r="L69" s="254"/>
      <c r="M69" s="236" t="s">
        <v>92</v>
      </c>
      <c r="N69" s="237"/>
      <c r="O69" s="230" t="s">
        <v>92</v>
      </c>
      <c r="P69" s="154"/>
      <c r="Q69" s="238" t="s">
        <v>92</v>
      </c>
      <c r="R69" s="154"/>
      <c r="S69" s="238" t="s">
        <v>92</v>
      </c>
      <c r="T69" s="154"/>
      <c r="U69" s="230">
        <v>9000</v>
      </c>
      <c r="V69" s="624">
        <v>1</v>
      </c>
    </row>
    <row r="70" spans="2:30" ht="18" customHeight="1" x14ac:dyDescent="0.2">
      <c r="B70" s="221">
        <v>70</v>
      </c>
      <c r="C70" s="709" t="s">
        <v>92</v>
      </c>
      <c r="D70" s="709" t="s">
        <v>92</v>
      </c>
      <c r="E70" s="248"/>
      <c r="F70" s="249"/>
      <c r="G70" s="250"/>
      <c r="H70" s="226" t="s">
        <v>92</v>
      </c>
      <c r="I70" s="227"/>
      <c r="J70" s="248"/>
      <c r="K70" s="249"/>
      <c r="L70" s="250"/>
      <c r="M70" s="226" t="s">
        <v>92</v>
      </c>
      <c r="N70" s="228"/>
      <c r="O70" s="227" t="s">
        <v>92</v>
      </c>
      <c r="Q70" s="238" t="s">
        <v>92</v>
      </c>
      <c r="S70" s="238" t="s">
        <v>92</v>
      </c>
      <c r="U70" s="230">
        <v>9000</v>
      </c>
      <c r="V70" s="623">
        <v>1</v>
      </c>
    </row>
    <row r="71" spans="2:30" ht="18" customHeight="1" x14ac:dyDescent="0.2">
      <c r="B71" s="231">
        <v>71</v>
      </c>
      <c r="C71" s="713" t="s">
        <v>92</v>
      </c>
      <c r="D71" s="713" t="s">
        <v>92</v>
      </c>
      <c r="E71" s="252"/>
      <c r="F71" s="253"/>
      <c r="G71" s="254"/>
      <c r="H71" s="236" t="s">
        <v>92</v>
      </c>
      <c r="I71" s="230"/>
      <c r="J71" s="252"/>
      <c r="K71" s="253"/>
      <c r="L71" s="254"/>
      <c r="M71" s="236" t="s">
        <v>92</v>
      </c>
      <c r="N71" s="237"/>
      <c r="O71" s="230" t="s">
        <v>92</v>
      </c>
      <c r="Q71" s="238" t="s">
        <v>92</v>
      </c>
      <c r="S71" s="238" t="s">
        <v>92</v>
      </c>
      <c r="U71" s="230">
        <v>9000</v>
      </c>
      <c r="V71" s="623">
        <v>1</v>
      </c>
    </row>
    <row r="72" spans="2:30" ht="18" customHeight="1" x14ac:dyDescent="0.2">
      <c r="B72" s="221">
        <v>72</v>
      </c>
      <c r="C72" s="709" t="s">
        <v>92</v>
      </c>
      <c r="D72" s="709" t="s">
        <v>92</v>
      </c>
      <c r="E72" s="248"/>
      <c r="F72" s="249"/>
      <c r="G72" s="250"/>
      <c r="H72" s="226" t="s">
        <v>92</v>
      </c>
      <c r="I72" s="227"/>
      <c r="J72" s="248"/>
      <c r="K72" s="249"/>
      <c r="L72" s="250"/>
      <c r="M72" s="226" t="s">
        <v>92</v>
      </c>
      <c r="N72" s="228"/>
      <c r="O72" s="227" t="s">
        <v>92</v>
      </c>
      <c r="Q72" s="238" t="s">
        <v>92</v>
      </c>
      <c r="S72" s="238" t="s">
        <v>92</v>
      </c>
      <c r="U72" s="230">
        <v>9000</v>
      </c>
      <c r="V72" s="623">
        <v>1</v>
      </c>
    </row>
    <row r="73" spans="2:30" ht="18" customHeight="1" x14ac:dyDescent="0.2">
      <c r="B73" s="231">
        <v>73</v>
      </c>
      <c r="C73" s="713" t="s">
        <v>92</v>
      </c>
      <c r="D73" s="713" t="s">
        <v>92</v>
      </c>
      <c r="E73" s="252"/>
      <c r="F73" s="253"/>
      <c r="G73" s="254"/>
      <c r="H73" s="236" t="s">
        <v>92</v>
      </c>
      <c r="I73" s="230"/>
      <c r="J73" s="252"/>
      <c r="K73" s="253"/>
      <c r="L73" s="254"/>
      <c r="M73" s="236" t="s">
        <v>92</v>
      </c>
      <c r="N73" s="237"/>
      <c r="O73" s="230" t="s">
        <v>92</v>
      </c>
      <c r="Q73" s="238" t="s">
        <v>92</v>
      </c>
      <c r="S73" s="238" t="s">
        <v>92</v>
      </c>
      <c r="U73" s="230">
        <v>9000</v>
      </c>
      <c r="V73" s="623">
        <v>1</v>
      </c>
    </row>
    <row r="74" spans="2:30" ht="18" customHeight="1" x14ac:dyDescent="0.2">
      <c r="B74" s="221">
        <v>74</v>
      </c>
      <c r="C74" s="709" t="s">
        <v>92</v>
      </c>
      <c r="D74" s="709" t="s">
        <v>92</v>
      </c>
      <c r="E74" s="248"/>
      <c r="F74" s="249"/>
      <c r="G74" s="250"/>
      <c r="H74" s="226" t="s">
        <v>92</v>
      </c>
      <c r="I74" s="227"/>
      <c r="J74" s="248"/>
      <c r="K74" s="249"/>
      <c r="L74" s="250"/>
      <c r="M74" s="226" t="s">
        <v>92</v>
      </c>
      <c r="N74" s="228"/>
      <c r="O74" s="227" t="s">
        <v>92</v>
      </c>
      <c r="Q74" s="238" t="s">
        <v>92</v>
      </c>
      <c r="S74" s="238" t="s">
        <v>92</v>
      </c>
      <c r="U74" s="230">
        <v>9000</v>
      </c>
      <c r="V74" s="623">
        <v>1</v>
      </c>
    </row>
    <row r="75" spans="2:30" ht="18" customHeight="1" x14ac:dyDescent="0.2">
      <c r="B75" s="231">
        <v>75</v>
      </c>
      <c r="C75" s="713" t="s">
        <v>92</v>
      </c>
      <c r="D75" s="713" t="s">
        <v>92</v>
      </c>
      <c r="E75" s="252"/>
      <c r="F75" s="253"/>
      <c r="G75" s="254"/>
      <c r="H75" s="236" t="s">
        <v>92</v>
      </c>
      <c r="I75" s="230"/>
      <c r="J75" s="252"/>
      <c r="K75" s="253"/>
      <c r="L75" s="254"/>
      <c r="M75" s="236" t="s">
        <v>92</v>
      </c>
      <c r="N75" s="237"/>
      <c r="O75" s="230" t="s">
        <v>92</v>
      </c>
      <c r="Q75" s="238" t="s">
        <v>92</v>
      </c>
      <c r="S75" s="238" t="s">
        <v>92</v>
      </c>
      <c r="U75" s="230">
        <v>9000</v>
      </c>
      <c r="V75" s="623">
        <v>1</v>
      </c>
    </row>
    <row r="76" spans="2:30" ht="18" customHeight="1" x14ac:dyDescent="0.2">
      <c r="B76" s="221">
        <v>76</v>
      </c>
      <c r="C76" s="709" t="s">
        <v>92</v>
      </c>
      <c r="D76" s="709" t="s">
        <v>92</v>
      </c>
      <c r="E76" s="248"/>
      <c r="F76" s="249"/>
      <c r="G76" s="250"/>
      <c r="H76" s="226" t="s">
        <v>92</v>
      </c>
      <c r="I76" s="227"/>
      <c r="J76" s="248"/>
      <c r="K76" s="249"/>
      <c r="L76" s="250"/>
      <c r="M76" s="226" t="s">
        <v>92</v>
      </c>
      <c r="N76" s="228"/>
      <c r="O76" s="227" t="s">
        <v>92</v>
      </c>
      <c r="Q76" s="238" t="s">
        <v>92</v>
      </c>
      <c r="S76" s="238" t="s">
        <v>92</v>
      </c>
      <c r="U76" s="230">
        <v>9000</v>
      </c>
      <c r="V76" s="623">
        <v>1</v>
      </c>
    </row>
    <row r="77" spans="2:30" ht="18" customHeight="1" x14ac:dyDescent="0.2">
      <c r="B77" s="231">
        <v>77</v>
      </c>
      <c r="C77" s="713" t="s">
        <v>92</v>
      </c>
      <c r="D77" s="713" t="s">
        <v>92</v>
      </c>
      <c r="E77" s="252"/>
      <c r="F77" s="253"/>
      <c r="G77" s="254"/>
      <c r="H77" s="236" t="s">
        <v>92</v>
      </c>
      <c r="I77" s="230"/>
      <c r="J77" s="252"/>
      <c r="K77" s="253"/>
      <c r="L77" s="254"/>
      <c r="M77" s="236" t="s">
        <v>92</v>
      </c>
      <c r="N77" s="237"/>
      <c r="O77" s="230" t="s">
        <v>92</v>
      </c>
      <c r="Q77" s="238" t="s">
        <v>92</v>
      </c>
      <c r="S77" s="238" t="s">
        <v>92</v>
      </c>
      <c r="U77" s="230">
        <v>9000</v>
      </c>
      <c r="V77" s="623">
        <v>1</v>
      </c>
    </row>
    <row r="78" spans="2:30" ht="18" customHeight="1" x14ac:dyDescent="0.2">
      <c r="B78" s="221">
        <v>78</v>
      </c>
      <c r="C78" s="709" t="s">
        <v>92</v>
      </c>
      <c r="D78" s="709" t="s">
        <v>92</v>
      </c>
      <c r="E78" s="248"/>
      <c r="F78" s="249"/>
      <c r="G78" s="250"/>
      <c r="H78" s="226" t="s">
        <v>92</v>
      </c>
      <c r="I78" s="227"/>
      <c r="J78" s="248"/>
      <c r="K78" s="249"/>
      <c r="L78" s="250"/>
      <c r="M78" s="226" t="s">
        <v>92</v>
      </c>
      <c r="N78" s="228"/>
      <c r="O78" s="227" t="s">
        <v>92</v>
      </c>
      <c r="Q78" s="238" t="s">
        <v>92</v>
      </c>
      <c r="S78" s="238" t="s">
        <v>92</v>
      </c>
      <c r="U78" s="230">
        <v>9000</v>
      </c>
      <c r="V78" s="623">
        <v>1</v>
      </c>
    </row>
    <row r="79" spans="2:30" ht="18" customHeight="1" x14ac:dyDescent="0.2">
      <c r="B79" s="231">
        <v>79</v>
      </c>
      <c r="C79" s="713" t="s">
        <v>92</v>
      </c>
      <c r="D79" s="713" t="s">
        <v>92</v>
      </c>
      <c r="E79" s="252"/>
      <c r="F79" s="253"/>
      <c r="G79" s="254"/>
      <c r="H79" s="236" t="s">
        <v>92</v>
      </c>
      <c r="I79" s="230"/>
      <c r="J79" s="252"/>
      <c r="K79" s="253"/>
      <c r="L79" s="254"/>
      <c r="M79" s="236" t="s">
        <v>92</v>
      </c>
      <c r="N79" s="237"/>
      <c r="O79" s="230" t="s">
        <v>92</v>
      </c>
      <c r="Q79" s="238" t="s">
        <v>92</v>
      </c>
      <c r="S79" s="238" t="s">
        <v>92</v>
      </c>
      <c r="U79" s="230">
        <v>9000</v>
      </c>
      <c r="V79" s="623">
        <v>1</v>
      </c>
    </row>
    <row r="80" spans="2:30" ht="18" customHeight="1" x14ac:dyDescent="0.2">
      <c r="B80" s="221">
        <v>80</v>
      </c>
      <c r="C80" s="709" t="s">
        <v>92</v>
      </c>
      <c r="D80" s="709" t="s">
        <v>92</v>
      </c>
      <c r="E80" s="248"/>
      <c r="F80" s="249"/>
      <c r="G80" s="250"/>
      <c r="H80" s="226" t="s">
        <v>92</v>
      </c>
      <c r="I80" s="227"/>
      <c r="J80" s="248"/>
      <c r="K80" s="249"/>
      <c r="L80" s="250"/>
      <c r="M80" s="226" t="s">
        <v>92</v>
      </c>
      <c r="N80" s="228"/>
      <c r="O80" s="227" t="s">
        <v>92</v>
      </c>
      <c r="Q80" s="238" t="s">
        <v>92</v>
      </c>
      <c r="S80" s="238" t="s">
        <v>92</v>
      </c>
      <c r="U80" s="230">
        <v>9000</v>
      </c>
      <c r="V80" s="623">
        <v>1</v>
      </c>
    </row>
    <row r="81" spans="2:22" ht="18" customHeight="1" x14ac:dyDescent="0.2">
      <c r="B81" s="231">
        <v>81</v>
      </c>
      <c r="C81" s="713" t="s">
        <v>92</v>
      </c>
      <c r="D81" s="713" t="s">
        <v>92</v>
      </c>
      <c r="E81" s="252"/>
      <c r="F81" s="253"/>
      <c r="G81" s="254"/>
      <c r="H81" s="236" t="s">
        <v>92</v>
      </c>
      <c r="I81" s="230"/>
      <c r="J81" s="252"/>
      <c r="K81" s="253"/>
      <c r="L81" s="254"/>
      <c r="M81" s="236" t="s">
        <v>92</v>
      </c>
      <c r="N81" s="237"/>
      <c r="O81" s="230" t="s">
        <v>92</v>
      </c>
      <c r="Q81" s="238" t="s">
        <v>92</v>
      </c>
      <c r="S81" s="238" t="s">
        <v>92</v>
      </c>
      <c r="U81" s="230">
        <v>9000</v>
      </c>
      <c r="V81" s="623">
        <v>1</v>
      </c>
    </row>
    <row r="82" spans="2:22" ht="18" customHeight="1" x14ac:dyDescent="0.2">
      <c r="B82" s="221">
        <v>82</v>
      </c>
      <c r="C82" s="709" t="s">
        <v>92</v>
      </c>
      <c r="D82" s="709" t="s">
        <v>92</v>
      </c>
      <c r="E82" s="248"/>
      <c r="F82" s="249"/>
      <c r="G82" s="250"/>
      <c r="H82" s="226" t="s">
        <v>92</v>
      </c>
      <c r="I82" s="227"/>
      <c r="J82" s="248"/>
      <c r="K82" s="249"/>
      <c r="L82" s="250"/>
      <c r="M82" s="226" t="s">
        <v>92</v>
      </c>
      <c r="N82" s="228"/>
      <c r="O82" s="227" t="s">
        <v>92</v>
      </c>
      <c r="Q82" s="238" t="s">
        <v>92</v>
      </c>
      <c r="S82" s="238" t="s">
        <v>92</v>
      </c>
      <c r="U82" s="230">
        <v>9000</v>
      </c>
      <c r="V82" s="623">
        <v>1</v>
      </c>
    </row>
    <row r="83" spans="2:22" ht="18" customHeight="1" x14ac:dyDescent="0.2">
      <c r="B83" s="231">
        <v>83</v>
      </c>
      <c r="C83" s="713" t="s">
        <v>92</v>
      </c>
      <c r="D83" s="713" t="s">
        <v>92</v>
      </c>
      <c r="E83" s="252"/>
      <c r="F83" s="253"/>
      <c r="G83" s="254"/>
      <c r="H83" s="236" t="s">
        <v>92</v>
      </c>
      <c r="I83" s="230"/>
      <c r="J83" s="252"/>
      <c r="K83" s="253"/>
      <c r="L83" s="254"/>
      <c r="M83" s="236" t="s">
        <v>92</v>
      </c>
      <c r="N83" s="237"/>
      <c r="O83" s="230" t="s">
        <v>92</v>
      </c>
      <c r="Q83" s="238" t="s">
        <v>92</v>
      </c>
      <c r="S83" s="238" t="s">
        <v>92</v>
      </c>
      <c r="U83" s="230">
        <v>9000</v>
      </c>
      <c r="V83" s="623">
        <v>1</v>
      </c>
    </row>
    <row r="84" spans="2:22" ht="18" customHeight="1" x14ac:dyDescent="0.2">
      <c r="B84" s="221">
        <v>84</v>
      </c>
      <c r="C84" s="709" t="s">
        <v>92</v>
      </c>
      <c r="D84" s="709" t="s">
        <v>92</v>
      </c>
      <c r="E84" s="248"/>
      <c r="F84" s="249"/>
      <c r="G84" s="250"/>
      <c r="H84" s="226" t="s">
        <v>92</v>
      </c>
      <c r="I84" s="227"/>
      <c r="J84" s="248"/>
      <c r="K84" s="249"/>
      <c r="L84" s="250"/>
      <c r="M84" s="226" t="s">
        <v>92</v>
      </c>
      <c r="N84" s="228"/>
      <c r="O84" s="227" t="s">
        <v>92</v>
      </c>
      <c r="Q84" s="238" t="s">
        <v>92</v>
      </c>
      <c r="S84" s="238" t="s">
        <v>92</v>
      </c>
      <c r="U84" s="230">
        <v>9000</v>
      </c>
      <c r="V84" s="623">
        <v>1</v>
      </c>
    </row>
    <row r="85" spans="2:22" ht="18" customHeight="1" x14ac:dyDescent="0.2">
      <c r="B85" s="231">
        <v>85</v>
      </c>
      <c r="C85" s="713" t="s">
        <v>92</v>
      </c>
      <c r="D85" s="713" t="s">
        <v>92</v>
      </c>
      <c r="E85" s="252"/>
      <c r="F85" s="253"/>
      <c r="G85" s="254"/>
      <c r="H85" s="236" t="s">
        <v>92</v>
      </c>
      <c r="I85" s="230"/>
      <c r="J85" s="252"/>
      <c r="K85" s="253"/>
      <c r="L85" s="254"/>
      <c r="M85" s="236" t="s">
        <v>92</v>
      </c>
      <c r="N85" s="237"/>
      <c r="O85" s="230" t="s">
        <v>92</v>
      </c>
      <c r="Q85" s="238" t="s">
        <v>92</v>
      </c>
      <c r="S85" s="238" t="s">
        <v>92</v>
      </c>
      <c r="U85" s="230">
        <v>9000</v>
      </c>
      <c r="V85" s="623">
        <v>1</v>
      </c>
    </row>
    <row r="86" spans="2:22" ht="18" customHeight="1" x14ac:dyDescent="0.2">
      <c r="B86" s="221">
        <v>86</v>
      </c>
      <c r="C86" s="709" t="s">
        <v>92</v>
      </c>
      <c r="D86" s="709" t="s">
        <v>92</v>
      </c>
      <c r="E86" s="248"/>
      <c r="F86" s="249"/>
      <c r="G86" s="250"/>
      <c r="H86" s="226" t="s">
        <v>92</v>
      </c>
      <c r="I86" s="227"/>
      <c r="J86" s="248"/>
      <c r="K86" s="249"/>
      <c r="L86" s="250"/>
      <c r="M86" s="226" t="s">
        <v>92</v>
      </c>
      <c r="N86" s="228"/>
      <c r="O86" s="227" t="s">
        <v>92</v>
      </c>
      <c r="Q86" s="238" t="s">
        <v>92</v>
      </c>
      <c r="S86" s="238" t="s">
        <v>92</v>
      </c>
      <c r="U86" s="230">
        <v>9000</v>
      </c>
      <c r="V86" s="623">
        <v>1</v>
      </c>
    </row>
    <row r="87" spans="2:22" ht="18" customHeight="1" x14ac:dyDescent="0.2">
      <c r="B87" s="231">
        <v>87</v>
      </c>
      <c r="C87" s="713" t="s">
        <v>92</v>
      </c>
      <c r="D87" s="713" t="s">
        <v>92</v>
      </c>
      <c r="E87" s="252"/>
      <c r="F87" s="253"/>
      <c r="G87" s="254"/>
      <c r="H87" s="236" t="s">
        <v>92</v>
      </c>
      <c r="I87" s="230"/>
      <c r="J87" s="252"/>
      <c r="K87" s="253"/>
      <c r="L87" s="254"/>
      <c r="M87" s="236" t="s">
        <v>92</v>
      </c>
      <c r="N87" s="237"/>
      <c r="O87" s="230" t="s">
        <v>92</v>
      </c>
      <c r="Q87" s="238" t="s">
        <v>92</v>
      </c>
      <c r="S87" s="238" t="s">
        <v>92</v>
      </c>
      <c r="U87" s="230">
        <v>9000</v>
      </c>
      <c r="V87" s="623">
        <v>1</v>
      </c>
    </row>
    <row r="88" spans="2:22" ht="18" customHeight="1" x14ac:dyDescent="0.2">
      <c r="B88" s="221">
        <v>88</v>
      </c>
      <c r="C88" s="709" t="s">
        <v>92</v>
      </c>
      <c r="D88" s="709" t="s">
        <v>92</v>
      </c>
      <c r="E88" s="248"/>
      <c r="F88" s="249"/>
      <c r="G88" s="250"/>
      <c r="H88" s="226" t="s">
        <v>92</v>
      </c>
      <c r="I88" s="227"/>
      <c r="J88" s="248"/>
      <c r="K88" s="249"/>
      <c r="L88" s="250"/>
      <c r="M88" s="226" t="s">
        <v>92</v>
      </c>
      <c r="N88" s="228"/>
      <c r="O88" s="227" t="s">
        <v>92</v>
      </c>
      <c r="Q88" s="238" t="s">
        <v>92</v>
      </c>
      <c r="S88" s="238" t="s">
        <v>92</v>
      </c>
      <c r="U88" s="230">
        <v>9000</v>
      </c>
      <c r="V88" s="623">
        <v>1</v>
      </c>
    </row>
    <row r="89" spans="2:22" ht="18" customHeight="1" x14ac:dyDescent="0.2">
      <c r="B89" s="231">
        <v>89</v>
      </c>
      <c r="C89" s="713" t="s">
        <v>92</v>
      </c>
      <c r="D89" s="713" t="s">
        <v>92</v>
      </c>
      <c r="E89" s="252"/>
      <c r="F89" s="253"/>
      <c r="G89" s="254"/>
      <c r="H89" s="236" t="s">
        <v>92</v>
      </c>
      <c r="I89" s="230"/>
      <c r="J89" s="252"/>
      <c r="K89" s="253"/>
      <c r="L89" s="254"/>
      <c r="M89" s="236" t="s">
        <v>92</v>
      </c>
      <c r="N89" s="237"/>
      <c r="O89" s="230" t="s">
        <v>92</v>
      </c>
      <c r="Q89" s="238" t="s">
        <v>92</v>
      </c>
      <c r="S89" s="238" t="s">
        <v>92</v>
      </c>
      <c r="U89" s="230">
        <v>9000</v>
      </c>
      <c r="V89" s="623">
        <v>1</v>
      </c>
    </row>
    <row r="90" spans="2:22" ht="18" customHeight="1" x14ac:dyDescent="0.2">
      <c r="B90" s="221">
        <v>90</v>
      </c>
      <c r="C90" s="709" t="s">
        <v>92</v>
      </c>
      <c r="D90" s="709" t="s">
        <v>92</v>
      </c>
      <c r="E90" s="248"/>
      <c r="F90" s="249"/>
      <c r="G90" s="250"/>
      <c r="H90" s="226" t="s">
        <v>92</v>
      </c>
      <c r="I90" s="227"/>
      <c r="J90" s="248"/>
      <c r="K90" s="249"/>
      <c r="L90" s="250"/>
      <c r="M90" s="226" t="s">
        <v>92</v>
      </c>
      <c r="N90" s="228"/>
      <c r="O90" s="227" t="s">
        <v>92</v>
      </c>
      <c r="Q90" s="238" t="s">
        <v>92</v>
      </c>
      <c r="S90" s="238" t="s">
        <v>92</v>
      </c>
      <c r="U90" s="230">
        <v>9000</v>
      </c>
      <c r="V90" s="623">
        <v>1</v>
      </c>
    </row>
    <row r="91" spans="2:22" ht="18" customHeight="1" x14ac:dyDescent="0.2">
      <c r="B91" s="308">
        <v>91</v>
      </c>
      <c r="C91" s="734" t="s">
        <v>92</v>
      </c>
      <c r="D91" s="734" t="s">
        <v>92</v>
      </c>
      <c r="E91" s="310"/>
      <c r="F91" s="311"/>
      <c r="G91" s="312"/>
      <c r="H91" s="313" t="s">
        <v>92</v>
      </c>
      <c r="I91" s="264"/>
      <c r="J91" s="310"/>
      <c r="K91" s="311"/>
      <c r="L91" s="312"/>
      <c r="M91" s="313" t="s">
        <v>92</v>
      </c>
      <c r="N91" s="314"/>
      <c r="O91" s="264" t="s">
        <v>92</v>
      </c>
      <c r="Q91" s="238" t="s">
        <v>92</v>
      </c>
      <c r="S91" s="238" t="s">
        <v>92</v>
      </c>
      <c r="U91" s="230">
        <v>9000</v>
      </c>
      <c r="V91" s="623">
        <v>1</v>
      </c>
    </row>
    <row r="92" spans="2:22" ht="18" customHeight="1" x14ac:dyDescent="0.2">
      <c r="B92" s="221">
        <v>92</v>
      </c>
      <c r="C92" s="709" t="s">
        <v>92</v>
      </c>
      <c r="D92" s="709" t="s">
        <v>92</v>
      </c>
      <c r="E92" s="248"/>
      <c r="F92" s="249"/>
      <c r="G92" s="250"/>
      <c r="H92" s="226" t="s">
        <v>92</v>
      </c>
      <c r="I92" s="227"/>
      <c r="J92" s="248"/>
      <c r="K92" s="249"/>
      <c r="L92" s="250"/>
      <c r="M92" s="226" t="s">
        <v>92</v>
      </c>
      <c r="N92" s="228"/>
      <c r="O92" s="227" t="s">
        <v>92</v>
      </c>
      <c r="Q92" s="238" t="s">
        <v>92</v>
      </c>
      <c r="S92" s="238" t="s">
        <v>92</v>
      </c>
      <c r="U92" s="230">
        <v>9000</v>
      </c>
      <c r="V92" s="623">
        <v>1</v>
      </c>
    </row>
    <row r="93" spans="2:22" ht="18" customHeight="1" x14ac:dyDescent="0.2">
      <c r="B93" s="231">
        <v>93</v>
      </c>
      <c r="C93" s="713" t="s">
        <v>92</v>
      </c>
      <c r="D93" s="713" t="s">
        <v>92</v>
      </c>
      <c r="E93" s="252"/>
      <c r="F93" s="253"/>
      <c r="G93" s="254"/>
      <c r="H93" s="236" t="s">
        <v>92</v>
      </c>
      <c r="I93" s="230"/>
      <c r="J93" s="252"/>
      <c r="K93" s="253"/>
      <c r="L93" s="254"/>
      <c r="M93" s="236" t="s">
        <v>92</v>
      </c>
      <c r="N93" s="237"/>
      <c r="O93" s="230" t="s">
        <v>92</v>
      </c>
      <c r="Q93" s="238" t="s">
        <v>92</v>
      </c>
      <c r="S93" s="238" t="s">
        <v>92</v>
      </c>
      <c r="U93" s="230">
        <v>9000</v>
      </c>
      <c r="V93" s="623">
        <v>1</v>
      </c>
    </row>
    <row r="94" spans="2:22" ht="18" customHeight="1" x14ac:dyDescent="0.2">
      <c r="B94" s="221">
        <v>94</v>
      </c>
      <c r="C94" s="709" t="s">
        <v>92</v>
      </c>
      <c r="D94" s="709" t="s">
        <v>92</v>
      </c>
      <c r="E94" s="248"/>
      <c r="F94" s="249"/>
      <c r="G94" s="250"/>
      <c r="H94" s="226" t="s">
        <v>92</v>
      </c>
      <c r="I94" s="227"/>
      <c r="J94" s="248"/>
      <c r="K94" s="249"/>
      <c r="L94" s="250"/>
      <c r="M94" s="226" t="s">
        <v>92</v>
      </c>
      <c r="N94" s="228"/>
      <c r="O94" s="227" t="s">
        <v>92</v>
      </c>
      <c r="Q94" s="238" t="s">
        <v>92</v>
      </c>
      <c r="S94" s="238" t="s">
        <v>92</v>
      </c>
      <c r="U94" s="230">
        <v>9000</v>
      </c>
      <c r="V94" s="623">
        <v>1</v>
      </c>
    </row>
    <row r="95" spans="2:22" ht="18" customHeight="1" x14ac:dyDescent="0.2">
      <c r="B95" s="231">
        <v>95</v>
      </c>
      <c r="C95" s="713" t="s">
        <v>92</v>
      </c>
      <c r="D95" s="713" t="s">
        <v>92</v>
      </c>
      <c r="E95" s="252"/>
      <c r="F95" s="253"/>
      <c r="G95" s="254"/>
      <c r="H95" s="236" t="s">
        <v>92</v>
      </c>
      <c r="I95" s="230"/>
      <c r="J95" s="252"/>
      <c r="K95" s="253"/>
      <c r="L95" s="254"/>
      <c r="M95" s="236" t="s">
        <v>92</v>
      </c>
      <c r="N95" s="237"/>
      <c r="O95" s="230" t="s">
        <v>92</v>
      </c>
      <c r="Q95" s="238" t="s">
        <v>92</v>
      </c>
      <c r="S95" s="238" t="s">
        <v>92</v>
      </c>
      <c r="U95" s="230">
        <v>9000</v>
      </c>
      <c r="V95" s="623">
        <v>1</v>
      </c>
    </row>
    <row r="96" spans="2:22" ht="18" customHeight="1" x14ac:dyDescent="0.2">
      <c r="B96" s="221">
        <v>96</v>
      </c>
      <c r="C96" s="709" t="s">
        <v>92</v>
      </c>
      <c r="D96" s="709" t="s">
        <v>92</v>
      </c>
      <c r="E96" s="248"/>
      <c r="F96" s="249"/>
      <c r="G96" s="250"/>
      <c r="H96" s="226" t="s">
        <v>92</v>
      </c>
      <c r="I96" s="227"/>
      <c r="J96" s="248"/>
      <c r="K96" s="249"/>
      <c r="L96" s="250"/>
      <c r="M96" s="226" t="s">
        <v>92</v>
      </c>
      <c r="N96" s="228"/>
      <c r="O96" s="227" t="s">
        <v>92</v>
      </c>
      <c r="Q96" s="238" t="s">
        <v>92</v>
      </c>
      <c r="S96" s="238" t="s">
        <v>92</v>
      </c>
      <c r="U96" s="230">
        <v>9000</v>
      </c>
      <c r="V96" s="623">
        <v>1</v>
      </c>
    </row>
    <row r="97" spans="2:22" ht="18" customHeight="1" x14ac:dyDescent="0.2">
      <c r="B97" s="231">
        <v>97</v>
      </c>
      <c r="C97" s="713" t="s">
        <v>92</v>
      </c>
      <c r="D97" s="713" t="s">
        <v>92</v>
      </c>
      <c r="E97" s="252"/>
      <c r="F97" s="253"/>
      <c r="G97" s="254"/>
      <c r="H97" s="236" t="s">
        <v>92</v>
      </c>
      <c r="I97" s="230"/>
      <c r="J97" s="252"/>
      <c r="K97" s="253"/>
      <c r="L97" s="254"/>
      <c r="M97" s="236" t="s">
        <v>92</v>
      </c>
      <c r="N97" s="237"/>
      <c r="O97" s="230" t="s">
        <v>92</v>
      </c>
      <c r="Q97" s="238" t="s">
        <v>92</v>
      </c>
      <c r="S97" s="238" t="s">
        <v>92</v>
      </c>
      <c r="U97" s="230">
        <v>9000</v>
      </c>
      <c r="V97" s="623">
        <v>1</v>
      </c>
    </row>
    <row r="98" spans="2:22" ht="18" customHeight="1" x14ac:dyDescent="0.2">
      <c r="B98" s="221">
        <v>98</v>
      </c>
      <c r="C98" s="709" t="s">
        <v>92</v>
      </c>
      <c r="D98" s="709" t="s">
        <v>92</v>
      </c>
      <c r="E98" s="248"/>
      <c r="F98" s="249"/>
      <c r="G98" s="250"/>
      <c r="H98" s="226" t="s">
        <v>92</v>
      </c>
      <c r="I98" s="227"/>
      <c r="J98" s="248"/>
      <c r="K98" s="249"/>
      <c r="L98" s="250"/>
      <c r="M98" s="226" t="s">
        <v>92</v>
      </c>
      <c r="N98" s="228"/>
      <c r="O98" s="227" t="s">
        <v>92</v>
      </c>
      <c r="Q98" s="238" t="s">
        <v>92</v>
      </c>
      <c r="S98" s="238" t="s">
        <v>92</v>
      </c>
      <c r="U98" s="230">
        <v>9000</v>
      </c>
      <c r="V98" s="623">
        <v>1</v>
      </c>
    </row>
    <row r="99" spans="2:22" ht="18" customHeight="1" x14ac:dyDescent="0.2">
      <c r="B99" s="231">
        <v>99</v>
      </c>
      <c r="C99" s="713" t="s">
        <v>92</v>
      </c>
      <c r="D99" s="713" t="s">
        <v>92</v>
      </c>
      <c r="E99" s="252"/>
      <c r="F99" s="253"/>
      <c r="G99" s="254"/>
      <c r="H99" s="236" t="s">
        <v>92</v>
      </c>
      <c r="I99" s="230"/>
      <c r="J99" s="252"/>
      <c r="K99" s="253"/>
      <c r="L99" s="254"/>
      <c r="M99" s="236" t="s">
        <v>92</v>
      </c>
      <c r="N99" s="237"/>
      <c r="O99" s="230" t="s">
        <v>92</v>
      </c>
      <c r="Q99" s="238" t="s">
        <v>92</v>
      </c>
      <c r="S99" s="238" t="s">
        <v>92</v>
      </c>
      <c r="U99" s="230">
        <v>9000</v>
      </c>
      <c r="V99" s="623">
        <v>1</v>
      </c>
    </row>
    <row r="100" spans="2:22" ht="18" customHeight="1" x14ac:dyDescent="0.2">
      <c r="B100" s="301">
        <v>100</v>
      </c>
      <c r="C100" s="712" t="s">
        <v>92</v>
      </c>
      <c r="D100" s="712" t="s">
        <v>92</v>
      </c>
      <c r="E100" s="315"/>
      <c r="F100" s="316"/>
      <c r="G100" s="317"/>
      <c r="H100" s="305" t="s">
        <v>92</v>
      </c>
      <c r="I100" s="306"/>
      <c r="J100" s="315"/>
      <c r="K100" s="316"/>
      <c r="L100" s="317"/>
      <c r="M100" s="305" t="s">
        <v>92</v>
      </c>
      <c r="N100" s="307"/>
      <c r="O100" s="306" t="s">
        <v>92</v>
      </c>
      <c r="Q100" s="238" t="s">
        <v>92</v>
      </c>
      <c r="S100" s="238" t="s">
        <v>92</v>
      </c>
      <c r="U100" s="230">
        <v>9000</v>
      </c>
      <c r="V100" s="623">
        <v>1</v>
      </c>
    </row>
    <row r="101" spans="2:22" ht="18" customHeight="1" x14ac:dyDescent="0.2">
      <c r="B101" s="231">
        <v>101</v>
      </c>
      <c r="C101" s="713" t="s">
        <v>92</v>
      </c>
      <c r="D101" s="713" t="s">
        <v>92</v>
      </c>
      <c r="E101" s="252"/>
      <c r="F101" s="253"/>
      <c r="G101" s="254"/>
      <c r="H101" s="236" t="s">
        <v>92</v>
      </c>
      <c r="I101" s="230"/>
      <c r="J101" s="252"/>
      <c r="K101" s="253"/>
      <c r="L101" s="254"/>
      <c r="M101" s="236" t="s">
        <v>92</v>
      </c>
      <c r="N101" s="237"/>
      <c r="O101" s="230" t="s">
        <v>92</v>
      </c>
      <c r="Q101" s="238" t="s">
        <v>92</v>
      </c>
      <c r="S101" s="238" t="s">
        <v>92</v>
      </c>
      <c r="U101" s="230">
        <v>9000</v>
      </c>
      <c r="V101" s="623">
        <v>1</v>
      </c>
    </row>
    <row r="102" spans="2:22" ht="18" customHeight="1" x14ac:dyDescent="0.2">
      <c r="B102" s="221">
        <v>102</v>
      </c>
      <c r="C102" s="709" t="s">
        <v>92</v>
      </c>
      <c r="D102" s="709" t="s">
        <v>92</v>
      </c>
      <c r="E102" s="248"/>
      <c r="F102" s="249"/>
      <c r="G102" s="250"/>
      <c r="H102" s="226" t="s">
        <v>92</v>
      </c>
      <c r="I102" s="227"/>
      <c r="J102" s="248"/>
      <c r="K102" s="249"/>
      <c r="L102" s="250"/>
      <c r="M102" s="226" t="s">
        <v>92</v>
      </c>
      <c r="N102" s="228"/>
      <c r="O102" s="227" t="s">
        <v>92</v>
      </c>
      <c r="Q102" s="238" t="s">
        <v>92</v>
      </c>
      <c r="S102" s="238" t="s">
        <v>92</v>
      </c>
      <c r="U102" s="230">
        <v>9000</v>
      </c>
      <c r="V102" s="623">
        <v>1</v>
      </c>
    </row>
    <row r="103" spans="2:22" ht="18" customHeight="1" x14ac:dyDescent="0.2">
      <c r="B103" s="231">
        <v>103</v>
      </c>
      <c r="C103" s="713" t="s">
        <v>92</v>
      </c>
      <c r="D103" s="713" t="s">
        <v>92</v>
      </c>
      <c r="E103" s="252"/>
      <c r="F103" s="253"/>
      <c r="G103" s="254"/>
      <c r="H103" s="236" t="s">
        <v>92</v>
      </c>
      <c r="I103" s="230"/>
      <c r="J103" s="252"/>
      <c r="K103" s="253"/>
      <c r="L103" s="254"/>
      <c r="M103" s="236" t="s">
        <v>92</v>
      </c>
      <c r="N103" s="237"/>
      <c r="O103" s="230" t="s">
        <v>92</v>
      </c>
      <c r="Q103" s="238" t="s">
        <v>92</v>
      </c>
      <c r="S103" s="238" t="s">
        <v>92</v>
      </c>
      <c r="U103" s="230">
        <v>9000</v>
      </c>
      <c r="V103" s="623">
        <v>1</v>
      </c>
    </row>
    <row r="104" spans="2:22" ht="18" customHeight="1" x14ac:dyDescent="0.2">
      <c r="B104" s="221">
        <v>104</v>
      </c>
      <c r="C104" s="709" t="s">
        <v>92</v>
      </c>
      <c r="D104" s="709" t="s">
        <v>92</v>
      </c>
      <c r="E104" s="248"/>
      <c r="F104" s="249"/>
      <c r="G104" s="250"/>
      <c r="H104" s="226" t="s">
        <v>92</v>
      </c>
      <c r="I104" s="227"/>
      <c r="J104" s="248"/>
      <c r="K104" s="249"/>
      <c r="L104" s="250"/>
      <c r="M104" s="226" t="s">
        <v>92</v>
      </c>
      <c r="N104" s="228"/>
      <c r="O104" s="227" t="s">
        <v>92</v>
      </c>
      <c r="Q104" s="238" t="s">
        <v>92</v>
      </c>
      <c r="S104" s="238" t="s">
        <v>92</v>
      </c>
      <c r="U104" s="230">
        <v>9000</v>
      </c>
      <c r="V104" s="623">
        <v>1</v>
      </c>
    </row>
    <row r="105" spans="2:22" ht="18" customHeight="1" x14ac:dyDescent="0.2">
      <c r="B105" s="231">
        <v>105</v>
      </c>
      <c r="C105" s="713" t="s">
        <v>92</v>
      </c>
      <c r="D105" s="713" t="s">
        <v>92</v>
      </c>
      <c r="E105" s="252"/>
      <c r="F105" s="253"/>
      <c r="G105" s="254"/>
      <c r="H105" s="236" t="s">
        <v>92</v>
      </c>
      <c r="I105" s="230"/>
      <c r="J105" s="252"/>
      <c r="K105" s="253"/>
      <c r="L105" s="254"/>
      <c r="M105" s="236" t="s">
        <v>92</v>
      </c>
      <c r="N105" s="237"/>
      <c r="O105" s="230" t="s">
        <v>92</v>
      </c>
      <c r="Q105" s="238" t="s">
        <v>92</v>
      </c>
      <c r="S105" s="238" t="s">
        <v>92</v>
      </c>
      <c r="U105" s="230">
        <v>9000</v>
      </c>
      <c r="V105" s="623">
        <v>1</v>
      </c>
    </row>
    <row r="106" spans="2:22" ht="18" customHeight="1" x14ac:dyDescent="0.2">
      <c r="B106" s="221">
        <v>106</v>
      </c>
      <c r="C106" s="709" t="s">
        <v>92</v>
      </c>
      <c r="D106" s="709" t="s">
        <v>92</v>
      </c>
      <c r="E106" s="248"/>
      <c r="F106" s="249"/>
      <c r="G106" s="250"/>
      <c r="H106" s="226" t="s">
        <v>92</v>
      </c>
      <c r="I106" s="227"/>
      <c r="J106" s="248"/>
      <c r="K106" s="249"/>
      <c r="L106" s="250"/>
      <c r="M106" s="226" t="s">
        <v>92</v>
      </c>
      <c r="N106" s="228"/>
      <c r="O106" s="227" t="s">
        <v>92</v>
      </c>
      <c r="Q106" s="238" t="s">
        <v>92</v>
      </c>
      <c r="S106" s="238" t="s">
        <v>92</v>
      </c>
      <c r="U106" s="230">
        <v>9000</v>
      </c>
      <c r="V106" s="623">
        <v>1</v>
      </c>
    </row>
    <row r="107" spans="2:22" ht="18" customHeight="1" x14ac:dyDescent="0.2">
      <c r="B107" s="231">
        <v>107</v>
      </c>
      <c r="C107" s="713" t="s">
        <v>92</v>
      </c>
      <c r="D107" s="713" t="s">
        <v>92</v>
      </c>
      <c r="E107" s="252"/>
      <c r="F107" s="253"/>
      <c r="G107" s="254"/>
      <c r="H107" s="236" t="s">
        <v>92</v>
      </c>
      <c r="I107" s="230"/>
      <c r="J107" s="252"/>
      <c r="K107" s="253"/>
      <c r="L107" s="254"/>
      <c r="M107" s="236" t="s">
        <v>92</v>
      </c>
      <c r="N107" s="237"/>
      <c r="O107" s="230" t="s">
        <v>92</v>
      </c>
      <c r="Q107" s="238" t="s">
        <v>92</v>
      </c>
      <c r="S107" s="238" t="s">
        <v>92</v>
      </c>
      <c r="U107" s="230">
        <v>9000</v>
      </c>
      <c r="V107" s="623">
        <v>1</v>
      </c>
    </row>
    <row r="108" spans="2:22" ht="18" customHeight="1" x14ac:dyDescent="0.2">
      <c r="B108" s="221">
        <v>108</v>
      </c>
      <c r="C108" s="709" t="s">
        <v>92</v>
      </c>
      <c r="D108" s="709" t="s">
        <v>92</v>
      </c>
      <c r="E108" s="248"/>
      <c r="F108" s="249"/>
      <c r="G108" s="250"/>
      <c r="H108" s="226" t="s">
        <v>92</v>
      </c>
      <c r="I108" s="227"/>
      <c r="J108" s="248"/>
      <c r="K108" s="249"/>
      <c r="L108" s="250"/>
      <c r="M108" s="226" t="s">
        <v>92</v>
      </c>
      <c r="N108" s="228"/>
      <c r="O108" s="227" t="s">
        <v>92</v>
      </c>
      <c r="Q108" s="238" t="s">
        <v>92</v>
      </c>
      <c r="S108" s="238" t="s">
        <v>92</v>
      </c>
      <c r="U108" s="230">
        <v>9000</v>
      </c>
      <c r="V108" s="623">
        <v>1</v>
      </c>
    </row>
    <row r="109" spans="2:22" ht="18" customHeight="1" x14ac:dyDescent="0.2">
      <c r="B109" s="231">
        <v>109</v>
      </c>
      <c r="C109" s="713" t="s">
        <v>92</v>
      </c>
      <c r="D109" s="713" t="s">
        <v>92</v>
      </c>
      <c r="E109" s="252"/>
      <c r="F109" s="253"/>
      <c r="G109" s="254"/>
      <c r="H109" s="236" t="s">
        <v>92</v>
      </c>
      <c r="I109" s="230"/>
      <c r="J109" s="252"/>
      <c r="K109" s="253"/>
      <c r="L109" s="254"/>
      <c r="M109" s="236" t="s">
        <v>92</v>
      </c>
      <c r="N109" s="237"/>
      <c r="O109" s="230" t="s">
        <v>92</v>
      </c>
      <c r="Q109" s="238" t="s">
        <v>92</v>
      </c>
      <c r="S109" s="238" t="s">
        <v>92</v>
      </c>
      <c r="U109" s="230">
        <v>9000</v>
      </c>
      <c r="V109" s="623">
        <v>1</v>
      </c>
    </row>
    <row r="110" spans="2:22" ht="18" customHeight="1" x14ac:dyDescent="0.2">
      <c r="B110" s="221">
        <v>110</v>
      </c>
      <c r="C110" s="709" t="s">
        <v>92</v>
      </c>
      <c r="D110" s="709" t="s">
        <v>92</v>
      </c>
      <c r="E110" s="248"/>
      <c r="F110" s="249"/>
      <c r="G110" s="250"/>
      <c r="H110" s="226" t="s">
        <v>92</v>
      </c>
      <c r="I110" s="227"/>
      <c r="J110" s="248"/>
      <c r="K110" s="249"/>
      <c r="L110" s="250"/>
      <c r="M110" s="226" t="s">
        <v>92</v>
      </c>
      <c r="N110" s="228"/>
      <c r="O110" s="227" t="s">
        <v>92</v>
      </c>
      <c r="Q110" s="238" t="s">
        <v>92</v>
      </c>
      <c r="S110" s="238" t="s">
        <v>92</v>
      </c>
      <c r="U110" s="230">
        <v>9000</v>
      </c>
      <c r="V110" s="623">
        <v>1</v>
      </c>
    </row>
    <row r="111" spans="2:22" ht="18" customHeight="1" x14ac:dyDescent="0.2">
      <c r="B111" s="231">
        <v>111</v>
      </c>
      <c r="C111" s="713" t="s">
        <v>92</v>
      </c>
      <c r="D111" s="713" t="s">
        <v>92</v>
      </c>
      <c r="E111" s="252"/>
      <c r="F111" s="253"/>
      <c r="G111" s="254"/>
      <c r="H111" s="236" t="s">
        <v>92</v>
      </c>
      <c r="I111" s="230"/>
      <c r="J111" s="252"/>
      <c r="K111" s="253"/>
      <c r="L111" s="254"/>
      <c r="M111" s="236" t="s">
        <v>92</v>
      </c>
      <c r="N111" s="237"/>
      <c r="O111" s="230" t="s">
        <v>92</v>
      </c>
      <c r="Q111" s="238" t="s">
        <v>92</v>
      </c>
      <c r="S111" s="238" t="s">
        <v>92</v>
      </c>
      <c r="U111" s="230">
        <v>9000</v>
      </c>
      <c r="V111" s="623">
        <v>1</v>
      </c>
    </row>
    <row r="112" spans="2:22" ht="18" customHeight="1" x14ac:dyDescent="0.2">
      <c r="B112" s="221">
        <v>112</v>
      </c>
      <c r="C112" s="709" t="s">
        <v>92</v>
      </c>
      <c r="D112" s="709" t="s">
        <v>92</v>
      </c>
      <c r="E112" s="248"/>
      <c r="F112" s="249"/>
      <c r="G112" s="250"/>
      <c r="H112" s="226" t="s">
        <v>92</v>
      </c>
      <c r="I112" s="227"/>
      <c r="J112" s="248"/>
      <c r="K112" s="249"/>
      <c r="L112" s="250"/>
      <c r="M112" s="226" t="s">
        <v>92</v>
      </c>
      <c r="N112" s="228"/>
      <c r="O112" s="227" t="s">
        <v>92</v>
      </c>
      <c r="Q112" s="238" t="s">
        <v>92</v>
      </c>
      <c r="S112" s="238" t="s">
        <v>92</v>
      </c>
      <c r="U112" s="230">
        <v>9000</v>
      </c>
      <c r="V112" s="623">
        <v>1</v>
      </c>
    </row>
    <row r="113" spans="2:22" ht="18" customHeight="1" x14ac:dyDescent="0.2">
      <c r="B113" s="231">
        <v>113</v>
      </c>
      <c r="C113" s="713" t="s">
        <v>92</v>
      </c>
      <c r="D113" s="713" t="s">
        <v>92</v>
      </c>
      <c r="E113" s="252"/>
      <c r="F113" s="253"/>
      <c r="G113" s="254"/>
      <c r="H113" s="236" t="s">
        <v>92</v>
      </c>
      <c r="I113" s="230"/>
      <c r="J113" s="252"/>
      <c r="K113" s="253"/>
      <c r="L113" s="254"/>
      <c r="M113" s="236" t="s">
        <v>92</v>
      </c>
      <c r="N113" s="237"/>
      <c r="O113" s="230" t="s">
        <v>92</v>
      </c>
      <c r="Q113" s="238" t="s">
        <v>92</v>
      </c>
      <c r="S113" s="238" t="s">
        <v>92</v>
      </c>
      <c r="U113" s="230">
        <v>9000</v>
      </c>
      <c r="V113" s="623">
        <v>1</v>
      </c>
    </row>
    <row r="114" spans="2:22" ht="18" customHeight="1" x14ac:dyDescent="0.2">
      <c r="B114" s="221">
        <v>114</v>
      </c>
      <c r="C114" s="709" t="s">
        <v>92</v>
      </c>
      <c r="D114" s="709" t="s">
        <v>92</v>
      </c>
      <c r="E114" s="248"/>
      <c r="F114" s="249"/>
      <c r="G114" s="250"/>
      <c r="H114" s="226" t="s">
        <v>92</v>
      </c>
      <c r="I114" s="227"/>
      <c r="J114" s="248"/>
      <c r="K114" s="249"/>
      <c r="L114" s="250"/>
      <c r="M114" s="226" t="s">
        <v>92</v>
      </c>
      <c r="N114" s="228"/>
      <c r="O114" s="227" t="s">
        <v>92</v>
      </c>
      <c r="Q114" s="238" t="s">
        <v>92</v>
      </c>
      <c r="S114" s="238" t="s">
        <v>92</v>
      </c>
      <c r="U114" s="230">
        <v>9000</v>
      </c>
      <c r="V114" s="623">
        <v>1</v>
      </c>
    </row>
    <row r="115" spans="2:22" ht="18" customHeight="1" x14ac:dyDescent="0.2">
      <c r="B115" s="231">
        <v>115</v>
      </c>
      <c r="C115" s="713" t="s">
        <v>92</v>
      </c>
      <c r="D115" s="713" t="s">
        <v>92</v>
      </c>
      <c r="E115" s="252"/>
      <c r="F115" s="253"/>
      <c r="G115" s="254"/>
      <c r="H115" s="236" t="s">
        <v>92</v>
      </c>
      <c r="I115" s="230"/>
      <c r="J115" s="741"/>
      <c r="K115" s="253"/>
      <c r="L115" s="254"/>
      <c r="M115" s="236" t="s">
        <v>92</v>
      </c>
      <c r="N115" s="237"/>
      <c r="O115" s="230" t="s">
        <v>92</v>
      </c>
      <c r="Q115" s="238" t="s">
        <v>92</v>
      </c>
      <c r="S115" s="238" t="s">
        <v>92</v>
      </c>
      <c r="U115" s="230">
        <v>9000</v>
      </c>
      <c r="V115" s="623">
        <v>1</v>
      </c>
    </row>
    <row r="116" spans="2:22" ht="18" customHeight="1" x14ac:dyDescent="0.2">
      <c r="B116" s="221">
        <v>116</v>
      </c>
      <c r="C116" s="709" t="s">
        <v>92</v>
      </c>
      <c r="D116" s="709" t="s">
        <v>92</v>
      </c>
      <c r="E116" s="248"/>
      <c r="F116" s="249"/>
      <c r="G116" s="250"/>
      <c r="H116" s="226" t="s">
        <v>92</v>
      </c>
      <c r="I116" s="227"/>
      <c r="J116" s="248"/>
      <c r="K116" s="249"/>
      <c r="L116" s="250"/>
      <c r="M116" s="226" t="s">
        <v>92</v>
      </c>
      <c r="N116" s="228"/>
      <c r="O116" s="227" t="s">
        <v>92</v>
      </c>
      <c r="Q116" s="238" t="s">
        <v>92</v>
      </c>
      <c r="S116" s="238" t="s">
        <v>92</v>
      </c>
      <c r="U116" s="230">
        <v>9000</v>
      </c>
      <c r="V116" s="623">
        <v>1</v>
      </c>
    </row>
    <row r="117" spans="2:22" ht="18" customHeight="1" x14ac:dyDescent="0.2">
      <c r="B117" s="231">
        <v>117</v>
      </c>
      <c r="C117" s="713" t="s">
        <v>92</v>
      </c>
      <c r="D117" s="713" t="s">
        <v>92</v>
      </c>
      <c r="E117" s="252"/>
      <c r="F117" s="253"/>
      <c r="G117" s="254"/>
      <c r="H117" s="236" t="s">
        <v>92</v>
      </c>
      <c r="I117" s="230"/>
      <c r="J117" s="252"/>
      <c r="K117" s="253"/>
      <c r="L117" s="254"/>
      <c r="M117" s="236" t="s">
        <v>92</v>
      </c>
      <c r="N117" s="237"/>
      <c r="O117" s="230" t="s">
        <v>92</v>
      </c>
      <c r="Q117" s="238" t="s">
        <v>92</v>
      </c>
      <c r="S117" s="238" t="s">
        <v>92</v>
      </c>
      <c r="U117" s="230">
        <v>9000</v>
      </c>
      <c r="V117" s="623">
        <v>1</v>
      </c>
    </row>
    <row r="118" spans="2:22" ht="18" customHeight="1" x14ac:dyDescent="0.2">
      <c r="B118" s="221">
        <v>118</v>
      </c>
      <c r="C118" s="709" t="s">
        <v>92</v>
      </c>
      <c r="D118" s="709" t="s">
        <v>92</v>
      </c>
      <c r="E118" s="248"/>
      <c r="F118" s="249"/>
      <c r="G118" s="250"/>
      <c r="H118" s="226" t="s">
        <v>92</v>
      </c>
      <c r="I118" s="227"/>
      <c r="J118" s="248"/>
      <c r="K118" s="249"/>
      <c r="L118" s="250"/>
      <c r="M118" s="226" t="s">
        <v>92</v>
      </c>
      <c r="N118" s="228"/>
      <c r="O118" s="227" t="s">
        <v>92</v>
      </c>
      <c r="Q118" s="238" t="s">
        <v>92</v>
      </c>
      <c r="S118" s="238" t="s">
        <v>92</v>
      </c>
      <c r="U118" s="230">
        <v>9000</v>
      </c>
      <c r="V118" s="623">
        <v>1</v>
      </c>
    </row>
    <row r="119" spans="2:22" ht="18" customHeight="1" x14ac:dyDescent="0.2">
      <c r="B119" s="231">
        <v>119</v>
      </c>
      <c r="C119" s="713" t="s">
        <v>92</v>
      </c>
      <c r="D119" s="713" t="s">
        <v>92</v>
      </c>
      <c r="E119" s="252"/>
      <c r="F119" s="253"/>
      <c r="G119" s="254"/>
      <c r="H119" s="236" t="s">
        <v>92</v>
      </c>
      <c r="I119" s="230"/>
      <c r="J119" s="252"/>
      <c r="K119" s="253"/>
      <c r="L119" s="254"/>
      <c r="M119" s="236" t="s">
        <v>92</v>
      </c>
      <c r="N119" s="237"/>
      <c r="O119" s="230" t="s">
        <v>92</v>
      </c>
      <c r="Q119" s="238" t="s">
        <v>92</v>
      </c>
      <c r="S119" s="238" t="s">
        <v>92</v>
      </c>
      <c r="U119" s="230">
        <v>9000</v>
      </c>
      <c r="V119" s="623">
        <v>1</v>
      </c>
    </row>
    <row r="120" spans="2:22" ht="18" customHeight="1" x14ac:dyDescent="0.2">
      <c r="B120" s="221">
        <v>120</v>
      </c>
      <c r="C120" s="709" t="s">
        <v>92</v>
      </c>
      <c r="D120" s="709" t="s">
        <v>92</v>
      </c>
      <c r="E120" s="248"/>
      <c r="F120" s="249"/>
      <c r="G120" s="250"/>
      <c r="H120" s="226" t="s">
        <v>92</v>
      </c>
      <c r="I120" s="227"/>
      <c r="J120" s="248"/>
      <c r="K120" s="249"/>
      <c r="L120" s="250"/>
      <c r="M120" s="226" t="s">
        <v>92</v>
      </c>
      <c r="N120" s="228"/>
      <c r="O120" s="227" t="s">
        <v>92</v>
      </c>
      <c r="Q120" s="238" t="s">
        <v>92</v>
      </c>
      <c r="S120" s="238" t="s">
        <v>92</v>
      </c>
      <c r="U120" s="230">
        <v>9000</v>
      </c>
      <c r="V120" s="623">
        <v>1</v>
      </c>
    </row>
    <row r="121" spans="2:22" ht="18" customHeight="1" x14ac:dyDescent="0.2">
      <c r="B121" s="231">
        <v>121</v>
      </c>
      <c r="C121" s="713" t="s">
        <v>92</v>
      </c>
      <c r="D121" s="713" t="s">
        <v>92</v>
      </c>
      <c r="E121" s="252"/>
      <c r="F121" s="253"/>
      <c r="G121" s="254"/>
      <c r="H121" s="236" t="s">
        <v>92</v>
      </c>
      <c r="I121" s="230"/>
      <c r="J121" s="252"/>
      <c r="K121" s="253"/>
      <c r="L121" s="254"/>
      <c r="M121" s="236" t="s">
        <v>92</v>
      </c>
      <c r="N121" s="237"/>
      <c r="O121" s="230" t="s">
        <v>92</v>
      </c>
      <c r="Q121" s="238" t="s">
        <v>92</v>
      </c>
      <c r="S121" s="238" t="s">
        <v>92</v>
      </c>
      <c r="U121" s="230">
        <v>9000</v>
      </c>
      <c r="V121" s="623">
        <v>1</v>
      </c>
    </row>
    <row r="122" spans="2:22" ht="18" customHeight="1" x14ac:dyDescent="0.2">
      <c r="B122" s="221">
        <v>122</v>
      </c>
      <c r="C122" s="709" t="s">
        <v>92</v>
      </c>
      <c r="D122" s="709" t="s">
        <v>92</v>
      </c>
      <c r="E122" s="248"/>
      <c r="F122" s="249"/>
      <c r="G122" s="250"/>
      <c r="H122" s="226" t="s">
        <v>92</v>
      </c>
      <c r="I122" s="227"/>
      <c r="J122" s="248"/>
      <c r="K122" s="249"/>
      <c r="L122" s="250"/>
      <c r="M122" s="226" t="s">
        <v>92</v>
      </c>
      <c r="N122" s="228"/>
      <c r="O122" s="227" t="s">
        <v>92</v>
      </c>
      <c r="Q122" s="238" t="s">
        <v>92</v>
      </c>
      <c r="S122" s="238" t="s">
        <v>92</v>
      </c>
      <c r="U122" s="230">
        <v>9000</v>
      </c>
      <c r="V122" s="623">
        <v>1</v>
      </c>
    </row>
    <row r="123" spans="2:22" ht="18" customHeight="1" x14ac:dyDescent="0.2">
      <c r="B123" s="231">
        <v>123</v>
      </c>
      <c r="C123" s="713" t="s">
        <v>92</v>
      </c>
      <c r="D123" s="713" t="s">
        <v>92</v>
      </c>
      <c r="E123" s="252"/>
      <c r="F123" s="253"/>
      <c r="G123" s="254"/>
      <c r="H123" s="236" t="s">
        <v>92</v>
      </c>
      <c r="I123" s="230"/>
      <c r="J123" s="252"/>
      <c r="K123" s="253"/>
      <c r="L123" s="254"/>
      <c r="M123" s="236" t="s">
        <v>92</v>
      </c>
      <c r="N123" s="237"/>
      <c r="O123" s="230" t="s">
        <v>92</v>
      </c>
      <c r="Q123" s="238" t="s">
        <v>92</v>
      </c>
      <c r="S123" s="238" t="s">
        <v>92</v>
      </c>
      <c r="U123" s="230">
        <v>9000</v>
      </c>
      <c r="V123" s="623">
        <v>1</v>
      </c>
    </row>
    <row r="124" spans="2:22" ht="18" customHeight="1" x14ac:dyDescent="0.2">
      <c r="B124" s="221">
        <v>124</v>
      </c>
      <c r="C124" s="709" t="s">
        <v>92</v>
      </c>
      <c r="D124" s="709" t="s">
        <v>92</v>
      </c>
      <c r="E124" s="248"/>
      <c r="F124" s="249"/>
      <c r="G124" s="250"/>
      <c r="H124" s="226" t="s">
        <v>92</v>
      </c>
      <c r="I124" s="227"/>
      <c r="J124" s="248"/>
      <c r="K124" s="249"/>
      <c r="L124" s="250"/>
      <c r="M124" s="226" t="s">
        <v>92</v>
      </c>
      <c r="N124" s="228"/>
      <c r="O124" s="227" t="s">
        <v>92</v>
      </c>
      <c r="Q124" s="238" t="s">
        <v>92</v>
      </c>
      <c r="S124" s="238" t="s">
        <v>92</v>
      </c>
      <c r="U124" s="230">
        <v>9000</v>
      </c>
      <c r="V124" s="623">
        <v>1</v>
      </c>
    </row>
    <row r="125" spans="2:22" ht="18" customHeight="1" x14ac:dyDescent="0.2">
      <c r="B125" s="231">
        <v>125</v>
      </c>
      <c r="C125" s="713" t="s">
        <v>92</v>
      </c>
      <c r="D125" s="713" t="s">
        <v>92</v>
      </c>
      <c r="E125" s="252"/>
      <c r="F125" s="253"/>
      <c r="G125" s="254"/>
      <c r="H125" s="236" t="s">
        <v>92</v>
      </c>
      <c r="I125" s="230"/>
      <c r="J125" s="252"/>
      <c r="K125" s="253"/>
      <c r="L125" s="254"/>
      <c r="M125" s="236" t="s">
        <v>92</v>
      </c>
      <c r="N125" s="237"/>
      <c r="O125" s="230" t="s">
        <v>92</v>
      </c>
      <c r="Q125" s="238" t="s">
        <v>92</v>
      </c>
      <c r="S125" s="238" t="s">
        <v>92</v>
      </c>
      <c r="U125" s="230">
        <v>9000</v>
      </c>
      <c r="V125" s="623">
        <v>1</v>
      </c>
    </row>
    <row r="126" spans="2:22" ht="18" customHeight="1" x14ac:dyDescent="0.2">
      <c r="B126" s="221">
        <v>126</v>
      </c>
      <c r="C126" s="709" t="s">
        <v>92</v>
      </c>
      <c r="D126" s="709" t="s">
        <v>92</v>
      </c>
      <c r="E126" s="248"/>
      <c r="F126" s="249"/>
      <c r="G126" s="250"/>
      <c r="H126" s="226" t="s">
        <v>92</v>
      </c>
      <c r="I126" s="227"/>
      <c r="J126" s="248"/>
      <c r="K126" s="249"/>
      <c r="L126" s="250"/>
      <c r="M126" s="226" t="s">
        <v>92</v>
      </c>
      <c r="N126" s="228"/>
      <c r="O126" s="227" t="s">
        <v>92</v>
      </c>
      <c r="Q126" s="238" t="s">
        <v>92</v>
      </c>
      <c r="S126" s="238" t="s">
        <v>92</v>
      </c>
      <c r="U126" s="230">
        <v>9000</v>
      </c>
      <c r="V126" s="623">
        <v>1</v>
      </c>
    </row>
    <row r="127" spans="2:22" ht="18" customHeight="1" x14ac:dyDescent="0.2">
      <c r="B127" s="308">
        <v>127</v>
      </c>
      <c r="C127" s="734" t="s">
        <v>92</v>
      </c>
      <c r="D127" s="734" t="s">
        <v>92</v>
      </c>
      <c r="E127" s="310"/>
      <c r="F127" s="311"/>
      <c r="G127" s="312"/>
      <c r="H127" s="313" t="s">
        <v>92</v>
      </c>
      <c r="I127" s="264"/>
      <c r="J127" s="310"/>
      <c r="K127" s="311"/>
      <c r="L127" s="312"/>
      <c r="M127" s="313" t="s">
        <v>92</v>
      </c>
      <c r="N127" s="314"/>
      <c r="O127" s="264" t="s">
        <v>92</v>
      </c>
      <c r="Q127" s="238" t="s">
        <v>92</v>
      </c>
      <c r="S127" s="238" t="s">
        <v>92</v>
      </c>
      <c r="U127" s="230">
        <v>9000</v>
      </c>
      <c r="V127" s="623">
        <v>1</v>
      </c>
    </row>
    <row r="128" spans="2:22" ht="18" customHeight="1" x14ac:dyDescent="0.2">
      <c r="B128" s="221">
        <v>128</v>
      </c>
      <c r="C128" s="709" t="s">
        <v>92</v>
      </c>
      <c r="D128" s="709" t="s">
        <v>92</v>
      </c>
      <c r="E128" s="248"/>
      <c r="F128" s="249"/>
      <c r="G128" s="250"/>
      <c r="H128" s="226" t="s">
        <v>92</v>
      </c>
      <c r="I128" s="227"/>
      <c r="J128" s="248"/>
      <c r="K128" s="249"/>
      <c r="L128" s="250"/>
      <c r="M128" s="226" t="s">
        <v>92</v>
      </c>
      <c r="N128" s="228"/>
      <c r="O128" s="227" t="s">
        <v>92</v>
      </c>
      <c r="Q128" s="238" t="s">
        <v>92</v>
      </c>
      <c r="S128" s="238" t="s">
        <v>92</v>
      </c>
      <c r="U128" s="230">
        <v>9000</v>
      </c>
      <c r="V128" s="623">
        <v>1</v>
      </c>
    </row>
    <row r="129" spans="2:22" ht="18" customHeight="1" x14ac:dyDescent="0.2">
      <c r="B129" s="231">
        <v>129</v>
      </c>
      <c r="C129" s="713" t="s">
        <v>92</v>
      </c>
      <c r="D129" s="713" t="s">
        <v>92</v>
      </c>
      <c r="E129" s="252"/>
      <c r="F129" s="253"/>
      <c r="G129" s="254"/>
      <c r="H129" s="236" t="s">
        <v>92</v>
      </c>
      <c r="I129" s="230"/>
      <c r="J129" s="252"/>
      <c r="K129" s="253"/>
      <c r="L129" s="254"/>
      <c r="M129" s="236" t="s">
        <v>92</v>
      </c>
      <c r="N129" s="237"/>
      <c r="O129" s="230" t="s">
        <v>92</v>
      </c>
      <c r="Q129" s="238" t="s">
        <v>92</v>
      </c>
      <c r="S129" s="238" t="s">
        <v>92</v>
      </c>
      <c r="U129" s="230">
        <v>9000</v>
      </c>
      <c r="V129" s="623">
        <v>1</v>
      </c>
    </row>
    <row r="130" spans="2:22" ht="18" customHeight="1" x14ac:dyDescent="0.2">
      <c r="B130" s="221">
        <v>130</v>
      </c>
      <c r="C130" s="712" t="s">
        <v>92</v>
      </c>
      <c r="D130" s="712" t="s">
        <v>92</v>
      </c>
      <c r="E130" s="248"/>
      <c r="F130" s="249"/>
      <c r="G130" s="250"/>
      <c r="H130" s="226" t="s">
        <v>92</v>
      </c>
      <c r="I130" s="227"/>
      <c r="J130" s="248"/>
      <c r="K130" s="249"/>
      <c r="L130" s="250"/>
      <c r="M130" s="226" t="s">
        <v>92</v>
      </c>
      <c r="N130" s="228"/>
      <c r="O130" s="227" t="s">
        <v>92</v>
      </c>
      <c r="Q130" s="238" t="s">
        <v>92</v>
      </c>
      <c r="S130" s="238" t="s">
        <v>92</v>
      </c>
      <c r="U130" s="230">
        <v>9000</v>
      </c>
      <c r="V130" s="623">
        <v>1</v>
      </c>
    </row>
    <row r="131" spans="2:22" ht="18" customHeight="1" x14ac:dyDescent="0.2">
      <c r="B131" s="231">
        <v>131</v>
      </c>
      <c r="C131" s="713" t="s">
        <v>92</v>
      </c>
      <c r="D131" s="713" t="s">
        <v>92</v>
      </c>
      <c r="E131" s="252"/>
      <c r="F131" s="253"/>
      <c r="G131" s="254"/>
      <c r="H131" s="236" t="s">
        <v>92</v>
      </c>
      <c r="I131" s="230"/>
      <c r="J131" s="252"/>
      <c r="K131" s="253"/>
      <c r="L131" s="254"/>
      <c r="M131" s="236" t="s">
        <v>92</v>
      </c>
      <c r="N131" s="237"/>
      <c r="O131" s="230" t="s">
        <v>92</v>
      </c>
      <c r="Q131" s="238" t="s">
        <v>92</v>
      </c>
      <c r="S131" s="238" t="s">
        <v>92</v>
      </c>
      <c r="U131" s="230">
        <v>9000</v>
      </c>
      <c r="V131" s="623">
        <v>1</v>
      </c>
    </row>
    <row r="132" spans="2:22" ht="18" customHeight="1" x14ac:dyDescent="0.2">
      <c r="B132" s="221">
        <v>132</v>
      </c>
      <c r="C132" s="709" t="s">
        <v>92</v>
      </c>
      <c r="D132" s="709" t="s">
        <v>92</v>
      </c>
      <c r="E132" s="248"/>
      <c r="F132" s="249"/>
      <c r="G132" s="250"/>
      <c r="H132" s="226" t="s">
        <v>92</v>
      </c>
      <c r="I132" s="227"/>
      <c r="J132" s="248"/>
      <c r="K132" s="249"/>
      <c r="L132" s="250"/>
      <c r="M132" s="226" t="s">
        <v>92</v>
      </c>
      <c r="N132" s="228"/>
      <c r="O132" s="227" t="s">
        <v>92</v>
      </c>
      <c r="Q132" s="238" t="s">
        <v>92</v>
      </c>
      <c r="S132" s="238" t="s">
        <v>92</v>
      </c>
      <c r="U132" s="230">
        <v>9000</v>
      </c>
      <c r="V132" s="623">
        <v>1</v>
      </c>
    </row>
    <row r="133" spans="2:22" ht="18" customHeight="1" x14ac:dyDescent="0.2">
      <c r="B133" s="231">
        <v>133</v>
      </c>
      <c r="C133" s="713" t="s">
        <v>92</v>
      </c>
      <c r="D133" s="713" t="s">
        <v>92</v>
      </c>
      <c r="E133" s="252"/>
      <c r="F133" s="253"/>
      <c r="G133" s="254"/>
      <c r="H133" s="236" t="s">
        <v>92</v>
      </c>
      <c r="I133" s="230"/>
      <c r="J133" s="252"/>
      <c r="K133" s="253"/>
      <c r="L133" s="254"/>
      <c r="M133" s="236" t="s">
        <v>92</v>
      </c>
      <c r="N133" s="237"/>
      <c r="O133" s="230" t="s">
        <v>92</v>
      </c>
      <c r="Q133" s="238" t="s">
        <v>92</v>
      </c>
      <c r="S133" s="238" t="s">
        <v>92</v>
      </c>
      <c r="U133" s="230">
        <v>9000</v>
      </c>
      <c r="V133" s="623">
        <v>1</v>
      </c>
    </row>
    <row r="134" spans="2:22" ht="18" customHeight="1" x14ac:dyDescent="0.2">
      <c r="B134" s="221">
        <v>134</v>
      </c>
      <c r="C134" s="709" t="s">
        <v>92</v>
      </c>
      <c r="D134" s="709" t="s">
        <v>92</v>
      </c>
      <c r="E134" s="248"/>
      <c r="F134" s="249"/>
      <c r="G134" s="250"/>
      <c r="H134" s="226" t="s">
        <v>92</v>
      </c>
      <c r="I134" s="227"/>
      <c r="J134" s="248"/>
      <c r="K134" s="249"/>
      <c r="L134" s="250"/>
      <c r="M134" s="226" t="s">
        <v>92</v>
      </c>
      <c r="N134" s="228"/>
      <c r="O134" s="227" t="s">
        <v>92</v>
      </c>
      <c r="Q134" s="238" t="s">
        <v>92</v>
      </c>
      <c r="S134" s="238" t="s">
        <v>92</v>
      </c>
      <c r="U134" s="230">
        <v>9000</v>
      </c>
      <c r="V134" s="623">
        <v>1</v>
      </c>
    </row>
    <row r="135" spans="2:22" ht="18" customHeight="1" x14ac:dyDescent="0.2">
      <c r="B135" s="231">
        <v>135</v>
      </c>
      <c r="C135" s="713" t="s">
        <v>92</v>
      </c>
      <c r="D135" s="713" t="s">
        <v>92</v>
      </c>
      <c r="E135" s="252"/>
      <c r="F135" s="253"/>
      <c r="G135" s="254"/>
      <c r="H135" s="236" t="s">
        <v>92</v>
      </c>
      <c r="I135" s="230"/>
      <c r="J135" s="252"/>
      <c r="K135" s="253"/>
      <c r="L135" s="254"/>
      <c r="M135" s="236" t="s">
        <v>92</v>
      </c>
      <c r="N135" s="237"/>
      <c r="O135" s="230" t="s">
        <v>92</v>
      </c>
      <c r="Q135" s="238" t="s">
        <v>92</v>
      </c>
      <c r="S135" s="238" t="s">
        <v>92</v>
      </c>
      <c r="U135" s="230">
        <v>9000</v>
      </c>
      <c r="V135" s="623">
        <v>1</v>
      </c>
    </row>
    <row r="136" spans="2:22" ht="18" customHeight="1" x14ac:dyDescent="0.2">
      <c r="B136" s="221">
        <v>136</v>
      </c>
      <c r="C136" s="709" t="s">
        <v>92</v>
      </c>
      <c r="D136" s="709" t="s">
        <v>92</v>
      </c>
      <c r="E136" s="248"/>
      <c r="F136" s="249"/>
      <c r="G136" s="250"/>
      <c r="H136" s="226" t="s">
        <v>92</v>
      </c>
      <c r="I136" s="227"/>
      <c r="J136" s="248"/>
      <c r="K136" s="249"/>
      <c r="L136" s="250"/>
      <c r="M136" s="226" t="s">
        <v>92</v>
      </c>
      <c r="N136" s="228"/>
      <c r="O136" s="227" t="s">
        <v>92</v>
      </c>
      <c r="Q136" s="238" t="s">
        <v>92</v>
      </c>
      <c r="S136" s="238" t="s">
        <v>92</v>
      </c>
      <c r="U136" s="230">
        <v>9000</v>
      </c>
      <c r="V136" s="623">
        <v>1</v>
      </c>
    </row>
    <row r="137" spans="2:22" ht="18" customHeight="1" x14ac:dyDescent="0.2">
      <c r="B137" s="231">
        <v>137</v>
      </c>
      <c r="C137" s="713" t="s">
        <v>92</v>
      </c>
      <c r="D137" s="713" t="s">
        <v>92</v>
      </c>
      <c r="E137" s="252"/>
      <c r="F137" s="253"/>
      <c r="G137" s="254"/>
      <c r="H137" s="236" t="s">
        <v>92</v>
      </c>
      <c r="I137" s="230"/>
      <c r="J137" s="252"/>
      <c r="K137" s="253"/>
      <c r="L137" s="254"/>
      <c r="M137" s="236" t="s">
        <v>92</v>
      </c>
      <c r="N137" s="237"/>
      <c r="O137" s="230" t="s">
        <v>92</v>
      </c>
      <c r="Q137" s="238" t="s">
        <v>92</v>
      </c>
      <c r="S137" s="238" t="s">
        <v>92</v>
      </c>
      <c r="U137" s="230">
        <v>9000</v>
      </c>
      <c r="V137" s="623">
        <v>1</v>
      </c>
    </row>
    <row r="138" spans="2:22" ht="18" customHeight="1" x14ac:dyDescent="0.2">
      <c r="B138" s="221">
        <v>138</v>
      </c>
      <c r="C138" s="709" t="s">
        <v>92</v>
      </c>
      <c r="D138" s="709" t="s">
        <v>92</v>
      </c>
      <c r="E138" s="248"/>
      <c r="F138" s="249"/>
      <c r="G138" s="250"/>
      <c r="H138" s="226" t="s">
        <v>92</v>
      </c>
      <c r="I138" s="227"/>
      <c r="J138" s="248"/>
      <c r="K138" s="249"/>
      <c r="L138" s="250"/>
      <c r="M138" s="226" t="s">
        <v>92</v>
      </c>
      <c r="N138" s="228"/>
      <c r="O138" s="227" t="s">
        <v>92</v>
      </c>
      <c r="Q138" s="238" t="s">
        <v>92</v>
      </c>
      <c r="S138" s="238" t="s">
        <v>92</v>
      </c>
      <c r="U138" s="230">
        <v>9000</v>
      </c>
      <c r="V138" s="623">
        <v>1</v>
      </c>
    </row>
    <row r="139" spans="2:22" ht="18" customHeight="1" x14ac:dyDescent="0.2">
      <c r="B139" s="231">
        <v>139</v>
      </c>
      <c r="C139" s="713" t="s">
        <v>92</v>
      </c>
      <c r="D139" s="713" t="s">
        <v>92</v>
      </c>
      <c r="E139" s="252"/>
      <c r="F139" s="253"/>
      <c r="G139" s="254"/>
      <c r="H139" s="236" t="s">
        <v>92</v>
      </c>
      <c r="I139" s="230"/>
      <c r="J139" s="252"/>
      <c r="K139" s="253"/>
      <c r="L139" s="254"/>
      <c r="M139" s="236" t="s">
        <v>92</v>
      </c>
      <c r="N139" s="237"/>
      <c r="O139" s="230" t="s">
        <v>92</v>
      </c>
      <c r="Q139" s="238" t="s">
        <v>92</v>
      </c>
      <c r="S139" s="238" t="s">
        <v>92</v>
      </c>
      <c r="U139" s="230">
        <v>9000</v>
      </c>
      <c r="V139" s="623">
        <v>1</v>
      </c>
    </row>
    <row r="140" spans="2:22" ht="18" customHeight="1" x14ac:dyDescent="0.2">
      <c r="B140" s="221">
        <v>140</v>
      </c>
      <c r="C140" s="709" t="s">
        <v>92</v>
      </c>
      <c r="D140" s="709" t="s">
        <v>92</v>
      </c>
      <c r="E140" s="248"/>
      <c r="F140" s="249"/>
      <c r="G140" s="250"/>
      <c r="H140" s="226" t="s">
        <v>92</v>
      </c>
      <c r="I140" s="227"/>
      <c r="J140" s="248"/>
      <c r="K140" s="249"/>
      <c r="L140" s="250"/>
      <c r="M140" s="226" t="s">
        <v>92</v>
      </c>
      <c r="N140" s="228"/>
      <c r="O140" s="227" t="s">
        <v>92</v>
      </c>
      <c r="Q140" s="238" t="s">
        <v>92</v>
      </c>
      <c r="S140" s="238" t="s">
        <v>92</v>
      </c>
      <c r="U140" s="230">
        <v>9000</v>
      </c>
      <c r="V140" s="623">
        <v>1</v>
      </c>
    </row>
    <row r="141" spans="2:22" ht="18" customHeight="1" x14ac:dyDescent="0.2">
      <c r="B141" s="231">
        <v>141</v>
      </c>
      <c r="C141" s="713" t="s">
        <v>92</v>
      </c>
      <c r="D141" s="713" t="s">
        <v>92</v>
      </c>
      <c r="E141" s="252"/>
      <c r="F141" s="253"/>
      <c r="G141" s="254"/>
      <c r="H141" s="236" t="s">
        <v>92</v>
      </c>
      <c r="I141" s="230"/>
      <c r="J141" s="252"/>
      <c r="K141" s="253"/>
      <c r="L141" s="254"/>
      <c r="M141" s="236" t="s">
        <v>92</v>
      </c>
      <c r="N141" s="237"/>
      <c r="O141" s="230" t="s">
        <v>92</v>
      </c>
      <c r="Q141" s="238" t="s">
        <v>92</v>
      </c>
      <c r="S141" s="238" t="s">
        <v>92</v>
      </c>
      <c r="U141" s="230">
        <v>9000</v>
      </c>
      <c r="V141" s="623">
        <v>1</v>
      </c>
    </row>
    <row r="142" spans="2:22" ht="18" customHeight="1" x14ac:dyDescent="0.2">
      <c r="B142" s="221">
        <v>142</v>
      </c>
      <c r="C142" s="709" t="s">
        <v>92</v>
      </c>
      <c r="D142" s="709" t="s">
        <v>92</v>
      </c>
      <c r="E142" s="248"/>
      <c r="F142" s="249"/>
      <c r="G142" s="250"/>
      <c r="H142" s="226" t="s">
        <v>92</v>
      </c>
      <c r="I142" s="227"/>
      <c r="J142" s="248"/>
      <c r="K142" s="249"/>
      <c r="L142" s="250"/>
      <c r="M142" s="226" t="s">
        <v>92</v>
      </c>
      <c r="N142" s="228"/>
      <c r="O142" s="227" t="s">
        <v>92</v>
      </c>
      <c r="Q142" s="238" t="s">
        <v>92</v>
      </c>
      <c r="S142" s="238" t="s">
        <v>92</v>
      </c>
      <c r="U142" s="230">
        <v>9000</v>
      </c>
      <c r="V142" s="623">
        <v>1</v>
      </c>
    </row>
    <row r="143" spans="2:22" ht="18" customHeight="1" x14ac:dyDescent="0.2">
      <c r="B143" s="231">
        <v>143</v>
      </c>
      <c r="C143" s="713" t="s">
        <v>92</v>
      </c>
      <c r="D143" s="713" t="s">
        <v>92</v>
      </c>
      <c r="E143" s="252"/>
      <c r="F143" s="253"/>
      <c r="G143" s="254"/>
      <c r="H143" s="236" t="s">
        <v>92</v>
      </c>
      <c r="I143" s="230"/>
      <c r="J143" s="252"/>
      <c r="K143" s="253"/>
      <c r="L143" s="254"/>
      <c r="M143" s="236" t="s">
        <v>92</v>
      </c>
      <c r="N143" s="237"/>
      <c r="O143" s="230" t="s">
        <v>92</v>
      </c>
      <c r="Q143" s="238" t="s">
        <v>92</v>
      </c>
      <c r="S143" s="238" t="s">
        <v>92</v>
      </c>
      <c r="U143" s="230">
        <v>9000</v>
      </c>
      <c r="V143" s="623">
        <v>1</v>
      </c>
    </row>
    <row r="144" spans="2:22" ht="18" customHeight="1" x14ac:dyDescent="0.2">
      <c r="B144" s="221">
        <v>144</v>
      </c>
      <c r="C144" s="709" t="s">
        <v>92</v>
      </c>
      <c r="D144" s="709" t="s">
        <v>92</v>
      </c>
      <c r="E144" s="248"/>
      <c r="F144" s="249"/>
      <c r="G144" s="250"/>
      <c r="H144" s="226" t="s">
        <v>92</v>
      </c>
      <c r="I144" s="227"/>
      <c r="J144" s="248"/>
      <c r="K144" s="249"/>
      <c r="L144" s="250"/>
      <c r="M144" s="226" t="s">
        <v>92</v>
      </c>
      <c r="N144" s="228"/>
      <c r="O144" s="227" t="s">
        <v>92</v>
      </c>
      <c r="Q144" s="238" t="s">
        <v>92</v>
      </c>
      <c r="S144" s="238" t="s">
        <v>92</v>
      </c>
      <c r="U144" s="230">
        <v>9000</v>
      </c>
      <c r="V144" s="623">
        <v>1</v>
      </c>
    </row>
    <row r="145" spans="2:22" ht="18" customHeight="1" x14ac:dyDescent="0.2">
      <c r="B145" s="308">
        <v>145</v>
      </c>
      <c r="C145" s="734" t="s">
        <v>92</v>
      </c>
      <c r="D145" s="734" t="s">
        <v>92</v>
      </c>
      <c r="E145" s="310"/>
      <c r="F145" s="311"/>
      <c r="G145" s="312"/>
      <c r="H145" s="313" t="s">
        <v>92</v>
      </c>
      <c r="I145" s="264"/>
      <c r="J145" s="310"/>
      <c r="K145" s="311"/>
      <c r="L145" s="312"/>
      <c r="M145" s="313" t="s">
        <v>92</v>
      </c>
      <c r="N145" s="314"/>
      <c r="O145" s="264" t="s">
        <v>92</v>
      </c>
      <c r="Q145" s="238" t="s">
        <v>92</v>
      </c>
      <c r="S145" s="238" t="s">
        <v>92</v>
      </c>
      <c r="U145" s="230">
        <v>9000</v>
      </c>
      <c r="V145" s="623">
        <v>1</v>
      </c>
    </row>
    <row r="146" spans="2:22" ht="18" customHeight="1" x14ac:dyDescent="0.2">
      <c r="B146" s="221">
        <v>146</v>
      </c>
      <c r="C146" s="709" t="s">
        <v>92</v>
      </c>
      <c r="D146" s="709" t="s">
        <v>92</v>
      </c>
      <c r="E146" s="248"/>
      <c r="F146" s="249"/>
      <c r="G146" s="250"/>
      <c r="H146" s="226" t="s">
        <v>92</v>
      </c>
      <c r="I146" s="227"/>
      <c r="J146" s="248"/>
      <c r="K146" s="249"/>
      <c r="L146" s="250"/>
      <c r="M146" s="226" t="s">
        <v>92</v>
      </c>
      <c r="N146" s="228"/>
      <c r="O146" s="227" t="s">
        <v>92</v>
      </c>
      <c r="Q146" s="238" t="s">
        <v>92</v>
      </c>
      <c r="S146" s="238" t="s">
        <v>92</v>
      </c>
      <c r="U146" s="230">
        <v>9000</v>
      </c>
      <c r="V146" s="623">
        <v>1</v>
      </c>
    </row>
    <row r="147" spans="2:22" ht="18" customHeight="1" x14ac:dyDescent="0.2">
      <c r="B147" s="231">
        <v>147</v>
      </c>
      <c r="C147" s="713" t="s">
        <v>92</v>
      </c>
      <c r="D147" s="713" t="s">
        <v>92</v>
      </c>
      <c r="E147" s="252"/>
      <c r="F147" s="253"/>
      <c r="G147" s="254"/>
      <c r="H147" s="236" t="s">
        <v>92</v>
      </c>
      <c r="I147" s="230"/>
      <c r="J147" s="252"/>
      <c r="K147" s="253"/>
      <c r="L147" s="254"/>
      <c r="M147" s="236" t="s">
        <v>92</v>
      </c>
      <c r="N147" s="237"/>
      <c r="O147" s="230" t="s">
        <v>92</v>
      </c>
      <c r="Q147" s="238" t="s">
        <v>92</v>
      </c>
      <c r="S147" s="238" t="s">
        <v>92</v>
      </c>
      <c r="U147" s="230">
        <v>9000</v>
      </c>
      <c r="V147" s="623">
        <v>1</v>
      </c>
    </row>
    <row r="148" spans="2:22" ht="18" customHeight="1" x14ac:dyDescent="0.2">
      <c r="B148" s="221">
        <v>148</v>
      </c>
      <c r="C148" s="709" t="s">
        <v>92</v>
      </c>
      <c r="D148" s="709" t="s">
        <v>92</v>
      </c>
      <c r="E148" s="248"/>
      <c r="F148" s="249"/>
      <c r="G148" s="250"/>
      <c r="H148" s="226" t="s">
        <v>92</v>
      </c>
      <c r="I148" s="227"/>
      <c r="J148" s="248"/>
      <c r="K148" s="249"/>
      <c r="L148" s="250"/>
      <c r="M148" s="226" t="s">
        <v>92</v>
      </c>
      <c r="N148" s="228"/>
      <c r="O148" s="227" t="s">
        <v>92</v>
      </c>
      <c r="Q148" s="238" t="s">
        <v>92</v>
      </c>
      <c r="S148" s="238" t="s">
        <v>92</v>
      </c>
      <c r="U148" s="230">
        <v>9000</v>
      </c>
      <c r="V148" s="623">
        <v>1</v>
      </c>
    </row>
    <row r="149" spans="2:22" ht="18" customHeight="1" x14ac:dyDescent="0.2">
      <c r="B149" s="231">
        <v>149</v>
      </c>
      <c r="C149" s="713" t="s">
        <v>92</v>
      </c>
      <c r="D149" s="713" t="s">
        <v>92</v>
      </c>
      <c r="E149" s="252"/>
      <c r="F149" s="253"/>
      <c r="G149" s="254"/>
      <c r="H149" s="236" t="s">
        <v>92</v>
      </c>
      <c r="I149" s="230"/>
      <c r="J149" s="252"/>
      <c r="K149" s="253"/>
      <c r="L149" s="254"/>
      <c r="M149" s="236" t="s">
        <v>92</v>
      </c>
      <c r="N149" s="237"/>
      <c r="O149" s="230" t="s">
        <v>92</v>
      </c>
      <c r="Q149" s="238" t="s">
        <v>92</v>
      </c>
      <c r="S149" s="238" t="s">
        <v>92</v>
      </c>
      <c r="U149" s="230">
        <v>9000</v>
      </c>
      <c r="V149" s="623">
        <v>1</v>
      </c>
    </row>
    <row r="150" spans="2:22" ht="18" customHeight="1" x14ac:dyDescent="0.2">
      <c r="B150" s="221">
        <v>150</v>
      </c>
      <c r="C150" s="709" t="s">
        <v>92</v>
      </c>
      <c r="D150" s="709" t="s">
        <v>92</v>
      </c>
      <c r="E150" s="248"/>
      <c r="F150" s="249"/>
      <c r="G150" s="250"/>
      <c r="H150" s="226" t="s">
        <v>92</v>
      </c>
      <c r="I150" s="227"/>
      <c r="J150" s="248"/>
      <c r="K150" s="249"/>
      <c r="L150" s="250"/>
      <c r="M150" s="226" t="s">
        <v>92</v>
      </c>
      <c r="N150" s="228"/>
      <c r="O150" s="227" t="s">
        <v>92</v>
      </c>
      <c r="Q150" s="238" t="s">
        <v>92</v>
      </c>
      <c r="S150" s="238" t="s">
        <v>92</v>
      </c>
      <c r="U150" s="230">
        <v>9000</v>
      </c>
      <c r="V150" s="623">
        <v>1</v>
      </c>
    </row>
    <row r="151" spans="2:22" ht="18" customHeight="1" x14ac:dyDescent="0.2">
      <c r="B151" s="231">
        <v>151</v>
      </c>
      <c r="C151" s="713" t="s">
        <v>92</v>
      </c>
      <c r="D151" s="713" t="s">
        <v>92</v>
      </c>
      <c r="E151" s="252"/>
      <c r="F151" s="253"/>
      <c r="G151" s="254"/>
      <c r="H151" s="236" t="s">
        <v>92</v>
      </c>
      <c r="I151" s="230"/>
      <c r="J151" s="252"/>
      <c r="K151" s="253"/>
      <c r="L151" s="254"/>
      <c r="M151" s="236" t="s">
        <v>92</v>
      </c>
      <c r="N151" s="237"/>
      <c r="O151" s="230" t="s">
        <v>92</v>
      </c>
      <c r="Q151" s="238" t="s">
        <v>92</v>
      </c>
      <c r="S151" s="238" t="s">
        <v>92</v>
      </c>
      <c r="U151" s="230">
        <v>9000</v>
      </c>
      <c r="V151" s="623">
        <v>1</v>
      </c>
    </row>
    <row r="152" spans="2:22" ht="18" customHeight="1" x14ac:dyDescent="0.2">
      <c r="B152" s="221">
        <v>152</v>
      </c>
      <c r="C152" s="709" t="s">
        <v>92</v>
      </c>
      <c r="D152" s="709" t="s">
        <v>92</v>
      </c>
      <c r="E152" s="248"/>
      <c r="F152" s="249"/>
      <c r="G152" s="250"/>
      <c r="H152" s="226" t="s">
        <v>92</v>
      </c>
      <c r="I152" s="227"/>
      <c r="J152" s="248"/>
      <c r="K152" s="249"/>
      <c r="L152" s="250"/>
      <c r="M152" s="226" t="s">
        <v>92</v>
      </c>
      <c r="N152" s="228"/>
      <c r="O152" s="227" t="s">
        <v>92</v>
      </c>
      <c r="Q152" s="238" t="s">
        <v>92</v>
      </c>
      <c r="S152" s="238" t="s">
        <v>92</v>
      </c>
      <c r="U152" s="230">
        <v>9000</v>
      </c>
      <c r="V152" s="623">
        <v>1</v>
      </c>
    </row>
    <row r="153" spans="2:22" ht="18" customHeight="1" x14ac:dyDescent="0.2">
      <c r="B153" s="231">
        <v>153</v>
      </c>
      <c r="C153" s="713" t="s">
        <v>92</v>
      </c>
      <c r="D153" s="713" t="s">
        <v>92</v>
      </c>
      <c r="E153" s="252"/>
      <c r="F153" s="253"/>
      <c r="G153" s="254"/>
      <c r="H153" s="236" t="s">
        <v>92</v>
      </c>
      <c r="I153" s="230"/>
      <c r="J153" s="252"/>
      <c r="K153" s="253"/>
      <c r="L153" s="254"/>
      <c r="M153" s="236" t="s">
        <v>92</v>
      </c>
      <c r="N153" s="237"/>
      <c r="O153" s="230" t="s">
        <v>92</v>
      </c>
      <c r="Q153" s="238" t="s">
        <v>92</v>
      </c>
      <c r="S153" s="238" t="s">
        <v>92</v>
      </c>
      <c r="U153" s="230">
        <v>9000</v>
      </c>
      <c r="V153" s="623">
        <v>1</v>
      </c>
    </row>
    <row r="154" spans="2:22" ht="18" customHeight="1" x14ac:dyDescent="0.2">
      <c r="B154" s="221">
        <v>154</v>
      </c>
      <c r="C154" s="709" t="s">
        <v>92</v>
      </c>
      <c r="D154" s="709" t="s">
        <v>92</v>
      </c>
      <c r="E154" s="248"/>
      <c r="F154" s="249"/>
      <c r="G154" s="250"/>
      <c r="H154" s="226" t="s">
        <v>92</v>
      </c>
      <c r="I154" s="227"/>
      <c r="J154" s="248"/>
      <c r="K154" s="249"/>
      <c r="L154" s="250"/>
      <c r="M154" s="226" t="s">
        <v>92</v>
      </c>
      <c r="N154" s="228"/>
      <c r="O154" s="227" t="s">
        <v>92</v>
      </c>
      <c r="Q154" s="238" t="s">
        <v>92</v>
      </c>
      <c r="S154" s="238" t="s">
        <v>92</v>
      </c>
      <c r="U154" s="230">
        <v>9000</v>
      </c>
      <c r="V154" s="623">
        <v>1</v>
      </c>
    </row>
    <row r="155" spans="2:22" ht="18" customHeight="1" x14ac:dyDescent="0.2">
      <c r="B155" s="231">
        <v>155</v>
      </c>
      <c r="C155" s="713" t="s">
        <v>92</v>
      </c>
      <c r="D155" s="713" t="s">
        <v>92</v>
      </c>
      <c r="E155" s="252"/>
      <c r="F155" s="253"/>
      <c r="G155" s="254"/>
      <c r="H155" s="236" t="s">
        <v>92</v>
      </c>
      <c r="I155" s="230"/>
      <c r="J155" s="252"/>
      <c r="K155" s="253"/>
      <c r="L155" s="254"/>
      <c r="M155" s="236" t="s">
        <v>92</v>
      </c>
      <c r="N155" s="237"/>
      <c r="O155" s="230" t="s">
        <v>92</v>
      </c>
      <c r="Q155" s="238" t="s">
        <v>92</v>
      </c>
      <c r="S155" s="238" t="s">
        <v>92</v>
      </c>
      <c r="U155" s="230">
        <v>9000</v>
      </c>
      <c r="V155" s="623">
        <v>1</v>
      </c>
    </row>
    <row r="156" spans="2:22" ht="18" customHeight="1" x14ac:dyDescent="0.2">
      <c r="B156" s="221">
        <v>156</v>
      </c>
      <c r="C156" s="709" t="s">
        <v>92</v>
      </c>
      <c r="D156" s="709" t="s">
        <v>92</v>
      </c>
      <c r="E156" s="248"/>
      <c r="F156" s="249"/>
      <c r="G156" s="250"/>
      <c r="H156" s="226" t="s">
        <v>92</v>
      </c>
      <c r="I156" s="227"/>
      <c r="J156" s="248"/>
      <c r="K156" s="249"/>
      <c r="L156" s="250"/>
      <c r="M156" s="226" t="s">
        <v>92</v>
      </c>
      <c r="N156" s="228"/>
      <c r="O156" s="227" t="s">
        <v>92</v>
      </c>
      <c r="Q156" s="238" t="s">
        <v>92</v>
      </c>
      <c r="S156" s="238" t="s">
        <v>92</v>
      </c>
      <c r="U156" s="230">
        <v>9000</v>
      </c>
      <c r="V156" s="623">
        <v>1</v>
      </c>
    </row>
    <row r="157" spans="2:22" ht="18" customHeight="1" x14ac:dyDescent="0.2">
      <c r="B157" s="231">
        <v>157</v>
      </c>
      <c r="C157" s="713" t="s">
        <v>92</v>
      </c>
      <c r="D157" s="713" t="s">
        <v>92</v>
      </c>
      <c r="E157" s="252"/>
      <c r="F157" s="253"/>
      <c r="G157" s="254"/>
      <c r="H157" s="236" t="s">
        <v>92</v>
      </c>
      <c r="I157" s="230"/>
      <c r="J157" s="252"/>
      <c r="K157" s="253"/>
      <c r="L157" s="254"/>
      <c r="M157" s="236" t="s">
        <v>92</v>
      </c>
      <c r="N157" s="237"/>
      <c r="O157" s="230" t="s">
        <v>92</v>
      </c>
      <c r="Q157" s="238" t="s">
        <v>92</v>
      </c>
      <c r="S157" s="238" t="s">
        <v>92</v>
      </c>
      <c r="U157" s="230">
        <v>9000</v>
      </c>
      <c r="V157" s="623">
        <v>1</v>
      </c>
    </row>
    <row r="158" spans="2:22" ht="18" customHeight="1" x14ac:dyDescent="0.2">
      <c r="B158" s="221">
        <v>158</v>
      </c>
      <c r="C158" s="709" t="s">
        <v>92</v>
      </c>
      <c r="D158" s="709" t="s">
        <v>92</v>
      </c>
      <c r="E158" s="248"/>
      <c r="F158" s="249"/>
      <c r="G158" s="250"/>
      <c r="H158" s="226" t="s">
        <v>92</v>
      </c>
      <c r="I158" s="227"/>
      <c r="J158" s="248"/>
      <c r="K158" s="249"/>
      <c r="L158" s="250"/>
      <c r="M158" s="226" t="s">
        <v>92</v>
      </c>
      <c r="N158" s="228"/>
      <c r="O158" s="227" t="s">
        <v>92</v>
      </c>
      <c r="Q158" s="238" t="s">
        <v>92</v>
      </c>
      <c r="S158" s="238" t="s">
        <v>92</v>
      </c>
      <c r="U158" s="230">
        <v>9000</v>
      </c>
      <c r="V158" s="623">
        <v>1</v>
      </c>
    </row>
    <row r="159" spans="2:22" ht="18" customHeight="1" x14ac:dyDescent="0.2">
      <c r="B159" s="231">
        <v>159</v>
      </c>
      <c r="C159" s="713" t="s">
        <v>92</v>
      </c>
      <c r="D159" s="713" t="s">
        <v>92</v>
      </c>
      <c r="E159" s="252"/>
      <c r="F159" s="253"/>
      <c r="G159" s="254"/>
      <c r="H159" s="236" t="s">
        <v>92</v>
      </c>
      <c r="I159" s="230"/>
      <c r="J159" s="252"/>
      <c r="K159" s="253"/>
      <c r="L159" s="254"/>
      <c r="M159" s="236" t="s">
        <v>92</v>
      </c>
      <c r="N159" s="237"/>
      <c r="O159" s="230" t="s">
        <v>92</v>
      </c>
      <c r="Q159" s="238" t="s">
        <v>92</v>
      </c>
      <c r="S159" s="238" t="s">
        <v>92</v>
      </c>
      <c r="U159" s="230">
        <v>9000</v>
      </c>
      <c r="V159" s="623">
        <v>1</v>
      </c>
    </row>
    <row r="160" spans="2:22" ht="18" customHeight="1" x14ac:dyDescent="0.2">
      <c r="B160" s="221">
        <v>160</v>
      </c>
      <c r="C160" s="709" t="s">
        <v>92</v>
      </c>
      <c r="D160" s="709" t="s">
        <v>92</v>
      </c>
      <c r="E160" s="248"/>
      <c r="F160" s="249"/>
      <c r="G160" s="250"/>
      <c r="H160" s="226" t="s">
        <v>92</v>
      </c>
      <c r="I160" s="227"/>
      <c r="J160" s="248"/>
      <c r="K160" s="249"/>
      <c r="L160" s="250"/>
      <c r="M160" s="226" t="s">
        <v>92</v>
      </c>
      <c r="N160" s="228"/>
      <c r="O160" s="227" t="s">
        <v>92</v>
      </c>
      <c r="Q160" s="238" t="s">
        <v>92</v>
      </c>
      <c r="S160" s="238" t="s">
        <v>92</v>
      </c>
      <c r="U160" s="230">
        <v>9000</v>
      </c>
      <c r="V160" s="623">
        <v>1</v>
      </c>
    </row>
    <row r="161" spans="2:22" ht="18" customHeight="1" x14ac:dyDescent="0.2">
      <c r="B161" s="231">
        <v>161</v>
      </c>
      <c r="C161" s="713" t="s">
        <v>92</v>
      </c>
      <c r="D161" s="713" t="s">
        <v>92</v>
      </c>
      <c r="E161" s="252"/>
      <c r="F161" s="253"/>
      <c r="G161" s="254"/>
      <c r="H161" s="236" t="s">
        <v>92</v>
      </c>
      <c r="I161" s="230"/>
      <c r="J161" s="252"/>
      <c r="K161" s="253"/>
      <c r="L161" s="254"/>
      <c r="M161" s="236" t="s">
        <v>92</v>
      </c>
      <c r="N161" s="237"/>
      <c r="O161" s="230" t="s">
        <v>92</v>
      </c>
      <c r="Q161" s="238" t="s">
        <v>92</v>
      </c>
      <c r="S161" s="238" t="s">
        <v>92</v>
      </c>
      <c r="U161" s="230">
        <v>9000</v>
      </c>
      <c r="V161" s="623">
        <v>1</v>
      </c>
    </row>
    <row r="162" spans="2:22" ht="18" customHeight="1" x14ac:dyDescent="0.2">
      <c r="B162" s="221">
        <v>162</v>
      </c>
      <c r="C162" s="709" t="s">
        <v>92</v>
      </c>
      <c r="D162" s="709" t="s">
        <v>92</v>
      </c>
      <c r="E162" s="248"/>
      <c r="F162" s="249"/>
      <c r="G162" s="250"/>
      <c r="H162" s="226" t="s">
        <v>92</v>
      </c>
      <c r="I162" s="227"/>
      <c r="J162" s="248"/>
      <c r="K162" s="249"/>
      <c r="L162" s="250"/>
      <c r="M162" s="226" t="s">
        <v>92</v>
      </c>
      <c r="N162" s="228"/>
      <c r="O162" s="227" t="s">
        <v>92</v>
      </c>
      <c r="Q162" s="238" t="s">
        <v>92</v>
      </c>
      <c r="S162" s="238" t="s">
        <v>92</v>
      </c>
      <c r="U162" s="230">
        <v>9000</v>
      </c>
      <c r="V162" s="623">
        <v>1</v>
      </c>
    </row>
    <row r="163" spans="2:22" ht="18" customHeight="1" x14ac:dyDescent="0.2">
      <c r="B163" s="231">
        <v>163</v>
      </c>
      <c r="C163" s="713" t="s">
        <v>92</v>
      </c>
      <c r="D163" s="713" t="s">
        <v>92</v>
      </c>
      <c r="E163" s="252"/>
      <c r="F163" s="253"/>
      <c r="G163" s="254"/>
      <c r="H163" s="236" t="s">
        <v>92</v>
      </c>
      <c r="I163" s="230"/>
      <c r="J163" s="252"/>
      <c r="K163" s="253"/>
      <c r="L163" s="254"/>
      <c r="M163" s="236" t="s">
        <v>92</v>
      </c>
      <c r="N163" s="237"/>
      <c r="O163" s="230" t="s">
        <v>92</v>
      </c>
      <c r="Q163" s="238" t="s">
        <v>92</v>
      </c>
      <c r="S163" s="238" t="s">
        <v>92</v>
      </c>
      <c r="U163" s="230">
        <v>9000</v>
      </c>
      <c r="V163" s="623">
        <v>1</v>
      </c>
    </row>
    <row r="164" spans="2:22" ht="18" customHeight="1" x14ac:dyDescent="0.2">
      <c r="B164" s="221">
        <v>164</v>
      </c>
      <c r="C164" s="709" t="s">
        <v>92</v>
      </c>
      <c r="D164" s="709" t="s">
        <v>92</v>
      </c>
      <c r="E164" s="248"/>
      <c r="F164" s="249"/>
      <c r="G164" s="250"/>
      <c r="H164" s="226" t="s">
        <v>92</v>
      </c>
      <c r="I164" s="227"/>
      <c r="J164" s="248"/>
      <c r="K164" s="249"/>
      <c r="L164" s="250"/>
      <c r="M164" s="226" t="s">
        <v>92</v>
      </c>
      <c r="N164" s="228"/>
      <c r="O164" s="227" t="s">
        <v>92</v>
      </c>
      <c r="Q164" s="238" t="s">
        <v>92</v>
      </c>
      <c r="S164" s="238" t="s">
        <v>92</v>
      </c>
      <c r="U164" s="230">
        <v>9000</v>
      </c>
      <c r="V164" s="623">
        <v>1</v>
      </c>
    </row>
    <row r="165" spans="2:22" ht="18" customHeight="1" x14ac:dyDescent="0.2">
      <c r="B165" s="231">
        <v>165</v>
      </c>
      <c r="C165" s="713" t="s">
        <v>92</v>
      </c>
      <c r="D165" s="713" t="s">
        <v>92</v>
      </c>
      <c r="E165" s="252"/>
      <c r="F165" s="253"/>
      <c r="G165" s="254"/>
      <c r="H165" s="236" t="s">
        <v>92</v>
      </c>
      <c r="I165" s="230"/>
      <c r="J165" s="252"/>
      <c r="K165" s="253"/>
      <c r="L165" s="254"/>
      <c r="M165" s="236" t="s">
        <v>92</v>
      </c>
      <c r="N165" s="237"/>
      <c r="O165" s="230" t="s">
        <v>92</v>
      </c>
      <c r="Q165" s="238" t="s">
        <v>92</v>
      </c>
      <c r="S165" s="238" t="s">
        <v>92</v>
      </c>
      <c r="U165" s="230">
        <v>9000</v>
      </c>
      <c r="V165" s="623">
        <v>1</v>
      </c>
    </row>
    <row r="166" spans="2:22" ht="18" customHeight="1" x14ac:dyDescent="0.2">
      <c r="B166" s="221">
        <v>166</v>
      </c>
      <c r="C166" s="709" t="s">
        <v>92</v>
      </c>
      <c r="D166" s="709" t="s">
        <v>92</v>
      </c>
      <c r="E166" s="248"/>
      <c r="F166" s="249"/>
      <c r="G166" s="250"/>
      <c r="H166" s="226" t="s">
        <v>92</v>
      </c>
      <c r="I166" s="227"/>
      <c r="J166" s="248"/>
      <c r="K166" s="249"/>
      <c r="L166" s="250"/>
      <c r="M166" s="226" t="s">
        <v>92</v>
      </c>
      <c r="N166" s="228"/>
      <c r="O166" s="227" t="s">
        <v>92</v>
      </c>
      <c r="Q166" s="238" t="s">
        <v>92</v>
      </c>
      <c r="S166" s="238" t="s">
        <v>92</v>
      </c>
      <c r="U166" s="230">
        <v>9000</v>
      </c>
      <c r="V166" s="623">
        <v>1</v>
      </c>
    </row>
    <row r="167" spans="2:22" ht="18" customHeight="1" x14ac:dyDescent="0.2">
      <c r="B167" s="231">
        <v>167</v>
      </c>
      <c r="C167" s="713" t="s">
        <v>92</v>
      </c>
      <c r="D167" s="713" t="s">
        <v>92</v>
      </c>
      <c r="E167" s="252"/>
      <c r="F167" s="253"/>
      <c r="G167" s="254"/>
      <c r="H167" s="236" t="s">
        <v>92</v>
      </c>
      <c r="I167" s="230"/>
      <c r="J167" s="252"/>
      <c r="K167" s="253"/>
      <c r="L167" s="254"/>
      <c r="M167" s="236" t="s">
        <v>92</v>
      </c>
      <c r="N167" s="237"/>
      <c r="O167" s="230" t="s">
        <v>92</v>
      </c>
      <c r="Q167" s="238" t="s">
        <v>92</v>
      </c>
      <c r="S167" s="238" t="s">
        <v>92</v>
      </c>
      <c r="U167" s="230">
        <v>9000</v>
      </c>
      <c r="V167" s="623">
        <v>1</v>
      </c>
    </row>
    <row r="168" spans="2:22" ht="18" customHeight="1" x14ac:dyDescent="0.2">
      <c r="B168" s="221">
        <v>168</v>
      </c>
      <c r="C168" s="709" t="s">
        <v>92</v>
      </c>
      <c r="D168" s="709" t="s">
        <v>92</v>
      </c>
      <c r="E168" s="248"/>
      <c r="F168" s="249"/>
      <c r="G168" s="250"/>
      <c r="H168" s="226" t="s">
        <v>92</v>
      </c>
      <c r="I168" s="227"/>
      <c r="J168" s="248"/>
      <c r="K168" s="249"/>
      <c r="L168" s="250"/>
      <c r="M168" s="226" t="s">
        <v>92</v>
      </c>
      <c r="N168" s="228"/>
      <c r="O168" s="227" t="s">
        <v>92</v>
      </c>
      <c r="Q168" s="238" t="s">
        <v>92</v>
      </c>
      <c r="S168" s="238" t="s">
        <v>92</v>
      </c>
      <c r="U168" s="230">
        <v>9000</v>
      </c>
      <c r="V168" s="623">
        <v>1</v>
      </c>
    </row>
    <row r="169" spans="2:22" ht="18" customHeight="1" x14ac:dyDescent="0.2">
      <c r="B169" s="231">
        <v>169</v>
      </c>
      <c r="C169" s="713" t="s">
        <v>92</v>
      </c>
      <c r="D169" s="713" t="s">
        <v>92</v>
      </c>
      <c r="E169" s="252"/>
      <c r="F169" s="253"/>
      <c r="G169" s="254"/>
      <c r="H169" s="236" t="s">
        <v>92</v>
      </c>
      <c r="I169" s="230"/>
      <c r="J169" s="252"/>
      <c r="K169" s="253"/>
      <c r="L169" s="254"/>
      <c r="M169" s="236" t="s">
        <v>92</v>
      </c>
      <c r="N169" s="237"/>
      <c r="O169" s="230" t="s">
        <v>92</v>
      </c>
      <c r="Q169" s="238" t="s">
        <v>92</v>
      </c>
      <c r="S169" s="238" t="s">
        <v>92</v>
      </c>
      <c r="U169" s="230">
        <v>9000</v>
      </c>
      <c r="V169" s="623">
        <v>1</v>
      </c>
    </row>
    <row r="170" spans="2:22" ht="18" customHeight="1" x14ac:dyDescent="0.2">
      <c r="B170" s="221">
        <v>170</v>
      </c>
      <c r="C170" s="709" t="s">
        <v>92</v>
      </c>
      <c r="D170" s="709" t="s">
        <v>92</v>
      </c>
      <c r="E170" s="248"/>
      <c r="F170" s="249"/>
      <c r="G170" s="250"/>
      <c r="H170" s="226" t="s">
        <v>92</v>
      </c>
      <c r="I170" s="227"/>
      <c r="J170" s="248"/>
      <c r="K170" s="249"/>
      <c r="L170" s="250"/>
      <c r="M170" s="226" t="s">
        <v>92</v>
      </c>
      <c r="N170" s="228"/>
      <c r="O170" s="227" t="s">
        <v>92</v>
      </c>
      <c r="Q170" s="238" t="s">
        <v>92</v>
      </c>
      <c r="S170" s="238" t="s">
        <v>92</v>
      </c>
      <c r="U170" s="230">
        <v>9000</v>
      </c>
      <c r="V170" s="623">
        <v>1</v>
      </c>
    </row>
    <row r="171" spans="2:22" ht="18" customHeight="1" x14ac:dyDescent="0.2">
      <c r="B171" s="231">
        <v>171</v>
      </c>
      <c r="C171" s="713" t="s">
        <v>92</v>
      </c>
      <c r="D171" s="713" t="s">
        <v>92</v>
      </c>
      <c r="E171" s="252"/>
      <c r="F171" s="253"/>
      <c r="G171" s="254"/>
      <c r="H171" s="236" t="s">
        <v>92</v>
      </c>
      <c r="I171" s="230"/>
      <c r="J171" s="252"/>
      <c r="K171" s="253"/>
      <c r="L171" s="254"/>
      <c r="M171" s="236" t="s">
        <v>92</v>
      </c>
      <c r="N171" s="237"/>
      <c r="O171" s="230" t="s">
        <v>92</v>
      </c>
      <c r="Q171" s="238" t="s">
        <v>92</v>
      </c>
      <c r="S171" s="238" t="s">
        <v>92</v>
      </c>
      <c r="U171" s="230">
        <v>9000</v>
      </c>
      <c r="V171" s="623">
        <v>1</v>
      </c>
    </row>
    <row r="172" spans="2:22" ht="18" customHeight="1" x14ac:dyDescent="0.2">
      <c r="B172" s="221">
        <v>172</v>
      </c>
      <c r="C172" s="709" t="s">
        <v>92</v>
      </c>
      <c r="D172" s="709" t="s">
        <v>92</v>
      </c>
      <c r="E172" s="248"/>
      <c r="F172" s="249"/>
      <c r="G172" s="250"/>
      <c r="H172" s="226" t="s">
        <v>92</v>
      </c>
      <c r="I172" s="227"/>
      <c r="J172" s="248"/>
      <c r="K172" s="249"/>
      <c r="L172" s="250"/>
      <c r="M172" s="226" t="s">
        <v>92</v>
      </c>
      <c r="N172" s="228"/>
      <c r="O172" s="227" t="s">
        <v>92</v>
      </c>
      <c r="Q172" s="238" t="s">
        <v>92</v>
      </c>
      <c r="S172" s="238" t="s">
        <v>92</v>
      </c>
      <c r="U172" s="230">
        <v>9000</v>
      </c>
      <c r="V172" s="623">
        <v>1</v>
      </c>
    </row>
    <row r="173" spans="2:22" ht="18" customHeight="1" x14ac:dyDescent="0.2">
      <c r="B173" s="231">
        <v>173</v>
      </c>
      <c r="C173" s="713" t="s">
        <v>92</v>
      </c>
      <c r="D173" s="713" t="s">
        <v>92</v>
      </c>
      <c r="E173" s="252"/>
      <c r="F173" s="253"/>
      <c r="G173" s="254"/>
      <c r="H173" s="236" t="s">
        <v>92</v>
      </c>
      <c r="I173" s="230"/>
      <c r="J173" s="252"/>
      <c r="K173" s="253"/>
      <c r="L173" s="254"/>
      <c r="M173" s="236" t="s">
        <v>92</v>
      </c>
      <c r="N173" s="237"/>
      <c r="O173" s="230" t="s">
        <v>92</v>
      </c>
      <c r="Q173" s="238" t="s">
        <v>92</v>
      </c>
      <c r="S173" s="238" t="s">
        <v>92</v>
      </c>
      <c r="U173" s="230">
        <v>9000</v>
      </c>
      <c r="V173" s="623">
        <v>1</v>
      </c>
    </row>
    <row r="174" spans="2:22" ht="18" customHeight="1" x14ac:dyDescent="0.2">
      <c r="B174" s="447">
        <v>174</v>
      </c>
      <c r="C174" s="714" t="s">
        <v>92</v>
      </c>
      <c r="D174" s="714" t="s">
        <v>92</v>
      </c>
      <c r="E174" s="496"/>
      <c r="F174" s="497"/>
      <c r="G174" s="498"/>
      <c r="H174" s="452" t="s">
        <v>92</v>
      </c>
      <c r="I174" s="453"/>
      <c r="J174" s="496"/>
      <c r="K174" s="497"/>
      <c r="L174" s="498"/>
      <c r="M174" s="452" t="s">
        <v>92</v>
      </c>
      <c r="N174" s="454"/>
      <c r="O174" s="453" t="s">
        <v>92</v>
      </c>
      <c r="Q174" s="438" t="s">
        <v>92</v>
      </c>
      <c r="S174" s="438" t="s">
        <v>92</v>
      </c>
      <c r="U174" s="439">
        <v>9000</v>
      </c>
      <c r="V174" s="623">
        <v>1</v>
      </c>
    </row>
    <row r="175" spans="2:22" ht="18" customHeight="1" thickBot="1" x14ac:dyDescent="0.25">
      <c r="B175" s="244">
        <v>175</v>
      </c>
      <c r="C175" s="735" t="s">
        <v>92</v>
      </c>
      <c r="D175" s="735" t="s">
        <v>92</v>
      </c>
      <c r="E175" s="270"/>
      <c r="F175" s="271"/>
      <c r="G175" s="272"/>
      <c r="H175" s="246" t="s">
        <v>92</v>
      </c>
      <c r="I175" s="247"/>
      <c r="J175" s="270"/>
      <c r="K175" s="271"/>
      <c r="L175" s="272"/>
      <c r="M175" s="246" t="s">
        <v>92</v>
      </c>
      <c r="N175" s="265"/>
      <c r="O175" s="247" t="s">
        <v>92</v>
      </c>
      <c r="Q175" s="266" t="s">
        <v>92</v>
      </c>
      <c r="S175" s="266" t="s">
        <v>92</v>
      </c>
      <c r="U175" s="247">
        <v>9000</v>
      </c>
      <c r="V175" s="623">
        <v>1</v>
      </c>
    </row>
  </sheetData>
  <sheetProtection sheet="1" objects="1" scenarios="1"/>
  <sortState ref="B1:U175">
    <sortCondition ref="S1"/>
    <sortCondition ref="U1"/>
    <sortCondition ref="B1"/>
  </sortState>
  <customSheetViews>
    <customSheetView guid="{B63A9C9F-CFE4-40C9-8381-5421B247D702}" showGridLines="0" showRowCol="0" outlineSymbols="0" hiddenColumns="1" showRuler="0">
      <rowBreaks count="5" manualBreakCount="5">
        <brk id="34" max="16383" man="1"/>
        <brk id="64" max="16383" man="1"/>
        <brk id="94" max="16383" man="1"/>
        <brk id="129" max="16383" man="1"/>
        <brk id="159" max="16383" man="1"/>
      </rowBreaks>
      <colBreaks count="1" manualBreakCount="1">
        <brk id="16" max="1048575" man="1"/>
      </colBreaks>
      <pageMargins left="0" right="0" top="0.78740157480314965" bottom="0" header="0" footer="0"/>
      <printOptions horizontalCentered="1"/>
      <pageSetup paperSize="9" scale="97" orientation="portrait" r:id="rId1"/>
      <headerFooter alignWithMargins="0"/>
    </customSheetView>
  </customSheetView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r:id="rId2"/>
  <headerFooter alignWithMargins="0">
    <oddHeader>&amp;CProgram pro zpracování výsledků: DOROST - DRUŽSTVA</oddHeader>
    <oddFooter>&amp;LAutor: Ing. Milan Hoffmann&amp;C&amp;P&amp;ROprávněný uživatel: SH ČMS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2">
    <pageSetUpPr autoPageBreaks="0"/>
  </sheetPr>
  <dimension ref="B1:AD225"/>
  <sheetViews>
    <sheetView showGridLines="0" showRowColHeaders="0" workbookViewId="0"/>
  </sheetViews>
  <sheetFormatPr defaultColWidth="5.5703125" defaultRowHeight="12.75" x14ac:dyDescent="0.2"/>
  <cols>
    <col min="1" max="1" width="1.140625" style="106" customWidth="1"/>
    <col min="2" max="2" width="5.28515625" style="127" customWidth="1"/>
    <col min="3" max="3" width="18.7109375" style="128" customWidth="1"/>
    <col min="4" max="4" width="18.7109375" style="127" customWidth="1"/>
    <col min="5" max="8" width="5.7109375" style="127" customWidth="1"/>
    <col min="9" max="9" width="0.85546875" style="106" customWidth="1"/>
    <col min="10" max="13" width="5.7109375" style="127" customWidth="1"/>
    <col min="14" max="14" width="0.85546875" style="126" customWidth="1"/>
    <col min="15" max="15" width="5.7109375" style="108" customWidth="1"/>
    <col min="16" max="16" width="1.7109375" style="154" customWidth="1"/>
    <col min="17" max="17" width="4.7109375" style="293" customWidth="1"/>
    <col min="18" max="18" width="1.7109375" style="154" customWidth="1"/>
    <col min="19" max="19" width="4.7109375" style="293" customWidth="1"/>
    <col min="20" max="20" width="1.7109375" style="154" customWidth="1"/>
    <col min="21" max="21" width="7.5703125" style="135" customWidth="1"/>
    <col min="22" max="22" width="5.5703125" style="625" customWidth="1"/>
    <col min="23" max="28" width="5.5703125" style="106" customWidth="1"/>
    <col min="29" max="30" width="6.5703125" style="106" customWidth="1"/>
    <col min="31" max="16384" width="5.5703125" style="106"/>
  </cols>
  <sheetData>
    <row r="1" spans="2:30" ht="18" customHeight="1" x14ac:dyDescent="0.2">
      <c r="B1" s="240">
        <v>1</v>
      </c>
      <c r="C1" s="733" t="s">
        <v>181</v>
      </c>
      <c r="D1" s="733" t="s">
        <v>177</v>
      </c>
      <c r="E1" s="267">
        <v>12.8</v>
      </c>
      <c r="F1" s="268"/>
      <c r="G1" s="269"/>
      <c r="H1" s="242">
        <v>12.8</v>
      </c>
      <c r="I1" s="243"/>
      <c r="J1" s="267"/>
      <c r="K1" s="268"/>
      <c r="L1" s="269"/>
      <c r="M1" s="242" t="s">
        <v>85</v>
      </c>
      <c r="N1" s="262"/>
      <c r="O1" s="243">
        <v>12.8</v>
      </c>
      <c r="Q1" s="761">
        <v>1</v>
      </c>
      <c r="S1" s="263">
        <v>1</v>
      </c>
      <c r="U1" s="243">
        <v>3612.8</v>
      </c>
      <c r="V1" s="623">
        <v>1</v>
      </c>
      <c r="W1" s="88"/>
    </row>
    <row r="2" spans="2:30" s="126" customFormat="1" ht="18" customHeight="1" x14ac:dyDescent="0.2">
      <c r="B2" s="221">
        <v>19</v>
      </c>
      <c r="C2" s="709" t="s">
        <v>197</v>
      </c>
      <c r="D2" s="709" t="s">
        <v>179</v>
      </c>
      <c r="E2" s="248">
        <v>13.18</v>
      </c>
      <c r="F2" s="249"/>
      <c r="G2" s="250"/>
      <c r="H2" s="305">
        <v>13.18</v>
      </c>
      <c r="I2" s="227"/>
      <c r="J2" s="248"/>
      <c r="K2" s="249"/>
      <c r="L2" s="250"/>
      <c r="M2" s="226" t="s">
        <v>85</v>
      </c>
      <c r="N2" s="228"/>
      <c r="O2" s="227">
        <v>13.18</v>
      </c>
      <c r="P2" s="154"/>
      <c r="Q2" s="238">
        <v>2</v>
      </c>
      <c r="R2" s="154"/>
      <c r="S2" s="238">
        <v>2</v>
      </c>
      <c r="T2" s="154"/>
      <c r="U2" s="230">
        <v>3613.18</v>
      </c>
      <c r="V2" s="624">
        <v>2</v>
      </c>
    </row>
    <row r="3" spans="2:30" s="126" customFormat="1" ht="18" customHeight="1" x14ac:dyDescent="0.2">
      <c r="B3" s="231">
        <v>13</v>
      </c>
      <c r="C3" s="713" t="s">
        <v>191</v>
      </c>
      <c r="D3" s="713" t="s">
        <v>178</v>
      </c>
      <c r="E3" s="252">
        <v>14.15</v>
      </c>
      <c r="F3" s="253"/>
      <c r="G3" s="254"/>
      <c r="H3" s="236">
        <v>14.15</v>
      </c>
      <c r="I3" s="230"/>
      <c r="J3" s="252"/>
      <c r="K3" s="253"/>
      <c r="L3" s="254"/>
      <c r="M3" s="236" t="s">
        <v>85</v>
      </c>
      <c r="N3" s="237"/>
      <c r="O3" s="230">
        <v>14.15</v>
      </c>
      <c r="P3" s="154"/>
      <c r="Q3" s="238">
        <v>3</v>
      </c>
      <c r="R3" s="154"/>
      <c r="S3" s="238">
        <v>3</v>
      </c>
      <c r="T3" s="154"/>
      <c r="U3" s="230">
        <v>3614.15</v>
      </c>
      <c r="V3" s="624">
        <v>3</v>
      </c>
    </row>
    <row r="4" spans="2:30" ht="18" customHeight="1" x14ac:dyDescent="0.2">
      <c r="B4" s="221">
        <v>2</v>
      </c>
      <c r="C4" s="709" t="s">
        <v>186</v>
      </c>
      <c r="D4" s="709" t="s">
        <v>176</v>
      </c>
      <c r="E4" s="248">
        <v>15.6</v>
      </c>
      <c r="F4" s="249"/>
      <c r="G4" s="250"/>
      <c r="H4" s="226">
        <v>15.6</v>
      </c>
      <c r="I4" s="227"/>
      <c r="J4" s="248"/>
      <c r="K4" s="249"/>
      <c r="L4" s="250"/>
      <c r="M4" s="226" t="s">
        <v>85</v>
      </c>
      <c r="N4" s="228"/>
      <c r="O4" s="227">
        <v>15.6</v>
      </c>
      <c r="Q4" s="238">
        <v>4</v>
      </c>
      <c r="S4" s="238">
        <v>4</v>
      </c>
      <c r="U4" s="230">
        <v>3615.6</v>
      </c>
      <c r="V4" s="623">
        <v>4</v>
      </c>
    </row>
    <row r="5" spans="2:30" s="126" customFormat="1" ht="18" customHeight="1" x14ac:dyDescent="0.2">
      <c r="B5" s="231">
        <v>24</v>
      </c>
      <c r="C5" s="713" t="s">
        <v>198</v>
      </c>
      <c r="D5" s="713" t="s">
        <v>179</v>
      </c>
      <c r="E5" s="252">
        <v>18.149999999999999</v>
      </c>
      <c r="F5" s="253"/>
      <c r="G5" s="254"/>
      <c r="H5" s="236">
        <v>18.149999999999999</v>
      </c>
      <c r="I5" s="230"/>
      <c r="J5" s="741"/>
      <c r="K5" s="253"/>
      <c r="L5" s="254"/>
      <c r="M5" s="236" t="s">
        <v>85</v>
      </c>
      <c r="N5" s="237"/>
      <c r="O5" s="230">
        <v>18.149999999999999</v>
      </c>
      <c r="P5" s="154"/>
      <c r="Q5" s="238">
        <v>5</v>
      </c>
      <c r="R5" s="154"/>
      <c r="S5" s="238">
        <v>5</v>
      </c>
      <c r="T5" s="154"/>
      <c r="U5" s="230">
        <v>3618.15</v>
      </c>
      <c r="V5" s="624">
        <v>5</v>
      </c>
    </row>
    <row r="6" spans="2:30" s="126" customFormat="1" ht="18" customHeight="1" x14ac:dyDescent="0.2">
      <c r="B6" s="221">
        <v>8</v>
      </c>
      <c r="C6" s="709" t="s">
        <v>193</v>
      </c>
      <c r="D6" s="709" t="s">
        <v>178</v>
      </c>
      <c r="E6" s="248">
        <v>18.2</v>
      </c>
      <c r="F6" s="249"/>
      <c r="G6" s="250"/>
      <c r="H6" s="226">
        <v>18.2</v>
      </c>
      <c r="I6" s="227"/>
      <c r="J6" s="248"/>
      <c r="K6" s="249"/>
      <c r="L6" s="250"/>
      <c r="M6" s="226" t="s">
        <v>85</v>
      </c>
      <c r="N6" s="228"/>
      <c r="O6" s="227">
        <v>18.2</v>
      </c>
      <c r="P6" s="154"/>
      <c r="Q6" s="238">
        <v>6</v>
      </c>
      <c r="R6" s="154"/>
      <c r="S6" s="238">
        <v>6</v>
      </c>
      <c r="T6" s="154"/>
      <c r="U6" s="230">
        <v>3618.2</v>
      </c>
      <c r="V6" s="624">
        <v>6</v>
      </c>
    </row>
    <row r="7" spans="2:30" ht="18" customHeight="1" x14ac:dyDescent="0.2">
      <c r="B7" s="231">
        <v>5</v>
      </c>
      <c r="C7" s="713" t="s">
        <v>199</v>
      </c>
      <c r="D7" s="713" t="s">
        <v>180</v>
      </c>
      <c r="E7" s="252">
        <v>18.23</v>
      </c>
      <c r="F7" s="253"/>
      <c r="G7" s="254"/>
      <c r="H7" s="236">
        <v>18.23</v>
      </c>
      <c r="I7" s="230"/>
      <c r="J7" s="252"/>
      <c r="K7" s="253"/>
      <c r="L7" s="254"/>
      <c r="M7" s="236" t="s">
        <v>85</v>
      </c>
      <c r="N7" s="237"/>
      <c r="O7" s="230">
        <v>18.23</v>
      </c>
      <c r="Q7" s="238">
        <v>7</v>
      </c>
      <c r="S7" s="238">
        <v>7</v>
      </c>
      <c r="U7" s="230">
        <v>3618.23</v>
      </c>
      <c r="V7" s="623">
        <v>7</v>
      </c>
    </row>
    <row r="8" spans="2:30" s="126" customFormat="1" ht="18" customHeight="1" x14ac:dyDescent="0.2">
      <c r="B8" s="221">
        <v>6</v>
      </c>
      <c r="C8" s="709" t="s">
        <v>182</v>
      </c>
      <c r="D8" s="709" t="s">
        <v>177</v>
      </c>
      <c r="E8" s="248">
        <v>19.5</v>
      </c>
      <c r="F8" s="249"/>
      <c r="G8" s="250"/>
      <c r="H8" s="226">
        <v>19.5</v>
      </c>
      <c r="I8" s="227"/>
      <c r="J8" s="248"/>
      <c r="K8" s="249"/>
      <c r="L8" s="250"/>
      <c r="M8" s="226" t="s">
        <v>85</v>
      </c>
      <c r="N8" s="228"/>
      <c r="O8" s="227">
        <v>19.5</v>
      </c>
      <c r="P8" s="154"/>
      <c r="Q8" s="238">
        <v>8</v>
      </c>
      <c r="R8" s="154"/>
      <c r="S8" s="238">
        <v>8</v>
      </c>
      <c r="T8" s="154"/>
      <c r="U8" s="230">
        <v>3619.5</v>
      </c>
      <c r="V8" s="624">
        <v>8</v>
      </c>
    </row>
    <row r="9" spans="2:30" s="126" customFormat="1" ht="18" customHeight="1" x14ac:dyDescent="0.2">
      <c r="B9" s="231">
        <v>9</v>
      </c>
      <c r="C9" s="713" t="s">
        <v>195</v>
      </c>
      <c r="D9" s="713" t="s">
        <v>179</v>
      </c>
      <c r="E9" s="252">
        <v>19.54</v>
      </c>
      <c r="F9" s="253"/>
      <c r="G9" s="254"/>
      <c r="H9" s="236">
        <v>19.54</v>
      </c>
      <c r="I9" s="230"/>
      <c r="J9" s="252"/>
      <c r="K9" s="253"/>
      <c r="L9" s="254"/>
      <c r="M9" s="236" t="s">
        <v>85</v>
      </c>
      <c r="N9" s="237"/>
      <c r="O9" s="230">
        <v>19.54</v>
      </c>
      <c r="P9" s="154"/>
      <c r="Q9" s="238">
        <v>9</v>
      </c>
      <c r="R9" s="154"/>
      <c r="S9" s="238">
        <v>9</v>
      </c>
      <c r="T9" s="154"/>
      <c r="U9" s="230">
        <v>3619.54</v>
      </c>
      <c r="V9" s="624">
        <v>9</v>
      </c>
    </row>
    <row r="10" spans="2:30" ht="18" customHeight="1" x14ac:dyDescent="0.2">
      <c r="B10" s="221">
        <v>4</v>
      </c>
      <c r="C10" s="709" t="s">
        <v>194</v>
      </c>
      <c r="D10" s="709" t="s">
        <v>179</v>
      </c>
      <c r="E10" s="248">
        <v>20.23</v>
      </c>
      <c r="F10" s="249"/>
      <c r="G10" s="250"/>
      <c r="H10" s="226">
        <v>20.23</v>
      </c>
      <c r="I10" s="227"/>
      <c r="J10" s="248"/>
      <c r="K10" s="249"/>
      <c r="L10" s="250"/>
      <c r="M10" s="226" t="s">
        <v>85</v>
      </c>
      <c r="N10" s="228"/>
      <c r="O10" s="227">
        <v>20.23</v>
      </c>
      <c r="Q10" s="238">
        <v>10</v>
      </c>
      <c r="S10" s="238">
        <v>10</v>
      </c>
      <c r="U10" s="230">
        <v>3620.23</v>
      </c>
      <c r="V10" s="623">
        <v>10</v>
      </c>
    </row>
    <row r="11" spans="2:30" s="126" customFormat="1" ht="18" customHeight="1" x14ac:dyDescent="0.2">
      <c r="B11" s="231">
        <v>10</v>
      </c>
      <c r="C11" s="713" t="s">
        <v>200</v>
      </c>
      <c r="D11" s="713" t="s">
        <v>180</v>
      </c>
      <c r="E11" s="252">
        <v>21.21</v>
      </c>
      <c r="F11" s="253"/>
      <c r="G11" s="254"/>
      <c r="H11" s="236">
        <v>21.21</v>
      </c>
      <c r="I11" s="230"/>
      <c r="J11" s="252"/>
      <c r="K11" s="253"/>
      <c r="L11" s="254"/>
      <c r="M11" s="236" t="s">
        <v>85</v>
      </c>
      <c r="N11" s="237"/>
      <c r="O11" s="230">
        <v>21.21</v>
      </c>
      <c r="P11" s="154"/>
      <c r="Q11" s="238">
        <v>11</v>
      </c>
      <c r="R11" s="154"/>
      <c r="S11" s="238">
        <v>11</v>
      </c>
      <c r="T11" s="154"/>
      <c r="U11" s="230">
        <v>3621.21</v>
      </c>
      <c r="V11" s="624">
        <v>11</v>
      </c>
    </row>
    <row r="12" spans="2:30" s="126" customFormat="1" ht="18" customHeight="1" x14ac:dyDescent="0.2">
      <c r="B12" s="221">
        <v>18</v>
      </c>
      <c r="C12" s="709" t="s">
        <v>192</v>
      </c>
      <c r="D12" s="709" t="s">
        <v>178</v>
      </c>
      <c r="E12" s="248">
        <v>24.25</v>
      </c>
      <c r="F12" s="249"/>
      <c r="G12" s="250"/>
      <c r="H12" s="226">
        <v>24.25</v>
      </c>
      <c r="I12" s="227"/>
      <c r="J12" s="248"/>
      <c r="K12" s="249"/>
      <c r="L12" s="250"/>
      <c r="M12" s="226" t="s">
        <v>85</v>
      </c>
      <c r="N12" s="228"/>
      <c r="O12" s="227">
        <v>24.25</v>
      </c>
      <c r="P12" s="154"/>
      <c r="Q12" s="238">
        <v>12</v>
      </c>
      <c r="R12" s="154"/>
      <c r="S12" s="238">
        <v>12</v>
      </c>
      <c r="T12" s="154"/>
      <c r="U12" s="230">
        <v>3624.25</v>
      </c>
      <c r="V12" s="624">
        <v>12</v>
      </c>
    </row>
    <row r="13" spans="2:30" ht="18" customHeight="1" x14ac:dyDescent="0.2">
      <c r="B13" s="231">
        <v>3</v>
      </c>
      <c r="C13" s="713" t="s">
        <v>190</v>
      </c>
      <c r="D13" s="713" t="s">
        <v>178</v>
      </c>
      <c r="E13" s="252">
        <v>25.13</v>
      </c>
      <c r="F13" s="253"/>
      <c r="G13" s="254"/>
      <c r="H13" s="236">
        <v>25.13</v>
      </c>
      <c r="I13" s="230"/>
      <c r="J13" s="252"/>
      <c r="K13" s="253"/>
      <c r="L13" s="254"/>
      <c r="M13" s="236" t="s">
        <v>85</v>
      </c>
      <c r="N13" s="237"/>
      <c r="O13" s="230">
        <v>25.13</v>
      </c>
      <c r="Q13" s="238">
        <v>13</v>
      </c>
      <c r="S13" s="238">
        <v>13</v>
      </c>
      <c r="U13" s="230">
        <v>3625.13</v>
      </c>
      <c r="V13" s="623">
        <v>13</v>
      </c>
    </row>
    <row r="14" spans="2:30" s="126" customFormat="1" ht="18" customHeight="1" x14ac:dyDescent="0.2">
      <c r="B14" s="221">
        <v>23</v>
      </c>
      <c r="C14" s="709" t="s">
        <v>192</v>
      </c>
      <c r="D14" s="709" t="s">
        <v>178</v>
      </c>
      <c r="E14" s="248">
        <v>25.98</v>
      </c>
      <c r="F14" s="249"/>
      <c r="G14" s="250"/>
      <c r="H14" s="226">
        <v>25.98</v>
      </c>
      <c r="I14" s="227"/>
      <c r="J14" s="248"/>
      <c r="K14" s="249"/>
      <c r="L14" s="250"/>
      <c r="M14" s="226" t="s">
        <v>85</v>
      </c>
      <c r="N14" s="228"/>
      <c r="O14" s="227">
        <v>25.98</v>
      </c>
      <c r="P14" s="154"/>
      <c r="Q14" s="238">
        <v>14</v>
      </c>
      <c r="R14" s="154"/>
      <c r="S14" s="238">
        <v>14</v>
      </c>
      <c r="T14" s="154"/>
      <c r="U14" s="230">
        <v>3625.98</v>
      </c>
      <c r="V14" s="624">
        <v>14</v>
      </c>
      <c r="W14" s="136"/>
      <c r="X14" s="136"/>
      <c r="AC14" s="136"/>
      <c r="AD14" s="136"/>
    </row>
    <row r="15" spans="2:30" s="126" customFormat="1" ht="18" customHeight="1" x14ac:dyDescent="0.2">
      <c r="B15" s="231">
        <v>17</v>
      </c>
      <c r="C15" s="713" t="s">
        <v>189</v>
      </c>
      <c r="D15" s="713" t="s">
        <v>176</v>
      </c>
      <c r="E15" s="252">
        <v>27.15</v>
      </c>
      <c r="F15" s="253"/>
      <c r="G15" s="254"/>
      <c r="H15" s="236">
        <v>27.15</v>
      </c>
      <c r="I15" s="230"/>
      <c r="J15" s="252"/>
      <c r="K15" s="253"/>
      <c r="L15" s="254"/>
      <c r="M15" s="236" t="s">
        <v>85</v>
      </c>
      <c r="N15" s="237"/>
      <c r="O15" s="230">
        <v>27.15</v>
      </c>
      <c r="P15" s="154"/>
      <c r="Q15" s="238">
        <v>15</v>
      </c>
      <c r="R15" s="154"/>
      <c r="S15" s="238">
        <v>15</v>
      </c>
      <c r="T15" s="154"/>
      <c r="U15" s="230">
        <v>3627.15</v>
      </c>
      <c r="V15" s="624">
        <v>15</v>
      </c>
    </row>
    <row r="16" spans="2:30" ht="18" customHeight="1" x14ac:dyDescent="0.2">
      <c r="B16" s="221">
        <v>21</v>
      </c>
      <c r="C16" s="709" t="s">
        <v>185</v>
      </c>
      <c r="D16" s="709" t="s">
        <v>177</v>
      </c>
      <c r="E16" s="248">
        <v>27.16</v>
      </c>
      <c r="F16" s="249"/>
      <c r="G16" s="250"/>
      <c r="H16" s="226">
        <v>27.16</v>
      </c>
      <c r="I16" s="227"/>
      <c r="J16" s="248"/>
      <c r="K16" s="249"/>
      <c r="L16" s="250"/>
      <c r="M16" s="226" t="s">
        <v>85</v>
      </c>
      <c r="N16" s="228"/>
      <c r="O16" s="227">
        <v>27.16</v>
      </c>
      <c r="Q16" s="238">
        <v>16</v>
      </c>
      <c r="S16" s="238">
        <v>16</v>
      </c>
      <c r="U16" s="230">
        <v>3627.16</v>
      </c>
      <c r="V16" s="623">
        <v>16</v>
      </c>
    </row>
    <row r="17" spans="2:22" ht="18" customHeight="1" x14ac:dyDescent="0.2">
      <c r="B17" s="231">
        <v>16</v>
      </c>
      <c r="C17" s="713" t="s">
        <v>184</v>
      </c>
      <c r="D17" s="713" t="s">
        <v>177</v>
      </c>
      <c r="E17" s="252">
        <v>29.35</v>
      </c>
      <c r="F17" s="253"/>
      <c r="G17" s="254"/>
      <c r="H17" s="236">
        <v>29.35</v>
      </c>
      <c r="I17" s="230"/>
      <c r="J17" s="252"/>
      <c r="K17" s="253"/>
      <c r="L17" s="254"/>
      <c r="M17" s="236" t="s">
        <v>85</v>
      </c>
      <c r="N17" s="237"/>
      <c r="O17" s="230">
        <v>29.35</v>
      </c>
      <c r="Q17" s="238">
        <v>17</v>
      </c>
      <c r="S17" s="238">
        <v>17</v>
      </c>
      <c r="U17" s="230">
        <v>3629.35</v>
      </c>
      <c r="V17" s="623">
        <v>17</v>
      </c>
    </row>
    <row r="18" spans="2:22" ht="18" customHeight="1" x14ac:dyDescent="0.2">
      <c r="B18" s="221">
        <v>7</v>
      </c>
      <c r="C18" s="709" t="s">
        <v>187</v>
      </c>
      <c r="D18" s="709" t="s">
        <v>176</v>
      </c>
      <c r="E18" s="248">
        <v>34.5</v>
      </c>
      <c r="F18" s="249"/>
      <c r="G18" s="250"/>
      <c r="H18" s="226">
        <v>34.5</v>
      </c>
      <c r="I18" s="227"/>
      <c r="J18" s="248"/>
      <c r="K18" s="249"/>
      <c r="L18" s="250"/>
      <c r="M18" s="226" t="s">
        <v>85</v>
      </c>
      <c r="N18" s="228"/>
      <c r="O18" s="227">
        <v>34.5</v>
      </c>
      <c r="Q18" s="238">
        <v>18</v>
      </c>
      <c r="S18" s="238">
        <v>18</v>
      </c>
      <c r="U18" s="230">
        <v>3634.5</v>
      </c>
      <c r="V18" s="623">
        <v>18</v>
      </c>
    </row>
    <row r="19" spans="2:22" ht="18" customHeight="1" x14ac:dyDescent="0.2">
      <c r="B19" s="231">
        <v>11</v>
      </c>
      <c r="C19" s="713" t="s">
        <v>183</v>
      </c>
      <c r="D19" s="713" t="s">
        <v>177</v>
      </c>
      <c r="E19" s="252">
        <v>35.4</v>
      </c>
      <c r="F19" s="253"/>
      <c r="G19" s="254"/>
      <c r="H19" s="236">
        <v>35.4</v>
      </c>
      <c r="I19" s="230"/>
      <c r="J19" s="252"/>
      <c r="K19" s="253"/>
      <c r="L19" s="254"/>
      <c r="M19" s="236" t="s">
        <v>85</v>
      </c>
      <c r="N19" s="237"/>
      <c r="O19" s="230">
        <v>35.4</v>
      </c>
      <c r="Q19" s="238">
        <v>19</v>
      </c>
      <c r="S19" s="238">
        <v>19</v>
      </c>
      <c r="U19" s="230">
        <v>3635.4</v>
      </c>
      <c r="V19" s="623">
        <v>19</v>
      </c>
    </row>
    <row r="20" spans="2:22" ht="18" customHeight="1" x14ac:dyDescent="0.2">
      <c r="B20" s="221">
        <v>15</v>
      </c>
      <c r="C20" s="709" t="s">
        <v>201</v>
      </c>
      <c r="D20" s="709" t="s">
        <v>180</v>
      </c>
      <c r="E20" s="248">
        <v>48.12</v>
      </c>
      <c r="F20" s="249"/>
      <c r="G20" s="250"/>
      <c r="H20" s="226">
        <v>48.12</v>
      </c>
      <c r="I20" s="227"/>
      <c r="J20" s="248"/>
      <c r="K20" s="249"/>
      <c r="L20" s="250"/>
      <c r="M20" s="226" t="s">
        <v>85</v>
      </c>
      <c r="N20" s="228"/>
      <c r="O20" s="227">
        <v>48.12</v>
      </c>
      <c r="Q20" s="238">
        <v>20</v>
      </c>
      <c r="S20" s="238">
        <v>20</v>
      </c>
      <c r="U20" s="230">
        <v>3648.12</v>
      </c>
      <c r="V20" s="623">
        <v>20</v>
      </c>
    </row>
    <row r="21" spans="2:22" ht="18" customHeight="1" x14ac:dyDescent="0.2">
      <c r="B21" s="231">
        <v>12</v>
      </c>
      <c r="C21" s="713" t="s">
        <v>188</v>
      </c>
      <c r="D21" s="713" t="s">
        <v>176</v>
      </c>
      <c r="E21" s="252" t="s">
        <v>85</v>
      </c>
      <c r="F21" s="253"/>
      <c r="G21" s="254"/>
      <c r="H21" s="236" t="s">
        <v>85</v>
      </c>
      <c r="I21" s="230"/>
      <c r="J21" s="252"/>
      <c r="K21" s="253"/>
      <c r="L21" s="254"/>
      <c r="M21" s="236" t="s">
        <v>85</v>
      </c>
      <c r="N21" s="237"/>
      <c r="O21" s="230" t="s">
        <v>85</v>
      </c>
      <c r="Q21" s="238" t="s">
        <v>85</v>
      </c>
      <c r="S21" s="238">
        <v>21</v>
      </c>
      <c r="U21" s="230">
        <v>7200</v>
      </c>
      <c r="V21" s="623">
        <v>21</v>
      </c>
    </row>
    <row r="22" spans="2:22" ht="18" customHeight="1" x14ac:dyDescent="0.2">
      <c r="B22" s="221">
        <v>14</v>
      </c>
      <c r="C22" s="709" t="s">
        <v>196</v>
      </c>
      <c r="D22" s="709" t="s">
        <v>179</v>
      </c>
      <c r="E22" s="248" t="s">
        <v>203</v>
      </c>
      <c r="F22" s="249"/>
      <c r="G22" s="250"/>
      <c r="H22" s="226" t="s">
        <v>85</v>
      </c>
      <c r="I22" s="227"/>
      <c r="J22" s="248"/>
      <c r="K22" s="249"/>
      <c r="L22" s="250"/>
      <c r="M22" s="226" t="s">
        <v>85</v>
      </c>
      <c r="N22" s="228"/>
      <c r="O22" s="227" t="s">
        <v>85</v>
      </c>
      <c r="Q22" s="238" t="s">
        <v>85</v>
      </c>
      <c r="S22" s="238">
        <v>21</v>
      </c>
      <c r="U22" s="230">
        <v>7200</v>
      </c>
      <c r="V22" s="623">
        <v>21</v>
      </c>
    </row>
    <row r="23" spans="2:22" ht="18" customHeight="1" x14ac:dyDescent="0.2">
      <c r="B23" s="231">
        <v>20</v>
      </c>
      <c r="C23" s="713" t="s">
        <v>202</v>
      </c>
      <c r="D23" s="713" t="s">
        <v>180</v>
      </c>
      <c r="E23" s="252"/>
      <c r="F23" s="253"/>
      <c r="G23" s="254"/>
      <c r="H23" s="236" t="s">
        <v>85</v>
      </c>
      <c r="I23" s="230"/>
      <c r="J23" s="252"/>
      <c r="K23" s="253"/>
      <c r="L23" s="254"/>
      <c r="M23" s="236" t="s">
        <v>85</v>
      </c>
      <c r="N23" s="237"/>
      <c r="O23" s="230" t="s">
        <v>85</v>
      </c>
      <c r="Q23" s="238" t="s">
        <v>85</v>
      </c>
      <c r="S23" s="238">
        <v>21</v>
      </c>
      <c r="U23" s="230">
        <v>7200</v>
      </c>
      <c r="V23" s="623">
        <v>21</v>
      </c>
    </row>
    <row r="24" spans="2:22" ht="18" customHeight="1" x14ac:dyDescent="0.2">
      <c r="B24" s="221">
        <v>22</v>
      </c>
      <c r="C24" s="709" t="s">
        <v>202</v>
      </c>
      <c r="D24" s="709" t="s">
        <v>176</v>
      </c>
      <c r="E24" s="248"/>
      <c r="F24" s="249"/>
      <c r="G24" s="250"/>
      <c r="H24" s="226" t="s">
        <v>85</v>
      </c>
      <c r="I24" s="227"/>
      <c r="J24" s="248"/>
      <c r="K24" s="249"/>
      <c r="L24" s="250"/>
      <c r="M24" s="226" t="s">
        <v>85</v>
      </c>
      <c r="N24" s="228"/>
      <c r="O24" s="227" t="s">
        <v>85</v>
      </c>
      <c r="Q24" s="238" t="s">
        <v>85</v>
      </c>
      <c r="S24" s="238">
        <v>21</v>
      </c>
      <c r="U24" s="230">
        <v>7200</v>
      </c>
      <c r="V24" s="623">
        <v>21</v>
      </c>
    </row>
    <row r="25" spans="2:22" ht="18" customHeight="1" x14ac:dyDescent="0.2">
      <c r="B25" s="231">
        <v>25</v>
      </c>
      <c r="C25" s="713" t="s">
        <v>202</v>
      </c>
      <c r="D25" s="713" t="s">
        <v>180</v>
      </c>
      <c r="E25" s="252"/>
      <c r="F25" s="253"/>
      <c r="G25" s="254"/>
      <c r="H25" s="236" t="s">
        <v>85</v>
      </c>
      <c r="I25" s="230"/>
      <c r="J25" s="252"/>
      <c r="K25" s="253"/>
      <c r="L25" s="254"/>
      <c r="M25" s="236" t="s">
        <v>85</v>
      </c>
      <c r="N25" s="237"/>
      <c r="O25" s="230" t="s">
        <v>85</v>
      </c>
      <c r="Q25" s="238" t="s">
        <v>85</v>
      </c>
      <c r="S25" s="238">
        <v>21</v>
      </c>
      <c r="U25" s="230">
        <v>7200</v>
      </c>
      <c r="V25" s="623">
        <v>21</v>
      </c>
    </row>
    <row r="26" spans="2:22" ht="18" customHeight="1" x14ac:dyDescent="0.2">
      <c r="B26" s="221">
        <v>26</v>
      </c>
      <c r="C26" s="709" t="s">
        <v>202</v>
      </c>
      <c r="D26" s="709" t="s">
        <v>177</v>
      </c>
      <c r="E26" s="248"/>
      <c r="F26" s="249"/>
      <c r="G26" s="250"/>
      <c r="H26" s="226" t="s">
        <v>85</v>
      </c>
      <c r="I26" s="227"/>
      <c r="J26" s="248"/>
      <c r="K26" s="249"/>
      <c r="L26" s="250"/>
      <c r="M26" s="226" t="s">
        <v>85</v>
      </c>
      <c r="N26" s="228"/>
      <c r="O26" s="227" t="s">
        <v>85</v>
      </c>
      <c r="Q26" s="238" t="s">
        <v>85</v>
      </c>
      <c r="S26" s="238">
        <v>21</v>
      </c>
      <c r="U26" s="230">
        <v>7200</v>
      </c>
      <c r="V26" s="623">
        <v>21</v>
      </c>
    </row>
    <row r="27" spans="2:22" ht="18" customHeight="1" x14ac:dyDescent="0.2">
      <c r="B27" s="231">
        <v>27</v>
      </c>
      <c r="C27" s="713" t="s">
        <v>202</v>
      </c>
      <c r="D27" s="713" t="s">
        <v>176</v>
      </c>
      <c r="E27" s="252"/>
      <c r="F27" s="253"/>
      <c r="G27" s="254"/>
      <c r="H27" s="236" t="s">
        <v>85</v>
      </c>
      <c r="I27" s="230"/>
      <c r="J27" s="252"/>
      <c r="K27" s="253"/>
      <c r="L27" s="254"/>
      <c r="M27" s="236" t="s">
        <v>85</v>
      </c>
      <c r="N27" s="237"/>
      <c r="O27" s="230" t="s">
        <v>85</v>
      </c>
      <c r="Q27" s="238" t="s">
        <v>85</v>
      </c>
      <c r="S27" s="238">
        <v>21</v>
      </c>
      <c r="U27" s="230">
        <v>7200</v>
      </c>
      <c r="V27" s="623">
        <v>21</v>
      </c>
    </row>
    <row r="28" spans="2:22" ht="18" customHeight="1" x14ac:dyDescent="0.2">
      <c r="B28" s="221">
        <v>28</v>
      </c>
      <c r="C28" s="709" t="s">
        <v>202</v>
      </c>
      <c r="D28" s="709" t="s">
        <v>178</v>
      </c>
      <c r="E28" s="248"/>
      <c r="F28" s="249"/>
      <c r="G28" s="250"/>
      <c r="H28" s="226" t="s">
        <v>85</v>
      </c>
      <c r="I28" s="227"/>
      <c r="J28" s="248"/>
      <c r="K28" s="249"/>
      <c r="L28" s="250"/>
      <c r="M28" s="226" t="s">
        <v>85</v>
      </c>
      <c r="N28" s="228"/>
      <c r="O28" s="227" t="s">
        <v>85</v>
      </c>
      <c r="Q28" s="238" t="s">
        <v>85</v>
      </c>
      <c r="S28" s="238">
        <v>21</v>
      </c>
      <c r="U28" s="230">
        <v>7200</v>
      </c>
      <c r="V28" s="623">
        <v>21</v>
      </c>
    </row>
    <row r="29" spans="2:22" ht="18" customHeight="1" x14ac:dyDescent="0.2">
      <c r="B29" s="231">
        <v>29</v>
      </c>
      <c r="C29" s="713" t="s">
        <v>202</v>
      </c>
      <c r="D29" s="713" t="s">
        <v>179</v>
      </c>
      <c r="E29" s="252"/>
      <c r="F29" s="253"/>
      <c r="G29" s="254"/>
      <c r="H29" s="236" t="s">
        <v>85</v>
      </c>
      <c r="I29" s="230"/>
      <c r="J29" s="252"/>
      <c r="K29" s="253"/>
      <c r="L29" s="254"/>
      <c r="M29" s="236" t="s">
        <v>85</v>
      </c>
      <c r="N29" s="237"/>
      <c r="O29" s="230" t="s">
        <v>85</v>
      </c>
      <c r="Q29" s="238" t="s">
        <v>85</v>
      </c>
      <c r="S29" s="238">
        <v>21</v>
      </c>
      <c r="U29" s="230">
        <v>7200</v>
      </c>
      <c r="V29" s="623">
        <v>21</v>
      </c>
    </row>
    <row r="30" spans="2:22" ht="18" customHeight="1" x14ac:dyDescent="0.2">
      <c r="B30" s="221">
        <v>30</v>
      </c>
      <c r="C30" s="709" t="s">
        <v>202</v>
      </c>
      <c r="D30" s="709" t="s">
        <v>180</v>
      </c>
      <c r="E30" s="248"/>
      <c r="F30" s="249"/>
      <c r="G30" s="250"/>
      <c r="H30" s="226" t="s">
        <v>85</v>
      </c>
      <c r="I30" s="227"/>
      <c r="J30" s="248"/>
      <c r="K30" s="249"/>
      <c r="L30" s="250"/>
      <c r="M30" s="226" t="s">
        <v>85</v>
      </c>
      <c r="N30" s="228"/>
      <c r="O30" s="227" t="s">
        <v>85</v>
      </c>
      <c r="Q30" s="238" t="s">
        <v>85</v>
      </c>
      <c r="S30" s="238">
        <v>21</v>
      </c>
      <c r="U30" s="230">
        <v>7200</v>
      </c>
      <c r="V30" s="623">
        <v>21</v>
      </c>
    </row>
    <row r="31" spans="2:22" ht="18" customHeight="1" x14ac:dyDescent="0.2">
      <c r="B31" s="231">
        <v>31</v>
      </c>
      <c r="C31" s="713" t="s">
        <v>202</v>
      </c>
      <c r="D31" s="713" t="s">
        <v>177</v>
      </c>
      <c r="E31" s="252"/>
      <c r="F31" s="253"/>
      <c r="G31" s="254"/>
      <c r="H31" s="236" t="s">
        <v>85</v>
      </c>
      <c r="I31" s="230"/>
      <c r="J31" s="252"/>
      <c r="K31" s="253"/>
      <c r="L31" s="254"/>
      <c r="M31" s="236" t="s">
        <v>85</v>
      </c>
      <c r="N31" s="237"/>
      <c r="O31" s="230" t="s">
        <v>85</v>
      </c>
      <c r="Q31" s="238" t="s">
        <v>85</v>
      </c>
      <c r="S31" s="238">
        <v>21</v>
      </c>
      <c r="U31" s="230">
        <v>7200</v>
      </c>
      <c r="V31" s="623">
        <v>21</v>
      </c>
    </row>
    <row r="32" spans="2:22" ht="18" customHeight="1" x14ac:dyDescent="0.2">
      <c r="B32" s="221">
        <v>32</v>
      </c>
      <c r="C32" s="709" t="s">
        <v>202</v>
      </c>
      <c r="D32" s="709" t="s">
        <v>176</v>
      </c>
      <c r="E32" s="248"/>
      <c r="F32" s="249"/>
      <c r="G32" s="250"/>
      <c r="H32" s="226" t="s">
        <v>85</v>
      </c>
      <c r="I32" s="227"/>
      <c r="J32" s="248"/>
      <c r="K32" s="249"/>
      <c r="L32" s="250"/>
      <c r="M32" s="226" t="s">
        <v>85</v>
      </c>
      <c r="N32" s="228"/>
      <c r="O32" s="227" t="s">
        <v>85</v>
      </c>
      <c r="Q32" s="238" t="s">
        <v>85</v>
      </c>
      <c r="S32" s="238">
        <v>21</v>
      </c>
      <c r="U32" s="230">
        <v>7200</v>
      </c>
      <c r="V32" s="623">
        <v>21</v>
      </c>
    </row>
    <row r="33" spans="2:22" ht="18" customHeight="1" x14ac:dyDescent="0.2">
      <c r="B33" s="231">
        <v>33</v>
      </c>
      <c r="C33" s="713" t="s">
        <v>202</v>
      </c>
      <c r="D33" s="713" t="s">
        <v>178</v>
      </c>
      <c r="E33" s="252"/>
      <c r="F33" s="253"/>
      <c r="G33" s="254"/>
      <c r="H33" s="236" t="s">
        <v>85</v>
      </c>
      <c r="I33" s="230"/>
      <c r="J33" s="252"/>
      <c r="K33" s="253"/>
      <c r="L33" s="254"/>
      <c r="M33" s="236" t="s">
        <v>85</v>
      </c>
      <c r="N33" s="237"/>
      <c r="O33" s="230" t="s">
        <v>85</v>
      </c>
      <c r="Q33" s="238" t="s">
        <v>85</v>
      </c>
      <c r="S33" s="238">
        <v>21</v>
      </c>
      <c r="U33" s="230">
        <v>7200</v>
      </c>
      <c r="V33" s="623">
        <v>21</v>
      </c>
    </row>
    <row r="34" spans="2:22" ht="18" customHeight="1" x14ac:dyDescent="0.2">
      <c r="B34" s="221">
        <v>34</v>
      </c>
      <c r="C34" s="709" t="s">
        <v>202</v>
      </c>
      <c r="D34" s="709" t="s">
        <v>179</v>
      </c>
      <c r="E34" s="248"/>
      <c r="F34" s="249"/>
      <c r="G34" s="250"/>
      <c r="H34" s="226" t="s">
        <v>85</v>
      </c>
      <c r="I34" s="227"/>
      <c r="J34" s="248"/>
      <c r="K34" s="249"/>
      <c r="L34" s="250"/>
      <c r="M34" s="226" t="s">
        <v>85</v>
      </c>
      <c r="N34" s="228"/>
      <c r="O34" s="227" t="s">
        <v>85</v>
      </c>
      <c r="Q34" s="238" t="s">
        <v>85</v>
      </c>
      <c r="S34" s="238">
        <v>21</v>
      </c>
      <c r="U34" s="230">
        <v>7200</v>
      </c>
      <c r="V34" s="623">
        <v>21</v>
      </c>
    </row>
    <row r="35" spans="2:22" ht="18" customHeight="1" x14ac:dyDescent="0.2">
      <c r="B35" s="231">
        <v>35</v>
      </c>
      <c r="C35" s="713" t="s">
        <v>202</v>
      </c>
      <c r="D35" s="713" t="s">
        <v>180</v>
      </c>
      <c r="E35" s="252"/>
      <c r="F35" s="253"/>
      <c r="G35" s="254"/>
      <c r="H35" s="236" t="s">
        <v>85</v>
      </c>
      <c r="I35" s="230"/>
      <c r="J35" s="252"/>
      <c r="K35" s="253"/>
      <c r="L35" s="254"/>
      <c r="M35" s="236" t="s">
        <v>85</v>
      </c>
      <c r="N35" s="237"/>
      <c r="O35" s="230" t="s">
        <v>85</v>
      </c>
      <c r="Q35" s="238" t="s">
        <v>85</v>
      </c>
      <c r="S35" s="238">
        <v>21</v>
      </c>
      <c r="U35" s="230">
        <v>7200</v>
      </c>
      <c r="V35" s="623">
        <v>21</v>
      </c>
    </row>
    <row r="36" spans="2:22" ht="18" customHeight="1" x14ac:dyDescent="0.2">
      <c r="B36" s="221">
        <v>36</v>
      </c>
      <c r="C36" s="709" t="s">
        <v>92</v>
      </c>
      <c r="D36" s="709" t="s">
        <v>92</v>
      </c>
      <c r="E36" s="248"/>
      <c r="F36" s="249"/>
      <c r="G36" s="250"/>
      <c r="H36" s="226" t="s">
        <v>92</v>
      </c>
      <c r="I36" s="227"/>
      <c r="J36" s="248"/>
      <c r="K36" s="249"/>
      <c r="L36" s="250"/>
      <c r="M36" s="226" t="s">
        <v>92</v>
      </c>
      <c r="N36" s="228"/>
      <c r="O36" s="227" t="s">
        <v>92</v>
      </c>
      <c r="Q36" s="238" t="s">
        <v>92</v>
      </c>
      <c r="S36" s="238" t="s">
        <v>92</v>
      </c>
      <c r="U36" s="230">
        <v>9000</v>
      </c>
      <c r="V36" s="623">
        <v>36</v>
      </c>
    </row>
    <row r="37" spans="2:22" ht="18" customHeight="1" x14ac:dyDescent="0.2">
      <c r="B37" s="308">
        <v>37</v>
      </c>
      <c r="C37" s="734" t="s">
        <v>92</v>
      </c>
      <c r="D37" s="734" t="s">
        <v>92</v>
      </c>
      <c r="E37" s="310"/>
      <c r="F37" s="311"/>
      <c r="G37" s="312"/>
      <c r="H37" s="313" t="s">
        <v>92</v>
      </c>
      <c r="I37" s="264"/>
      <c r="J37" s="310"/>
      <c r="K37" s="311"/>
      <c r="L37" s="312"/>
      <c r="M37" s="313" t="s">
        <v>92</v>
      </c>
      <c r="N37" s="314"/>
      <c r="O37" s="264" t="s">
        <v>92</v>
      </c>
      <c r="Q37" s="238" t="s">
        <v>92</v>
      </c>
      <c r="S37" s="238" t="s">
        <v>92</v>
      </c>
      <c r="U37" s="230">
        <v>9000</v>
      </c>
      <c r="V37" s="623">
        <v>36</v>
      </c>
    </row>
    <row r="38" spans="2:22" ht="18" customHeight="1" x14ac:dyDescent="0.2">
      <c r="B38" s="221">
        <v>38</v>
      </c>
      <c r="C38" s="709" t="s">
        <v>92</v>
      </c>
      <c r="D38" s="709" t="s">
        <v>92</v>
      </c>
      <c r="E38" s="248"/>
      <c r="F38" s="249"/>
      <c r="G38" s="250"/>
      <c r="H38" s="226" t="s">
        <v>92</v>
      </c>
      <c r="I38" s="227"/>
      <c r="J38" s="248"/>
      <c r="K38" s="249"/>
      <c r="L38" s="250"/>
      <c r="M38" s="226" t="s">
        <v>92</v>
      </c>
      <c r="N38" s="228"/>
      <c r="O38" s="227" t="s">
        <v>92</v>
      </c>
      <c r="Q38" s="238" t="s">
        <v>92</v>
      </c>
      <c r="S38" s="238" t="s">
        <v>92</v>
      </c>
      <c r="U38" s="230">
        <v>9000</v>
      </c>
      <c r="V38" s="623">
        <v>36</v>
      </c>
    </row>
    <row r="39" spans="2:22" ht="18" customHeight="1" x14ac:dyDescent="0.2">
      <c r="B39" s="231">
        <v>39</v>
      </c>
      <c r="C39" s="713" t="s">
        <v>92</v>
      </c>
      <c r="D39" s="713" t="s">
        <v>92</v>
      </c>
      <c r="E39" s="252"/>
      <c r="F39" s="253"/>
      <c r="G39" s="254"/>
      <c r="H39" s="236" t="s">
        <v>92</v>
      </c>
      <c r="I39" s="230"/>
      <c r="J39" s="252"/>
      <c r="K39" s="253"/>
      <c r="L39" s="254"/>
      <c r="M39" s="236" t="s">
        <v>92</v>
      </c>
      <c r="N39" s="237"/>
      <c r="O39" s="230" t="s">
        <v>92</v>
      </c>
      <c r="Q39" s="238" t="s">
        <v>92</v>
      </c>
      <c r="S39" s="238" t="s">
        <v>92</v>
      </c>
      <c r="U39" s="230">
        <v>9000</v>
      </c>
      <c r="V39" s="623">
        <v>36</v>
      </c>
    </row>
    <row r="40" spans="2:22" ht="18" customHeight="1" x14ac:dyDescent="0.2">
      <c r="B40" s="221">
        <v>40</v>
      </c>
      <c r="C40" s="709" t="s">
        <v>92</v>
      </c>
      <c r="D40" s="709" t="s">
        <v>92</v>
      </c>
      <c r="E40" s="248"/>
      <c r="F40" s="249"/>
      <c r="G40" s="250"/>
      <c r="H40" s="226" t="s">
        <v>92</v>
      </c>
      <c r="I40" s="227"/>
      <c r="J40" s="248"/>
      <c r="K40" s="249"/>
      <c r="L40" s="250"/>
      <c r="M40" s="226" t="s">
        <v>92</v>
      </c>
      <c r="N40" s="228"/>
      <c r="O40" s="227" t="s">
        <v>92</v>
      </c>
      <c r="Q40" s="238" t="s">
        <v>92</v>
      </c>
      <c r="S40" s="238" t="s">
        <v>92</v>
      </c>
      <c r="U40" s="230">
        <v>9000</v>
      </c>
      <c r="V40" s="623">
        <v>36</v>
      </c>
    </row>
    <row r="41" spans="2:22" ht="18" customHeight="1" x14ac:dyDescent="0.2">
      <c r="B41" s="231">
        <v>41</v>
      </c>
      <c r="C41" s="713" t="s">
        <v>92</v>
      </c>
      <c r="D41" s="713" t="s">
        <v>92</v>
      </c>
      <c r="E41" s="252"/>
      <c r="F41" s="253"/>
      <c r="G41" s="254"/>
      <c r="H41" s="236" t="s">
        <v>92</v>
      </c>
      <c r="I41" s="230"/>
      <c r="J41" s="252"/>
      <c r="K41" s="253"/>
      <c r="L41" s="254"/>
      <c r="M41" s="236" t="s">
        <v>92</v>
      </c>
      <c r="N41" s="237"/>
      <c r="O41" s="230" t="s">
        <v>92</v>
      </c>
      <c r="Q41" s="238" t="s">
        <v>92</v>
      </c>
      <c r="S41" s="238" t="s">
        <v>92</v>
      </c>
      <c r="U41" s="230">
        <v>9000</v>
      </c>
      <c r="V41" s="623">
        <v>36</v>
      </c>
    </row>
    <row r="42" spans="2:22" ht="18" customHeight="1" x14ac:dyDescent="0.2">
      <c r="B42" s="221">
        <v>42</v>
      </c>
      <c r="C42" s="709" t="s">
        <v>92</v>
      </c>
      <c r="D42" s="709" t="s">
        <v>92</v>
      </c>
      <c r="E42" s="248"/>
      <c r="F42" s="249"/>
      <c r="G42" s="250"/>
      <c r="H42" s="226" t="s">
        <v>92</v>
      </c>
      <c r="I42" s="227"/>
      <c r="J42" s="248"/>
      <c r="K42" s="249"/>
      <c r="L42" s="250"/>
      <c r="M42" s="226" t="s">
        <v>92</v>
      </c>
      <c r="N42" s="228"/>
      <c r="O42" s="227" t="s">
        <v>92</v>
      </c>
      <c r="Q42" s="238" t="s">
        <v>92</v>
      </c>
      <c r="S42" s="238" t="s">
        <v>92</v>
      </c>
      <c r="U42" s="230">
        <v>9000</v>
      </c>
      <c r="V42" s="623">
        <v>36</v>
      </c>
    </row>
    <row r="43" spans="2:22" ht="18" customHeight="1" x14ac:dyDescent="0.2">
      <c r="B43" s="231">
        <v>43</v>
      </c>
      <c r="C43" s="713" t="s">
        <v>92</v>
      </c>
      <c r="D43" s="713" t="s">
        <v>92</v>
      </c>
      <c r="E43" s="252"/>
      <c r="F43" s="253"/>
      <c r="G43" s="254"/>
      <c r="H43" s="236" t="s">
        <v>92</v>
      </c>
      <c r="I43" s="230"/>
      <c r="J43" s="252"/>
      <c r="K43" s="253"/>
      <c r="L43" s="254"/>
      <c r="M43" s="236" t="s">
        <v>92</v>
      </c>
      <c r="N43" s="237"/>
      <c r="O43" s="230" t="s">
        <v>92</v>
      </c>
      <c r="Q43" s="238" t="s">
        <v>92</v>
      </c>
      <c r="S43" s="238" t="s">
        <v>92</v>
      </c>
      <c r="U43" s="230">
        <v>9000</v>
      </c>
      <c r="V43" s="623">
        <v>36</v>
      </c>
    </row>
    <row r="44" spans="2:22" ht="18" customHeight="1" x14ac:dyDescent="0.2">
      <c r="B44" s="221">
        <v>44</v>
      </c>
      <c r="C44" s="709" t="s">
        <v>92</v>
      </c>
      <c r="D44" s="709" t="s">
        <v>92</v>
      </c>
      <c r="E44" s="248"/>
      <c r="F44" s="249"/>
      <c r="G44" s="250"/>
      <c r="H44" s="226" t="s">
        <v>92</v>
      </c>
      <c r="I44" s="227"/>
      <c r="J44" s="248"/>
      <c r="K44" s="249"/>
      <c r="L44" s="250"/>
      <c r="M44" s="226" t="s">
        <v>92</v>
      </c>
      <c r="N44" s="228"/>
      <c r="O44" s="227" t="s">
        <v>92</v>
      </c>
      <c r="Q44" s="238" t="s">
        <v>92</v>
      </c>
      <c r="S44" s="238" t="s">
        <v>92</v>
      </c>
      <c r="U44" s="230">
        <v>9000</v>
      </c>
      <c r="V44" s="623">
        <v>36</v>
      </c>
    </row>
    <row r="45" spans="2:22" ht="18" customHeight="1" x14ac:dyDescent="0.2">
      <c r="B45" s="231">
        <v>45</v>
      </c>
      <c r="C45" s="713" t="s">
        <v>92</v>
      </c>
      <c r="D45" s="713" t="s">
        <v>92</v>
      </c>
      <c r="E45" s="252"/>
      <c r="F45" s="253"/>
      <c r="G45" s="254"/>
      <c r="H45" s="236" t="s">
        <v>92</v>
      </c>
      <c r="I45" s="230"/>
      <c r="J45" s="252"/>
      <c r="K45" s="253"/>
      <c r="L45" s="254"/>
      <c r="M45" s="236" t="s">
        <v>92</v>
      </c>
      <c r="N45" s="237"/>
      <c r="O45" s="230" t="s">
        <v>92</v>
      </c>
      <c r="Q45" s="238" t="s">
        <v>92</v>
      </c>
      <c r="S45" s="238" t="s">
        <v>92</v>
      </c>
      <c r="U45" s="230">
        <v>9000</v>
      </c>
      <c r="V45" s="623">
        <v>36</v>
      </c>
    </row>
    <row r="46" spans="2:22" ht="18" customHeight="1" x14ac:dyDescent="0.2">
      <c r="B46" s="301">
        <v>46</v>
      </c>
      <c r="C46" s="712" t="s">
        <v>92</v>
      </c>
      <c r="D46" s="712" t="s">
        <v>92</v>
      </c>
      <c r="E46" s="315"/>
      <c r="F46" s="316"/>
      <c r="G46" s="317"/>
      <c r="H46" s="305" t="s">
        <v>92</v>
      </c>
      <c r="I46" s="306"/>
      <c r="J46" s="315"/>
      <c r="K46" s="316"/>
      <c r="L46" s="317"/>
      <c r="M46" s="305" t="s">
        <v>92</v>
      </c>
      <c r="N46" s="307"/>
      <c r="O46" s="306" t="s">
        <v>92</v>
      </c>
      <c r="Q46" s="238" t="s">
        <v>92</v>
      </c>
      <c r="S46" s="238" t="s">
        <v>92</v>
      </c>
      <c r="U46" s="230">
        <v>9000</v>
      </c>
      <c r="V46" s="623">
        <v>36</v>
      </c>
    </row>
    <row r="47" spans="2:22" ht="18" customHeight="1" x14ac:dyDescent="0.2">
      <c r="B47" s="231">
        <v>47</v>
      </c>
      <c r="C47" s="713" t="s">
        <v>92</v>
      </c>
      <c r="D47" s="713" t="s">
        <v>92</v>
      </c>
      <c r="E47" s="252"/>
      <c r="F47" s="253"/>
      <c r="G47" s="254"/>
      <c r="H47" s="236" t="s">
        <v>92</v>
      </c>
      <c r="I47" s="230"/>
      <c r="J47" s="252"/>
      <c r="K47" s="253"/>
      <c r="L47" s="254"/>
      <c r="M47" s="236" t="s">
        <v>92</v>
      </c>
      <c r="N47" s="237"/>
      <c r="O47" s="230" t="s">
        <v>92</v>
      </c>
      <c r="Q47" s="238" t="s">
        <v>92</v>
      </c>
      <c r="S47" s="238" t="s">
        <v>92</v>
      </c>
      <c r="U47" s="230">
        <v>9000</v>
      </c>
      <c r="V47" s="623">
        <v>36</v>
      </c>
    </row>
    <row r="48" spans="2:22" ht="18" customHeight="1" x14ac:dyDescent="0.2">
      <c r="B48" s="221">
        <v>48</v>
      </c>
      <c r="C48" s="709" t="s">
        <v>92</v>
      </c>
      <c r="D48" s="709" t="s">
        <v>92</v>
      </c>
      <c r="E48" s="248"/>
      <c r="F48" s="249"/>
      <c r="G48" s="250"/>
      <c r="H48" s="226" t="s">
        <v>92</v>
      </c>
      <c r="I48" s="227"/>
      <c r="J48" s="248"/>
      <c r="K48" s="249"/>
      <c r="L48" s="250"/>
      <c r="M48" s="226" t="s">
        <v>92</v>
      </c>
      <c r="N48" s="228"/>
      <c r="O48" s="227" t="s">
        <v>92</v>
      </c>
      <c r="Q48" s="238" t="s">
        <v>92</v>
      </c>
      <c r="S48" s="238" t="s">
        <v>92</v>
      </c>
      <c r="U48" s="230">
        <v>9000</v>
      </c>
      <c r="V48" s="623">
        <v>36</v>
      </c>
    </row>
    <row r="49" spans="2:22" ht="18" customHeight="1" x14ac:dyDescent="0.2">
      <c r="B49" s="231">
        <v>49</v>
      </c>
      <c r="C49" s="713" t="s">
        <v>92</v>
      </c>
      <c r="D49" s="713" t="s">
        <v>92</v>
      </c>
      <c r="E49" s="252"/>
      <c r="F49" s="253"/>
      <c r="G49" s="254"/>
      <c r="H49" s="236" t="s">
        <v>92</v>
      </c>
      <c r="I49" s="230"/>
      <c r="J49" s="252"/>
      <c r="K49" s="253"/>
      <c r="L49" s="254"/>
      <c r="M49" s="236" t="s">
        <v>92</v>
      </c>
      <c r="N49" s="237"/>
      <c r="O49" s="230" t="s">
        <v>92</v>
      </c>
      <c r="Q49" s="238" t="s">
        <v>92</v>
      </c>
      <c r="S49" s="238" t="s">
        <v>92</v>
      </c>
      <c r="U49" s="230">
        <v>9000</v>
      </c>
      <c r="V49" s="623">
        <v>36</v>
      </c>
    </row>
    <row r="50" spans="2:22" ht="18" customHeight="1" x14ac:dyDescent="0.2">
      <c r="B50" s="221">
        <v>50</v>
      </c>
      <c r="C50" s="709" t="s">
        <v>92</v>
      </c>
      <c r="D50" s="709" t="s">
        <v>92</v>
      </c>
      <c r="E50" s="248"/>
      <c r="F50" s="249"/>
      <c r="G50" s="250"/>
      <c r="H50" s="226" t="s">
        <v>92</v>
      </c>
      <c r="I50" s="227"/>
      <c r="J50" s="248"/>
      <c r="K50" s="249"/>
      <c r="L50" s="250"/>
      <c r="M50" s="226" t="s">
        <v>92</v>
      </c>
      <c r="N50" s="228"/>
      <c r="O50" s="227" t="s">
        <v>92</v>
      </c>
      <c r="Q50" s="238" t="s">
        <v>92</v>
      </c>
      <c r="S50" s="238" t="s">
        <v>92</v>
      </c>
      <c r="U50" s="230">
        <v>9000</v>
      </c>
      <c r="V50" s="623">
        <v>36</v>
      </c>
    </row>
    <row r="51" spans="2:22" ht="18" customHeight="1" x14ac:dyDescent="0.2">
      <c r="B51" s="231">
        <v>51</v>
      </c>
      <c r="C51" s="713" t="s">
        <v>92</v>
      </c>
      <c r="D51" s="713" t="s">
        <v>92</v>
      </c>
      <c r="E51" s="252"/>
      <c r="F51" s="253"/>
      <c r="G51" s="254"/>
      <c r="H51" s="236" t="s">
        <v>92</v>
      </c>
      <c r="I51" s="230"/>
      <c r="J51" s="252"/>
      <c r="K51" s="253"/>
      <c r="L51" s="254"/>
      <c r="M51" s="236" t="s">
        <v>92</v>
      </c>
      <c r="N51" s="237"/>
      <c r="O51" s="230" t="s">
        <v>92</v>
      </c>
      <c r="Q51" s="238" t="s">
        <v>92</v>
      </c>
      <c r="S51" s="238" t="s">
        <v>92</v>
      </c>
      <c r="U51" s="230">
        <v>9000</v>
      </c>
      <c r="V51" s="623">
        <v>36</v>
      </c>
    </row>
    <row r="52" spans="2:22" ht="18" customHeight="1" x14ac:dyDescent="0.2">
      <c r="B52" s="221">
        <v>52</v>
      </c>
      <c r="C52" s="709" t="s">
        <v>92</v>
      </c>
      <c r="D52" s="709" t="s">
        <v>92</v>
      </c>
      <c r="E52" s="248"/>
      <c r="F52" s="249"/>
      <c r="G52" s="250"/>
      <c r="H52" s="226" t="s">
        <v>92</v>
      </c>
      <c r="I52" s="227"/>
      <c r="J52" s="248"/>
      <c r="K52" s="249"/>
      <c r="L52" s="250"/>
      <c r="M52" s="226" t="s">
        <v>92</v>
      </c>
      <c r="N52" s="228"/>
      <c r="O52" s="227" t="s">
        <v>92</v>
      </c>
      <c r="Q52" s="238" t="s">
        <v>92</v>
      </c>
      <c r="S52" s="238" t="s">
        <v>92</v>
      </c>
      <c r="U52" s="230">
        <v>9000</v>
      </c>
      <c r="V52" s="623">
        <v>36</v>
      </c>
    </row>
    <row r="53" spans="2:22" ht="18" customHeight="1" x14ac:dyDescent="0.2">
      <c r="B53" s="231">
        <v>53</v>
      </c>
      <c r="C53" s="713" t="s">
        <v>92</v>
      </c>
      <c r="D53" s="713" t="s">
        <v>92</v>
      </c>
      <c r="E53" s="252"/>
      <c r="F53" s="253"/>
      <c r="G53" s="254"/>
      <c r="H53" s="236" t="s">
        <v>92</v>
      </c>
      <c r="I53" s="230"/>
      <c r="J53" s="252"/>
      <c r="K53" s="253"/>
      <c r="L53" s="254"/>
      <c r="M53" s="236" t="s">
        <v>92</v>
      </c>
      <c r="N53" s="237"/>
      <c r="O53" s="230" t="s">
        <v>92</v>
      </c>
      <c r="Q53" s="238" t="s">
        <v>92</v>
      </c>
      <c r="S53" s="238" t="s">
        <v>92</v>
      </c>
      <c r="U53" s="230">
        <v>9000</v>
      </c>
      <c r="V53" s="623">
        <v>36</v>
      </c>
    </row>
    <row r="54" spans="2:22" ht="18" customHeight="1" x14ac:dyDescent="0.2">
      <c r="B54" s="221">
        <v>54</v>
      </c>
      <c r="C54" s="709" t="s">
        <v>92</v>
      </c>
      <c r="D54" s="709" t="s">
        <v>92</v>
      </c>
      <c r="E54" s="248"/>
      <c r="F54" s="249"/>
      <c r="G54" s="250"/>
      <c r="H54" s="226" t="s">
        <v>92</v>
      </c>
      <c r="I54" s="227"/>
      <c r="J54" s="248"/>
      <c r="K54" s="249"/>
      <c r="L54" s="250"/>
      <c r="M54" s="226" t="s">
        <v>92</v>
      </c>
      <c r="N54" s="228"/>
      <c r="O54" s="227" t="s">
        <v>92</v>
      </c>
      <c r="Q54" s="238" t="s">
        <v>92</v>
      </c>
      <c r="S54" s="238" t="s">
        <v>92</v>
      </c>
      <c r="U54" s="230">
        <v>9000</v>
      </c>
      <c r="V54" s="623">
        <v>36</v>
      </c>
    </row>
    <row r="55" spans="2:22" ht="18" customHeight="1" x14ac:dyDescent="0.2">
      <c r="B55" s="231">
        <v>55</v>
      </c>
      <c r="C55" s="713" t="s">
        <v>92</v>
      </c>
      <c r="D55" s="713" t="s">
        <v>92</v>
      </c>
      <c r="E55" s="252"/>
      <c r="F55" s="253"/>
      <c r="G55" s="254"/>
      <c r="H55" s="236" t="s">
        <v>92</v>
      </c>
      <c r="I55" s="230"/>
      <c r="J55" s="252"/>
      <c r="K55" s="253"/>
      <c r="L55" s="254"/>
      <c r="M55" s="236" t="s">
        <v>92</v>
      </c>
      <c r="N55" s="237"/>
      <c r="O55" s="230" t="s">
        <v>92</v>
      </c>
      <c r="Q55" s="238" t="s">
        <v>92</v>
      </c>
      <c r="S55" s="238" t="s">
        <v>92</v>
      </c>
      <c r="U55" s="230">
        <v>9000</v>
      </c>
      <c r="V55" s="623">
        <v>36</v>
      </c>
    </row>
    <row r="56" spans="2:22" ht="18" customHeight="1" x14ac:dyDescent="0.2">
      <c r="B56" s="221">
        <v>56</v>
      </c>
      <c r="C56" s="709" t="s">
        <v>92</v>
      </c>
      <c r="D56" s="709" t="s">
        <v>92</v>
      </c>
      <c r="E56" s="248"/>
      <c r="F56" s="249"/>
      <c r="G56" s="250"/>
      <c r="H56" s="226" t="s">
        <v>92</v>
      </c>
      <c r="I56" s="227"/>
      <c r="J56" s="248"/>
      <c r="K56" s="249"/>
      <c r="L56" s="250"/>
      <c r="M56" s="226" t="s">
        <v>92</v>
      </c>
      <c r="N56" s="228"/>
      <c r="O56" s="227" t="s">
        <v>92</v>
      </c>
      <c r="Q56" s="238" t="s">
        <v>92</v>
      </c>
      <c r="S56" s="238" t="s">
        <v>92</v>
      </c>
      <c r="U56" s="230">
        <v>9000</v>
      </c>
      <c r="V56" s="623">
        <v>36</v>
      </c>
    </row>
    <row r="57" spans="2:22" ht="18" customHeight="1" x14ac:dyDescent="0.2">
      <c r="B57" s="231">
        <v>57</v>
      </c>
      <c r="C57" s="713" t="s">
        <v>92</v>
      </c>
      <c r="D57" s="713" t="s">
        <v>92</v>
      </c>
      <c r="E57" s="252"/>
      <c r="F57" s="253"/>
      <c r="G57" s="254"/>
      <c r="H57" s="236" t="s">
        <v>92</v>
      </c>
      <c r="I57" s="230"/>
      <c r="J57" s="252"/>
      <c r="K57" s="253"/>
      <c r="L57" s="254"/>
      <c r="M57" s="236" t="s">
        <v>92</v>
      </c>
      <c r="N57" s="237"/>
      <c r="O57" s="230" t="s">
        <v>92</v>
      </c>
      <c r="Q57" s="238" t="s">
        <v>92</v>
      </c>
      <c r="S57" s="238" t="s">
        <v>92</v>
      </c>
      <c r="U57" s="230">
        <v>9000</v>
      </c>
      <c r="V57" s="623">
        <v>36</v>
      </c>
    </row>
    <row r="58" spans="2:22" ht="18" customHeight="1" x14ac:dyDescent="0.2">
      <c r="B58" s="221">
        <v>58</v>
      </c>
      <c r="C58" s="709" t="s">
        <v>92</v>
      </c>
      <c r="D58" s="709" t="s">
        <v>92</v>
      </c>
      <c r="E58" s="248"/>
      <c r="F58" s="249"/>
      <c r="G58" s="250"/>
      <c r="H58" s="226" t="s">
        <v>92</v>
      </c>
      <c r="I58" s="227"/>
      <c r="J58" s="248"/>
      <c r="K58" s="249"/>
      <c r="L58" s="250"/>
      <c r="M58" s="226" t="s">
        <v>92</v>
      </c>
      <c r="N58" s="228"/>
      <c r="O58" s="227" t="s">
        <v>92</v>
      </c>
      <c r="Q58" s="238" t="s">
        <v>92</v>
      </c>
      <c r="S58" s="238" t="s">
        <v>92</v>
      </c>
      <c r="U58" s="230">
        <v>9000</v>
      </c>
      <c r="V58" s="623">
        <v>36</v>
      </c>
    </row>
    <row r="59" spans="2:22" ht="18" customHeight="1" x14ac:dyDescent="0.2">
      <c r="B59" s="231">
        <v>59</v>
      </c>
      <c r="C59" s="713" t="s">
        <v>92</v>
      </c>
      <c r="D59" s="713" t="s">
        <v>92</v>
      </c>
      <c r="E59" s="252"/>
      <c r="F59" s="253"/>
      <c r="G59" s="254"/>
      <c r="H59" s="236" t="s">
        <v>92</v>
      </c>
      <c r="I59" s="230"/>
      <c r="J59" s="252"/>
      <c r="K59" s="253"/>
      <c r="L59" s="254"/>
      <c r="M59" s="236" t="s">
        <v>92</v>
      </c>
      <c r="N59" s="237"/>
      <c r="O59" s="230" t="s">
        <v>92</v>
      </c>
      <c r="Q59" s="238" t="s">
        <v>92</v>
      </c>
      <c r="S59" s="238" t="s">
        <v>92</v>
      </c>
      <c r="U59" s="230">
        <v>9000</v>
      </c>
      <c r="V59" s="623">
        <v>36</v>
      </c>
    </row>
    <row r="60" spans="2:22" ht="18" customHeight="1" x14ac:dyDescent="0.2">
      <c r="B60" s="221">
        <v>60</v>
      </c>
      <c r="C60" s="709" t="s">
        <v>92</v>
      </c>
      <c r="D60" s="709" t="s">
        <v>92</v>
      </c>
      <c r="E60" s="248"/>
      <c r="F60" s="249"/>
      <c r="G60" s="250"/>
      <c r="H60" s="226" t="s">
        <v>92</v>
      </c>
      <c r="I60" s="227"/>
      <c r="J60" s="248"/>
      <c r="K60" s="249"/>
      <c r="L60" s="250"/>
      <c r="M60" s="226" t="s">
        <v>92</v>
      </c>
      <c r="N60" s="228"/>
      <c r="O60" s="227" t="s">
        <v>92</v>
      </c>
      <c r="Q60" s="238" t="s">
        <v>92</v>
      </c>
      <c r="S60" s="238" t="s">
        <v>92</v>
      </c>
      <c r="U60" s="230">
        <v>9000</v>
      </c>
      <c r="V60" s="623">
        <v>36</v>
      </c>
    </row>
    <row r="61" spans="2:22" ht="18" customHeight="1" x14ac:dyDescent="0.2">
      <c r="B61" s="231">
        <v>61</v>
      </c>
      <c r="C61" s="713" t="s">
        <v>92</v>
      </c>
      <c r="D61" s="713" t="s">
        <v>92</v>
      </c>
      <c r="E61" s="252"/>
      <c r="F61" s="253"/>
      <c r="G61" s="254"/>
      <c r="H61" s="236" t="s">
        <v>92</v>
      </c>
      <c r="I61" s="230"/>
      <c r="J61" s="252"/>
      <c r="K61" s="253"/>
      <c r="L61" s="254"/>
      <c r="M61" s="236" t="s">
        <v>92</v>
      </c>
      <c r="N61" s="237"/>
      <c r="O61" s="230" t="s">
        <v>92</v>
      </c>
      <c r="Q61" s="238" t="s">
        <v>92</v>
      </c>
      <c r="S61" s="238" t="s">
        <v>92</v>
      </c>
      <c r="U61" s="230">
        <v>9000</v>
      </c>
      <c r="V61" s="623">
        <v>36</v>
      </c>
    </row>
    <row r="62" spans="2:22" ht="18" customHeight="1" x14ac:dyDescent="0.2">
      <c r="B62" s="221">
        <v>62</v>
      </c>
      <c r="C62" s="709" t="s">
        <v>92</v>
      </c>
      <c r="D62" s="709" t="s">
        <v>92</v>
      </c>
      <c r="E62" s="248"/>
      <c r="F62" s="249"/>
      <c r="G62" s="250"/>
      <c r="H62" s="226" t="s">
        <v>92</v>
      </c>
      <c r="I62" s="227"/>
      <c r="J62" s="248"/>
      <c r="K62" s="249"/>
      <c r="L62" s="250"/>
      <c r="M62" s="226" t="s">
        <v>92</v>
      </c>
      <c r="N62" s="228"/>
      <c r="O62" s="227" t="s">
        <v>92</v>
      </c>
      <c r="Q62" s="238" t="s">
        <v>92</v>
      </c>
      <c r="S62" s="238" t="s">
        <v>92</v>
      </c>
      <c r="U62" s="230">
        <v>9000</v>
      </c>
      <c r="V62" s="623">
        <v>36</v>
      </c>
    </row>
    <row r="63" spans="2:22" ht="18" customHeight="1" x14ac:dyDescent="0.2">
      <c r="B63" s="231">
        <v>63</v>
      </c>
      <c r="C63" s="713" t="s">
        <v>92</v>
      </c>
      <c r="D63" s="713" t="s">
        <v>92</v>
      </c>
      <c r="E63" s="252"/>
      <c r="F63" s="253"/>
      <c r="G63" s="254"/>
      <c r="H63" s="236" t="s">
        <v>92</v>
      </c>
      <c r="I63" s="230"/>
      <c r="J63" s="252"/>
      <c r="K63" s="253"/>
      <c r="L63" s="254"/>
      <c r="M63" s="236" t="s">
        <v>92</v>
      </c>
      <c r="N63" s="237"/>
      <c r="O63" s="230" t="s">
        <v>92</v>
      </c>
      <c r="Q63" s="238" t="s">
        <v>92</v>
      </c>
      <c r="S63" s="238" t="s">
        <v>92</v>
      </c>
      <c r="U63" s="230">
        <v>9000</v>
      </c>
      <c r="V63" s="623">
        <v>36</v>
      </c>
    </row>
    <row r="64" spans="2:22" ht="18" customHeight="1" thickBot="1" x14ac:dyDescent="0.25">
      <c r="B64" s="221">
        <v>64</v>
      </c>
      <c r="C64" s="709" t="s">
        <v>92</v>
      </c>
      <c r="D64" s="709" t="s">
        <v>92</v>
      </c>
      <c r="E64" s="248"/>
      <c r="F64" s="249"/>
      <c r="G64" s="250"/>
      <c r="H64" s="226" t="s">
        <v>92</v>
      </c>
      <c r="I64" s="227"/>
      <c r="J64" s="248"/>
      <c r="K64" s="249"/>
      <c r="L64" s="250"/>
      <c r="M64" s="226" t="s">
        <v>92</v>
      </c>
      <c r="N64" s="228"/>
      <c r="O64" s="227" t="s">
        <v>92</v>
      </c>
      <c r="Q64" s="238" t="s">
        <v>92</v>
      </c>
      <c r="S64" s="438" t="s">
        <v>92</v>
      </c>
      <c r="U64" s="230">
        <v>9000</v>
      </c>
      <c r="V64" s="623">
        <v>36</v>
      </c>
    </row>
    <row r="65" spans="2:30" ht="18" customHeight="1" x14ac:dyDescent="0.2">
      <c r="B65" s="231">
        <v>65</v>
      </c>
      <c r="C65" s="713" t="s">
        <v>92</v>
      </c>
      <c r="D65" s="713" t="s">
        <v>92</v>
      </c>
      <c r="E65" s="252"/>
      <c r="F65" s="253"/>
      <c r="G65" s="254"/>
      <c r="H65" s="236" t="s">
        <v>92</v>
      </c>
      <c r="I65" s="230"/>
      <c r="J65" s="252"/>
      <c r="K65" s="253"/>
      <c r="L65" s="254"/>
      <c r="M65" s="236" t="s">
        <v>92</v>
      </c>
      <c r="N65" s="237"/>
      <c r="O65" s="230" t="s">
        <v>92</v>
      </c>
      <c r="Q65" s="238" t="s">
        <v>92</v>
      </c>
      <c r="S65" s="761" t="s">
        <v>92</v>
      </c>
      <c r="U65" s="230">
        <v>9000</v>
      </c>
      <c r="V65" s="623">
        <v>36</v>
      </c>
    </row>
    <row r="66" spans="2:30" ht="18" customHeight="1" x14ac:dyDescent="0.2">
      <c r="B66" s="221">
        <v>66</v>
      </c>
      <c r="C66" s="709" t="s">
        <v>92</v>
      </c>
      <c r="D66" s="709" t="s">
        <v>92</v>
      </c>
      <c r="E66" s="248"/>
      <c r="F66" s="249"/>
      <c r="G66" s="250"/>
      <c r="H66" s="226" t="s">
        <v>92</v>
      </c>
      <c r="I66" s="227"/>
      <c r="J66" s="251"/>
      <c r="K66" s="249"/>
      <c r="L66" s="250"/>
      <c r="M66" s="226" t="s">
        <v>92</v>
      </c>
      <c r="N66" s="228"/>
      <c r="O66" s="227" t="s">
        <v>92</v>
      </c>
      <c r="Q66" s="238" t="s">
        <v>92</v>
      </c>
      <c r="S66" s="238" t="s">
        <v>92</v>
      </c>
      <c r="U66" s="230">
        <v>9000</v>
      </c>
      <c r="V66" s="623">
        <v>36</v>
      </c>
    </row>
    <row r="67" spans="2:30" ht="18" customHeight="1" x14ac:dyDescent="0.2">
      <c r="B67" s="231">
        <v>67</v>
      </c>
      <c r="C67" s="713" t="s">
        <v>92</v>
      </c>
      <c r="D67" s="713" t="s">
        <v>92</v>
      </c>
      <c r="E67" s="252"/>
      <c r="F67" s="253"/>
      <c r="G67" s="254"/>
      <c r="H67" s="236" t="s">
        <v>92</v>
      </c>
      <c r="I67" s="230"/>
      <c r="J67" s="252"/>
      <c r="K67" s="253"/>
      <c r="L67" s="254"/>
      <c r="M67" s="236" t="s">
        <v>92</v>
      </c>
      <c r="N67" s="237"/>
      <c r="O67" s="230" t="s">
        <v>92</v>
      </c>
      <c r="Q67" s="238" t="s">
        <v>92</v>
      </c>
      <c r="S67" s="238" t="s">
        <v>92</v>
      </c>
      <c r="U67" s="230">
        <v>9000</v>
      </c>
      <c r="V67" s="623">
        <v>36</v>
      </c>
    </row>
    <row r="68" spans="2:30" s="126" customFormat="1" ht="18" customHeight="1" x14ac:dyDescent="0.2">
      <c r="B68" s="221">
        <v>68</v>
      </c>
      <c r="C68" s="709" t="s">
        <v>92</v>
      </c>
      <c r="D68" s="709" t="s">
        <v>92</v>
      </c>
      <c r="E68" s="248"/>
      <c r="F68" s="249"/>
      <c r="G68" s="250"/>
      <c r="H68" s="226" t="s">
        <v>92</v>
      </c>
      <c r="I68" s="227"/>
      <c r="J68" s="248"/>
      <c r="K68" s="249"/>
      <c r="L68" s="250"/>
      <c r="M68" s="226" t="s">
        <v>92</v>
      </c>
      <c r="N68" s="228"/>
      <c r="O68" s="227" t="s">
        <v>92</v>
      </c>
      <c r="P68" s="154"/>
      <c r="Q68" s="238" t="s">
        <v>92</v>
      </c>
      <c r="R68" s="154"/>
      <c r="S68" s="238" t="s">
        <v>92</v>
      </c>
      <c r="T68" s="154"/>
      <c r="U68" s="230">
        <v>9000</v>
      </c>
      <c r="V68" s="624">
        <v>36</v>
      </c>
      <c r="W68" s="136"/>
      <c r="X68" s="136"/>
      <c r="AC68" s="136"/>
      <c r="AD68" s="136"/>
    </row>
    <row r="69" spans="2:30" s="126" customFormat="1" ht="18" customHeight="1" x14ac:dyDescent="0.2">
      <c r="B69" s="231">
        <v>69</v>
      </c>
      <c r="C69" s="713" t="s">
        <v>92</v>
      </c>
      <c r="D69" s="713" t="s">
        <v>92</v>
      </c>
      <c r="E69" s="252"/>
      <c r="F69" s="253"/>
      <c r="G69" s="254"/>
      <c r="H69" s="236" t="s">
        <v>92</v>
      </c>
      <c r="I69" s="230"/>
      <c r="J69" s="252"/>
      <c r="K69" s="253"/>
      <c r="L69" s="254"/>
      <c r="M69" s="236" t="s">
        <v>92</v>
      </c>
      <c r="N69" s="237"/>
      <c r="O69" s="230" t="s">
        <v>92</v>
      </c>
      <c r="P69" s="154"/>
      <c r="Q69" s="238" t="s">
        <v>92</v>
      </c>
      <c r="R69" s="154"/>
      <c r="S69" s="238" t="s">
        <v>92</v>
      </c>
      <c r="T69" s="154"/>
      <c r="U69" s="230">
        <v>9000</v>
      </c>
      <c r="V69" s="624">
        <v>36</v>
      </c>
    </row>
    <row r="70" spans="2:30" ht="18" customHeight="1" x14ac:dyDescent="0.2">
      <c r="B70" s="221">
        <v>70</v>
      </c>
      <c r="C70" s="709" t="s">
        <v>92</v>
      </c>
      <c r="D70" s="709" t="s">
        <v>92</v>
      </c>
      <c r="E70" s="248"/>
      <c r="F70" s="249"/>
      <c r="G70" s="250"/>
      <c r="H70" s="226" t="s">
        <v>92</v>
      </c>
      <c r="I70" s="227"/>
      <c r="J70" s="248"/>
      <c r="K70" s="249"/>
      <c r="L70" s="250"/>
      <c r="M70" s="226" t="s">
        <v>92</v>
      </c>
      <c r="N70" s="228"/>
      <c r="O70" s="227" t="s">
        <v>92</v>
      </c>
      <c r="Q70" s="238" t="s">
        <v>92</v>
      </c>
      <c r="S70" s="238" t="s">
        <v>92</v>
      </c>
      <c r="U70" s="230">
        <v>9000</v>
      </c>
      <c r="V70" s="623">
        <v>36</v>
      </c>
    </row>
    <row r="71" spans="2:30" ht="18" customHeight="1" x14ac:dyDescent="0.2">
      <c r="B71" s="231">
        <v>71</v>
      </c>
      <c r="C71" s="713" t="s">
        <v>92</v>
      </c>
      <c r="D71" s="713" t="s">
        <v>92</v>
      </c>
      <c r="E71" s="252"/>
      <c r="F71" s="253"/>
      <c r="G71" s="254"/>
      <c r="H71" s="236" t="s">
        <v>92</v>
      </c>
      <c r="I71" s="230"/>
      <c r="J71" s="252"/>
      <c r="K71" s="253"/>
      <c r="L71" s="254"/>
      <c r="M71" s="236" t="s">
        <v>92</v>
      </c>
      <c r="N71" s="237"/>
      <c r="O71" s="230" t="s">
        <v>92</v>
      </c>
      <c r="Q71" s="238" t="s">
        <v>92</v>
      </c>
      <c r="S71" s="238" t="s">
        <v>92</v>
      </c>
      <c r="U71" s="230">
        <v>9000</v>
      </c>
      <c r="V71" s="623">
        <v>36</v>
      </c>
    </row>
    <row r="72" spans="2:30" ht="18" customHeight="1" x14ac:dyDescent="0.2">
      <c r="B72" s="221">
        <v>72</v>
      </c>
      <c r="C72" s="709" t="s">
        <v>92</v>
      </c>
      <c r="D72" s="709" t="s">
        <v>92</v>
      </c>
      <c r="E72" s="248"/>
      <c r="F72" s="249"/>
      <c r="G72" s="250"/>
      <c r="H72" s="226" t="s">
        <v>92</v>
      </c>
      <c r="I72" s="227"/>
      <c r="J72" s="248"/>
      <c r="K72" s="249"/>
      <c r="L72" s="250"/>
      <c r="M72" s="226" t="s">
        <v>92</v>
      </c>
      <c r="N72" s="228"/>
      <c r="O72" s="227" t="s">
        <v>92</v>
      </c>
      <c r="Q72" s="238" t="s">
        <v>92</v>
      </c>
      <c r="S72" s="238" t="s">
        <v>92</v>
      </c>
      <c r="U72" s="230">
        <v>9000</v>
      </c>
      <c r="V72" s="623">
        <v>36</v>
      </c>
    </row>
    <row r="73" spans="2:30" ht="18" customHeight="1" x14ac:dyDescent="0.2">
      <c r="B73" s="231">
        <v>73</v>
      </c>
      <c r="C73" s="713" t="s">
        <v>92</v>
      </c>
      <c r="D73" s="713" t="s">
        <v>92</v>
      </c>
      <c r="E73" s="252"/>
      <c r="F73" s="253"/>
      <c r="G73" s="254"/>
      <c r="H73" s="236" t="s">
        <v>92</v>
      </c>
      <c r="I73" s="230"/>
      <c r="J73" s="252"/>
      <c r="K73" s="253"/>
      <c r="L73" s="254"/>
      <c r="M73" s="236" t="s">
        <v>92</v>
      </c>
      <c r="N73" s="237"/>
      <c r="O73" s="230" t="s">
        <v>92</v>
      </c>
      <c r="Q73" s="238" t="s">
        <v>92</v>
      </c>
      <c r="S73" s="238" t="s">
        <v>92</v>
      </c>
      <c r="U73" s="230">
        <v>9000</v>
      </c>
      <c r="V73" s="623">
        <v>36</v>
      </c>
    </row>
    <row r="74" spans="2:30" ht="18" customHeight="1" x14ac:dyDescent="0.2">
      <c r="B74" s="221">
        <v>74</v>
      </c>
      <c r="C74" s="709" t="s">
        <v>92</v>
      </c>
      <c r="D74" s="709" t="s">
        <v>92</v>
      </c>
      <c r="E74" s="248"/>
      <c r="F74" s="249"/>
      <c r="G74" s="250"/>
      <c r="H74" s="226" t="s">
        <v>92</v>
      </c>
      <c r="I74" s="227"/>
      <c r="J74" s="248"/>
      <c r="K74" s="249"/>
      <c r="L74" s="250"/>
      <c r="M74" s="226" t="s">
        <v>92</v>
      </c>
      <c r="N74" s="228"/>
      <c r="O74" s="227" t="s">
        <v>92</v>
      </c>
      <c r="Q74" s="238" t="s">
        <v>92</v>
      </c>
      <c r="S74" s="238" t="s">
        <v>92</v>
      </c>
      <c r="U74" s="230">
        <v>9000</v>
      </c>
      <c r="V74" s="623">
        <v>36</v>
      </c>
    </row>
    <row r="75" spans="2:30" ht="18" customHeight="1" x14ac:dyDescent="0.2">
      <c r="B75" s="231">
        <v>75</v>
      </c>
      <c r="C75" s="713" t="s">
        <v>92</v>
      </c>
      <c r="D75" s="713" t="s">
        <v>92</v>
      </c>
      <c r="E75" s="252"/>
      <c r="F75" s="253"/>
      <c r="G75" s="254"/>
      <c r="H75" s="236" t="s">
        <v>92</v>
      </c>
      <c r="I75" s="230"/>
      <c r="J75" s="252"/>
      <c r="K75" s="253"/>
      <c r="L75" s="254"/>
      <c r="M75" s="236" t="s">
        <v>92</v>
      </c>
      <c r="N75" s="237"/>
      <c r="O75" s="230" t="s">
        <v>92</v>
      </c>
      <c r="Q75" s="238" t="s">
        <v>92</v>
      </c>
      <c r="S75" s="238" t="s">
        <v>92</v>
      </c>
      <c r="U75" s="230">
        <v>9000</v>
      </c>
      <c r="V75" s="623">
        <v>36</v>
      </c>
    </row>
    <row r="76" spans="2:30" ht="18" customHeight="1" x14ac:dyDescent="0.2">
      <c r="B76" s="221">
        <v>76</v>
      </c>
      <c r="C76" s="709" t="s">
        <v>92</v>
      </c>
      <c r="D76" s="709" t="s">
        <v>92</v>
      </c>
      <c r="E76" s="248"/>
      <c r="F76" s="249"/>
      <c r="G76" s="250"/>
      <c r="H76" s="226" t="s">
        <v>92</v>
      </c>
      <c r="I76" s="227"/>
      <c r="J76" s="248"/>
      <c r="K76" s="249"/>
      <c r="L76" s="250"/>
      <c r="M76" s="226" t="s">
        <v>92</v>
      </c>
      <c r="N76" s="228"/>
      <c r="O76" s="227" t="s">
        <v>92</v>
      </c>
      <c r="Q76" s="238" t="s">
        <v>92</v>
      </c>
      <c r="S76" s="238" t="s">
        <v>92</v>
      </c>
      <c r="U76" s="230">
        <v>9000</v>
      </c>
      <c r="V76" s="623">
        <v>36</v>
      </c>
    </row>
    <row r="77" spans="2:30" ht="18" customHeight="1" x14ac:dyDescent="0.2">
      <c r="B77" s="231">
        <v>77</v>
      </c>
      <c r="C77" s="713" t="s">
        <v>92</v>
      </c>
      <c r="D77" s="713" t="s">
        <v>92</v>
      </c>
      <c r="E77" s="252"/>
      <c r="F77" s="253"/>
      <c r="G77" s="254"/>
      <c r="H77" s="236" t="s">
        <v>92</v>
      </c>
      <c r="I77" s="230"/>
      <c r="J77" s="252"/>
      <c r="K77" s="253"/>
      <c r="L77" s="254"/>
      <c r="M77" s="236" t="s">
        <v>92</v>
      </c>
      <c r="N77" s="237"/>
      <c r="O77" s="230" t="s">
        <v>92</v>
      </c>
      <c r="Q77" s="238" t="s">
        <v>92</v>
      </c>
      <c r="S77" s="238" t="s">
        <v>92</v>
      </c>
      <c r="U77" s="230">
        <v>9000</v>
      </c>
      <c r="V77" s="623">
        <v>36</v>
      </c>
    </row>
    <row r="78" spans="2:30" ht="18" customHeight="1" x14ac:dyDescent="0.2">
      <c r="B78" s="221">
        <v>78</v>
      </c>
      <c r="C78" s="709" t="s">
        <v>92</v>
      </c>
      <c r="D78" s="709" t="s">
        <v>92</v>
      </c>
      <c r="E78" s="248"/>
      <c r="F78" s="249"/>
      <c r="G78" s="250"/>
      <c r="H78" s="226" t="s">
        <v>92</v>
      </c>
      <c r="I78" s="227"/>
      <c r="J78" s="248"/>
      <c r="K78" s="249"/>
      <c r="L78" s="250"/>
      <c r="M78" s="226" t="s">
        <v>92</v>
      </c>
      <c r="N78" s="228"/>
      <c r="O78" s="227" t="s">
        <v>92</v>
      </c>
      <c r="Q78" s="238" t="s">
        <v>92</v>
      </c>
      <c r="S78" s="238" t="s">
        <v>92</v>
      </c>
      <c r="U78" s="230">
        <v>9000</v>
      </c>
      <c r="V78" s="623">
        <v>36</v>
      </c>
    </row>
    <row r="79" spans="2:30" ht="18" customHeight="1" x14ac:dyDescent="0.2">
      <c r="B79" s="231">
        <v>79</v>
      </c>
      <c r="C79" s="713" t="s">
        <v>92</v>
      </c>
      <c r="D79" s="713" t="s">
        <v>92</v>
      </c>
      <c r="E79" s="252"/>
      <c r="F79" s="253"/>
      <c r="G79" s="254"/>
      <c r="H79" s="236" t="s">
        <v>92</v>
      </c>
      <c r="I79" s="230"/>
      <c r="J79" s="252"/>
      <c r="K79" s="253"/>
      <c r="L79" s="254"/>
      <c r="M79" s="236" t="s">
        <v>92</v>
      </c>
      <c r="N79" s="237"/>
      <c r="O79" s="230" t="s">
        <v>92</v>
      </c>
      <c r="Q79" s="238" t="s">
        <v>92</v>
      </c>
      <c r="S79" s="238" t="s">
        <v>92</v>
      </c>
      <c r="U79" s="230">
        <v>9000</v>
      </c>
      <c r="V79" s="623">
        <v>36</v>
      </c>
    </row>
    <row r="80" spans="2:30" ht="18" customHeight="1" x14ac:dyDescent="0.2">
      <c r="B80" s="221">
        <v>80</v>
      </c>
      <c r="C80" s="709" t="s">
        <v>92</v>
      </c>
      <c r="D80" s="709" t="s">
        <v>92</v>
      </c>
      <c r="E80" s="248"/>
      <c r="F80" s="249"/>
      <c r="G80" s="250"/>
      <c r="H80" s="226" t="s">
        <v>92</v>
      </c>
      <c r="I80" s="227"/>
      <c r="J80" s="248"/>
      <c r="K80" s="249"/>
      <c r="L80" s="250"/>
      <c r="M80" s="226" t="s">
        <v>92</v>
      </c>
      <c r="N80" s="228"/>
      <c r="O80" s="227" t="s">
        <v>92</v>
      </c>
      <c r="Q80" s="238" t="s">
        <v>92</v>
      </c>
      <c r="S80" s="238" t="s">
        <v>92</v>
      </c>
      <c r="U80" s="230">
        <v>9000</v>
      </c>
      <c r="V80" s="623">
        <v>36</v>
      </c>
    </row>
    <row r="81" spans="2:22" ht="18" customHeight="1" x14ac:dyDescent="0.2">
      <c r="B81" s="231">
        <v>81</v>
      </c>
      <c r="C81" s="713" t="s">
        <v>92</v>
      </c>
      <c r="D81" s="713" t="s">
        <v>92</v>
      </c>
      <c r="E81" s="252"/>
      <c r="F81" s="253"/>
      <c r="G81" s="254"/>
      <c r="H81" s="236" t="s">
        <v>92</v>
      </c>
      <c r="I81" s="230"/>
      <c r="J81" s="252"/>
      <c r="K81" s="253"/>
      <c r="L81" s="254"/>
      <c r="M81" s="236" t="s">
        <v>92</v>
      </c>
      <c r="N81" s="237"/>
      <c r="O81" s="230" t="s">
        <v>92</v>
      </c>
      <c r="Q81" s="238" t="s">
        <v>92</v>
      </c>
      <c r="S81" s="238" t="s">
        <v>92</v>
      </c>
      <c r="U81" s="230">
        <v>9000</v>
      </c>
      <c r="V81" s="623">
        <v>36</v>
      </c>
    </row>
    <row r="82" spans="2:22" ht="18" customHeight="1" x14ac:dyDescent="0.2">
      <c r="B82" s="221">
        <v>82</v>
      </c>
      <c r="C82" s="709" t="s">
        <v>92</v>
      </c>
      <c r="D82" s="709" t="s">
        <v>92</v>
      </c>
      <c r="E82" s="248"/>
      <c r="F82" s="249"/>
      <c r="G82" s="250"/>
      <c r="H82" s="226" t="s">
        <v>92</v>
      </c>
      <c r="I82" s="227"/>
      <c r="J82" s="248"/>
      <c r="K82" s="249"/>
      <c r="L82" s="250"/>
      <c r="M82" s="226" t="s">
        <v>92</v>
      </c>
      <c r="N82" s="228"/>
      <c r="O82" s="227" t="s">
        <v>92</v>
      </c>
      <c r="Q82" s="238" t="s">
        <v>92</v>
      </c>
      <c r="S82" s="238" t="s">
        <v>92</v>
      </c>
      <c r="U82" s="230">
        <v>9000</v>
      </c>
      <c r="V82" s="623">
        <v>36</v>
      </c>
    </row>
    <row r="83" spans="2:22" ht="18" customHeight="1" x14ac:dyDescent="0.2">
      <c r="B83" s="231">
        <v>83</v>
      </c>
      <c r="C83" s="713" t="s">
        <v>92</v>
      </c>
      <c r="D83" s="713" t="s">
        <v>92</v>
      </c>
      <c r="E83" s="252"/>
      <c r="F83" s="253"/>
      <c r="G83" s="254"/>
      <c r="H83" s="236" t="s">
        <v>92</v>
      </c>
      <c r="I83" s="230"/>
      <c r="J83" s="252"/>
      <c r="K83" s="253"/>
      <c r="L83" s="254"/>
      <c r="M83" s="236" t="s">
        <v>92</v>
      </c>
      <c r="N83" s="237"/>
      <c r="O83" s="230" t="s">
        <v>92</v>
      </c>
      <c r="Q83" s="238" t="s">
        <v>92</v>
      </c>
      <c r="S83" s="238" t="s">
        <v>92</v>
      </c>
      <c r="U83" s="230">
        <v>9000</v>
      </c>
      <c r="V83" s="623">
        <v>36</v>
      </c>
    </row>
    <row r="84" spans="2:22" ht="18" customHeight="1" x14ac:dyDescent="0.2">
      <c r="B84" s="221">
        <v>84</v>
      </c>
      <c r="C84" s="709" t="s">
        <v>92</v>
      </c>
      <c r="D84" s="709" t="s">
        <v>92</v>
      </c>
      <c r="E84" s="248"/>
      <c r="F84" s="249"/>
      <c r="G84" s="250"/>
      <c r="H84" s="226" t="s">
        <v>92</v>
      </c>
      <c r="I84" s="227"/>
      <c r="J84" s="248"/>
      <c r="K84" s="249"/>
      <c r="L84" s="250"/>
      <c r="M84" s="226" t="s">
        <v>92</v>
      </c>
      <c r="N84" s="228"/>
      <c r="O84" s="227" t="s">
        <v>92</v>
      </c>
      <c r="Q84" s="238" t="s">
        <v>92</v>
      </c>
      <c r="S84" s="238" t="s">
        <v>92</v>
      </c>
      <c r="U84" s="230">
        <v>9000</v>
      </c>
      <c r="V84" s="623">
        <v>36</v>
      </c>
    </row>
    <row r="85" spans="2:22" ht="18" customHeight="1" x14ac:dyDescent="0.2">
      <c r="B85" s="231">
        <v>85</v>
      </c>
      <c r="C85" s="713" t="s">
        <v>92</v>
      </c>
      <c r="D85" s="713" t="s">
        <v>92</v>
      </c>
      <c r="E85" s="252"/>
      <c r="F85" s="253"/>
      <c r="G85" s="254"/>
      <c r="H85" s="236" t="s">
        <v>92</v>
      </c>
      <c r="I85" s="230"/>
      <c r="J85" s="252"/>
      <c r="K85" s="253"/>
      <c r="L85" s="254"/>
      <c r="M85" s="236" t="s">
        <v>92</v>
      </c>
      <c r="N85" s="237"/>
      <c r="O85" s="230" t="s">
        <v>92</v>
      </c>
      <c r="Q85" s="238" t="s">
        <v>92</v>
      </c>
      <c r="S85" s="238" t="s">
        <v>92</v>
      </c>
      <c r="U85" s="230">
        <v>9000</v>
      </c>
      <c r="V85" s="623">
        <v>36</v>
      </c>
    </row>
    <row r="86" spans="2:22" ht="18" customHeight="1" x14ac:dyDescent="0.2">
      <c r="B86" s="221">
        <v>86</v>
      </c>
      <c r="C86" s="709" t="s">
        <v>92</v>
      </c>
      <c r="D86" s="709" t="s">
        <v>92</v>
      </c>
      <c r="E86" s="248"/>
      <c r="F86" s="249"/>
      <c r="G86" s="250"/>
      <c r="H86" s="226" t="s">
        <v>92</v>
      </c>
      <c r="I86" s="227"/>
      <c r="J86" s="248"/>
      <c r="K86" s="249"/>
      <c r="L86" s="250"/>
      <c r="M86" s="226" t="s">
        <v>92</v>
      </c>
      <c r="N86" s="228"/>
      <c r="O86" s="227" t="s">
        <v>92</v>
      </c>
      <c r="Q86" s="238" t="s">
        <v>92</v>
      </c>
      <c r="S86" s="238" t="s">
        <v>92</v>
      </c>
      <c r="U86" s="230">
        <v>9000</v>
      </c>
      <c r="V86" s="623">
        <v>36</v>
      </c>
    </row>
    <row r="87" spans="2:22" ht="18" customHeight="1" x14ac:dyDescent="0.2">
      <c r="B87" s="231">
        <v>87</v>
      </c>
      <c r="C87" s="713" t="s">
        <v>92</v>
      </c>
      <c r="D87" s="713" t="s">
        <v>92</v>
      </c>
      <c r="E87" s="252"/>
      <c r="F87" s="253"/>
      <c r="G87" s="254"/>
      <c r="H87" s="236" t="s">
        <v>92</v>
      </c>
      <c r="I87" s="230"/>
      <c r="J87" s="252"/>
      <c r="K87" s="253"/>
      <c r="L87" s="254"/>
      <c r="M87" s="236" t="s">
        <v>92</v>
      </c>
      <c r="N87" s="237"/>
      <c r="O87" s="230" t="s">
        <v>92</v>
      </c>
      <c r="Q87" s="238" t="s">
        <v>92</v>
      </c>
      <c r="S87" s="238" t="s">
        <v>92</v>
      </c>
      <c r="U87" s="230">
        <v>9000</v>
      </c>
      <c r="V87" s="623">
        <v>36</v>
      </c>
    </row>
    <row r="88" spans="2:22" ht="18" customHeight="1" x14ac:dyDescent="0.2">
      <c r="B88" s="221">
        <v>88</v>
      </c>
      <c r="C88" s="709" t="s">
        <v>92</v>
      </c>
      <c r="D88" s="709" t="s">
        <v>92</v>
      </c>
      <c r="E88" s="248"/>
      <c r="F88" s="249"/>
      <c r="G88" s="250"/>
      <c r="H88" s="226" t="s">
        <v>92</v>
      </c>
      <c r="I88" s="227"/>
      <c r="J88" s="248"/>
      <c r="K88" s="249"/>
      <c r="L88" s="250"/>
      <c r="M88" s="226" t="s">
        <v>92</v>
      </c>
      <c r="N88" s="228"/>
      <c r="O88" s="227" t="s">
        <v>92</v>
      </c>
      <c r="Q88" s="238" t="s">
        <v>92</v>
      </c>
      <c r="S88" s="238" t="s">
        <v>92</v>
      </c>
      <c r="U88" s="230">
        <v>9000</v>
      </c>
      <c r="V88" s="623">
        <v>36</v>
      </c>
    </row>
    <row r="89" spans="2:22" ht="18" customHeight="1" x14ac:dyDescent="0.2">
      <c r="B89" s="231">
        <v>89</v>
      </c>
      <c r="C89" s="713" t="s">
        <v>92</v>
      </c>
      <c r="D89" s="713" t="s">
        <v>92</v>
      </c>
      <c r="E89" s="252"/>
      <c r="F89" s="253"/>
      <c r="G89" s="254"/>
      <c r="H89" s="236" t="s">
        <v>92</v>
      </c>
      <c r="I89" s="230"/>
      <c r="J89" s="252"/>
      <c r="K89" s="253"/>
      <c r="L89" s="254"/>
      <c r="M89" s="236" t="s">
        <v>92</v>
      </c>
      <c r="N89" s="237"/>
      <c r="O89" s="230" t="s">
        <v>92</v>
      </c>
      <c r="Q89" s="238" t="s">
        <v>92</v>
      </c>
      <c r="S89" s="238" t="s">
        <v>92</v>
      </c>
      <c r="U89" s="230">
        <v>9000</v>
      </c>
      <c r="V89" s="623">
        <v>36</v>
      </c>
    </row>
    <row r="90" spans="2:22" ht="18" customHeight="1" x14ac:dyDescent="0.2">
      <c r="B90" s="221">
        <v>90</v>
      </c>
      <c r="C90" s="709" t="s">
        <v>92</v>
      </c>
      <c r="D90" s="709" t="s">
        <v>92</v>
      </c>
      <c r="E90" s="248"/>
      <c r="F90" s="249"/>
      <c r="G90" s="250"/>
      <c r="H90" s="226" t="s">
        <v>92</v>
      </c>
      <c r="I90" s="227"/>
      <c r="J90" s="248"/>
      <c r="K90" s="249"/>
      <c r="L90" s="250"/>
      <c r="M90" s="226" t="s">
        <v>92</v>
      </c>
      <c r="N90" s="228"/>
      <c r="O90" s="227" t="s">
        <v>92</v>
      </c>
      <c r="Q90" s="238" t="s">
        <v>92</v>
      </c>
      <c r="S90" s="238" t="s">
        <v>92</v>
      </c>
      <c r="U90" s="230">
        <v>9000</v>
      </c>
      <c r="V90" s="623">
        <v>36</v>
      </c>
    </row>
    <row r="91" spans="2:22" ht="18" customHeight="1" x14ac:dyDescent="0.2">
      <c r="B91" s="308">
        <v>91</v>
      </c>
      <c r="C91" s="734" t="s">
        <v>92</v>
      </c>
      <c r="D91" s="734" t="s">
        <v>92</v>
      </c>
      <c r="E91" s="310"/>
      <c r="F91" s="311"/>
      <c r="G91" s="312"/>
      <c r="H91" s="313" t="s">
        <v>92</v>
      </c>
      <c r="I91" s="264"/>
      <c r="J91" s="310"/>
      <c r="K91" s="311"/>
      <c r="L91" s="312"/>
      <c r="M91" s="313" t="s">
        <v>92</v>
      </c>
      <c r="N91" s="314"/>
      <c r="O91" s="264" t="s">
        <v>92</v>
      </c>
      <c r="Q91" s="238" t="s">
        <v>92</v>
      </c>
      <c r="S91" s="238" t="s">
        <v>92</v>
      </c>
      <c r="U91" s="230">
        <v>9000</v>
      </c>
      <c r="V91" s="623">
        <v>36</v>
      </c>
    </row>
    <row r="92" spans="2:22" ht="18" customHeight="1" x14ac:dyDescent="0.2">
      <c r="B92" s="221">
        <v>92</v>
      </c>
      <c r="C92" s="709" t="s">
        <v>92</v>
      </c>
      <c r="D92" s="709" t="s">
        <v>92</v>
      </c>
      <c r="E92" s="248"/>
      <c r="F92" s="249"/>
      <c r="G92" s="250"/>
      <c r="H92" s="226" t="s">
        <v>92</v>
      </c>
      <c r="I92" s="227"/>
      <c r="J92" s="248"/>
      <c r="K92" s="249"/>
      <c r="L92" s="250"/>
      <c r="M92" s="226" t="s">
        <v>92</v>
      </c>
      <c r="N92" s="228"/>
      <c r="O92" s="227" t="s">
        <v>92</v>
      </c>
      <c r="Q92" s="238" t="s">
        <v>92</v>
      </c>
      <c r="S92" s="238" t="s">
        <v>92</v>
      </c>
      <c r="U92" s="230">
        <v>9000</v>
      </c>
      <c r="V92" s="623">
        <v>36</v>
      </c>
    </row>
    <row r="93" spans="2:22" ht="18" customHeight="1" x14ac:dyDescent="0.2">
      <c r="B93" s="231">
        <v>93</v>
      </c>
      <c r="C93" s="713" t="s">
        <v>92</v>
      </c>
      <c r="D93" s="713" t="s">
        <v>92</v>
      </c>
      <c r="E93" s="252"/>
      <c r="F93" s="253"/>
      <c r="G93" s="254"/>
      <c r="H93" s="236" t="s">
        <v>92</v>
      </c>
      <c r="I93" s="230"/>
      <c r="J93" s="252"/>
      <c r="K93" s="253"/>
      <c r="L93" s="254"/>
      <c r="M93" s="236" t="s">
        <v>92</v>
      </c>
      <c r="N93" s="237"/>
      <c r="O93" s="230" t="s">
        <v>92</v>
      </c>
      <c r="Q93" s="238" t="s">
        <v>92</v>
      </c>
      <c r="S93" s="238" t="s">
        <v>92</v>
      </c>
      <c r="U93" s="230">
        <v>9000</v>
      </c>
      <c r="V93" s="623">
        <v>36</v>
      </c>
    </row>
    <row r="94" spans="2:22" ht="18" customHeight="1" x14ac:dyDescent="0.2">
      <c r="B94" s="221">
        <v>94</v>
      </c>
      <c r="C94" s="709" t="s">
        <v>92</v>
      </c>
      <c r="D94" s="709" t="s">
        <v>92</v>
      </c>
      <c r="E94" s="248"/>
      <c r="F94" s="249"/>
      <c r="G94" s="250"/>
      <c r="H94" s="226" t="s">
        <v>92</v>
      </c>
      <c r="I94" s="227"/>
      <c r="J94" s="248"/>
      <c r="K94" s="249"/>
      <c r="L94" s="250"/>
      <c r="M94" s="226" t="s">
        <v>92</v>
      </c>
      <c r="N94" s="228"/>
      <c r="O94" s="227" t="s">
        <v>92</v>
      </c>
      <c r="Q94" s="238" t="s">
        <v>92</v>
      </c>
      <c r="S94" s="238" t="s">
        <v>92</v>
      </c>
      <c r="U94" s="230">
        <v>9000</v>
      </c>
      <c r="V94" s="623">
        <v>36</v>
      </c>
    </row>
    <row r="95" spans="2:22" ht="18" customHeight="1" x14ac:dyDescent="0.2">
      <c r="B95" s="231">
        <v>95</v>
      </c>
      <c r="C95" s="713" t="s">
        <v>92</v>
      </c>
      <c r="D95" s="713" t="s">
        <v>92</v>
      </c>
      <c r="E95" s="252"/>
      <c r="F95" s="253"/>
      <c r="G95" s="254"/>
      <c r="H95" s="236" t="s">
        <v>92</v>
      </c>
      <c r="I95" s="230"/>
      <c r="J95" s="252"/>
      <c r="K95" s="253"/>
      <c r="L95" s="254"/>
      <c r="M95" s="236" t="s">
        <v>92</v>
      </c>
      <c r="N95" s="237"/>
      <c r="O95" s="230" t="s">
        <v>92</v>
      </c>
      <c r="Q95" s="238" t="s">
        <v>92</v>
      </c>
      <c r="S95" s="238" t="s">
        <v>92</v>
      </c>
      <c r="U95" s="230">
        <v>9000</v>
      </c>
      <c r="V95" s="623">
        <v>36</v>
      </c>
    </row>
    <row r="96" spans="2:22" ht="18" customHeight="1" x14ac:dyDescent="0.2">
      <c r="B96" s="221">
        <v>96</v>
      </c>
      <c r="C96" s="709" t="s">
        <v>92</v>
      </c>
      <c r="D96" s="709" t="s">
        <v>92</v>
      </c>
      <c r="E96" s="248"/>
      <c r="F96" s="249"/>
      <c r="G96" s="250"/>
      <c r="H96" s="226" t="s">
        <v>92</v>
      </c>
      <c r="I96" s="227"/>
      <c r="J96" s="248"/>
      <c r="K96" s="249"/>
      <c r="L96" s="250"/>
      <c r="M96" s="226" t="s">
        <v>92</v>
      </c>
      <c r="N96" s="228"/>
      <c r="O96" s="227" t="s">
        <v>92</v>
      </c>
      <c r="Q96" s="238" t="s">
        <v>92</v>
      </c>
      <c r="S96" s="238" t="s">
        <v>92</v>
      </c>
      <c r="U96" s="230">
        <v>9000</v>
      </c>
      <c r="V96" s="623">
        <v>36</v>
      </c>
    </row>
    <row r="97" spans="2:22" ht="18" customHeight="1" x14ac:dyDescent="0.2">
      <c r="B97" s="231">
        <v>97</v>
      </c>
      <c r="C97" s="713" t="s">
        <v>92</v>
      </c>
      <c r="D97" s="713" t="s">
        <v>92</v>
      </c>
      <c r="E97" s="252"/>
      <c r="F97" s="253"/>
      <c r="G97" s="254"/>
      <c r="H97" s="236" t="s">
        <v>92</v>
      </c>
      <c r="I97" s="230"/>
      <c r="J97" s="252"/>
      <c r="K97" s="253"/>
      <c r="L97" s="254"/>
      <c r="M97" s="236" t="s">
        <v>92</v>
      </c>
      <c r="N97" s="237"/>
      <c r="O97" s="230" t="s">
        <v>92</v>
      </c>
      <c r="Q97" s="238" t="s">
        <v>92</v>
      </c>
      <c r="S97" s="238" t="s">
        <v>92</v>
      </c>
      <c r="U97" s="230">
        <v>9000</v>
      </c>
      <c r="V97" s="623">
        <v>36</v>
      </c>
    </row>
    <row r="98" spans="2:22" ht="18" customHeight="1" x14ac:dyDescent="0.2">
      <c r="B98" s="221">
        <v>98</v>
      </c>
      <c r="C98" s="709" t="s">
        <v>92</v>
      </c>
      <c r="D98" s="709" t="s">
        <v>92</v>
      </c>
      <c r="E98" s="248"/>
      <c r="F98" s="249"/>
      <c r="G98" s="250"/>
      <c r="H98" s="226" t="s">
        <v>92</v>
      </c>
      <c r="I98" s="227"/>
      <c r="J98" s="248"/>
      <c r="K98" s="249"/>
      <c r="L98" s="250"/>
      <c r="M98" s="226" t="s">
        <v>92</v>
      </c>
      <c r="N98" s="228"/>
      <c r="O98" s="227" t="s">
        <v>92</v>
      </c>
      <c r="Q98" s="238" t="s">
        <v>92</v>
      </c>
      <c r="S98" s="238" t="s">
        <v>92</v>
      </c>
      <c r="U98" s="230">
        <v>9000</v>
      </c>
      <c r="V98" s="623">
        <v>36</v>
      </c>
    </row>
    <row r="99" spans="2:22" ht="18" customHeight="1" x14ac:dyDescent="0.2">
      <c r="B99" s="231">
        <v>99</v>
      </c>
      <c r="C99" s="713" t="s">
        <v>92</v>
      </c>
      <c r="D99" s="713" t="s">
        <v>92</v>
      </c>
      <c r="E99" s="252"/>
      <c r="F99" s="253"/>
      <c r="G99" s="254"/>
      <c r="H99" s="236" t="s">
        <v>92</v>
      </c>
      <c r="I99" s="230"/>
      <c r="J99" s="252"/>
      <c r="K99" s="253"/>
      <c r="L99" s="254"/>
      <c r="M99" s="236" t="s">
        <v>92</v>
      </c>
      <c r="N99" s="237"/>
      <c r="O99" s="230" t="s">
        <v>92</v>
      </c>
      <c r="Q99" s="238" t="s">
        <v>92</v>
      </c>
      <c r="S99" s="238" t="s">
        <v>92</v>
      </c>
      <c r="U99" s="230">
        <v>9000</v>
      </c>
      <c r="V99" s="623">
        <v>36</v>
      </c>
    </row>
    <row r="100" spans="2:22" ht="18" customHeight="1" x14ac:dyDescent="0.2">
      <c r="B100" s="301">
        <v>100</v>
      </c>
      <c r="C100" s="712" t="s">
        <v>92</v>
      </c>
      <c r="D100" s="712" t="s">
        <v>92</v>
      </c>
      <c r="E100" s="315"/>
      <c r="F100" s="316"/>
      <c r="G100" s="317"/>
      <c r="H100" s="305" t="s">
        <v>92</v>
      </c>
      <c r="I100" s="306"/>
      <c r="J100" s="315"/>
      <c r="K100" s="316"/>
      <c r="L100" s="317"/>
      <c r="M100" s="305" t="s">
        <v>92</v>
      </c>
      <c r="N100" s="307"/>
      <c r="O100" s="306" t="s">
        <v>92</v>
      </c>
      <c r="Q100" s="238" t="s">
        <v>92</v>
      </c>
      <c r="S100" s="238" t="s">
        <v>92</v>
      </c>
      <c r="U100" s="230">
        <v>9000</v>
      </c>
      <c r="V100" s="623">
        <v>36</v>
      </c>
    </row>
    <row r="101" spans="2:22" ht="18" customHeight="1" x14ac:dyDescent="0.2">
      <c r="B101" s="231">
        <v>101</v>
      </c>
      <c r="C101" s="713" t="s">
        <v>92</v>
      </c>
      <c r="D101" s="713" t="s">
        <v>92</v>
      </c>
      <c r="E101" s="252"/>
      <c r="F101" s="253"/>
      <c r="G101" s="254"/>
      <c r="H101" s="236" t="s">
        <v>92</v>
      </c>
      <c r="I101" s="230"/>
      <c r="J101" s="252"/>
      <c r="K101" s="253"/>
      <c r="L101" s="254"/>
      <c r="M101" s="236" t="s">
        <v>92</v>
      </c>
      <c r="N101" s="237"/>
      <c r="O101" s="230" t="s">
        <v>92</v>
      </c>
      <c r="Q101" s="238" t="s">
        <v>92</v>
      </c>
      <c r="S101" s="238" t="s">
        <v>92</v>
      </c>
      <c r="U101" s="230">
        <v>9000</v>
      </c>
      <c r="V101" s="623">
        <v>36</v>
      </c>
    </row>
    <row r="102" spans="2:22" ht="18" customHeight="1" x14ac:dyDescent="0.2">
      <c r="B102" s="221">
        <v>102</v>
      </c>
      <c r="C102" s="709" t="s">
        <v>92</v>
      </c>
      <c r="D102" s="709" t="s">
        <v>92</v>
      </c>
      <c r="E102" s="248"/>
      <c r="F102" s="249"/>
      <c r="G102" s="250"/>
      <c r="H102" s="226" t="s">
        <v>92</v>
      </c>
      <c r="I102" s="227"/>
      <c r="J102" s="248"/>
      <c r="K102" s="249"/>
      <c r="L102" s="250"/>
      <c r="M102" s="226" t="s">
        <v>92</v>
      </c>
      <c r="N102" s="228"/>
      <c r="O102" s="227" t="s">
        <v>92</v>
      </c>
      <c r="Q102" s="238" t="s">
        <v>92</v>
      </c>
      <c r="S102" s="238" t="s">
        <v>92</v>
      </c>
      <c r="U102" s="230">
        <v>9000</v>
      </c>
      <c r="V102" s="623">
        <v>36</v>
      </c>
    </row>
    <row r="103" spans="2:22" ht="18" customHeight="1" x14ac:dyDescent="0.2">
      <c r="B103" s="231">
        <v>103</v>
      </c>
      <c r="C103" s="713" t="s">
        <v>92</v>
      </c>
      <c r="D103" s="713" t="s">
        <v>92</v>
      </c>
      <c r="E103" s="252"/>
      <c r="F103" s="253"/>
      <c r="G103" s="254"/>
      <c r="H103" s="236" t="s">
        <v>92</v>
      </c>
      <c r="I103" s="230"/>
      <c r="J103" s="252"/>
      <c r="K103" s="253"/>
      <c r="L103" s="254"/>
      <c r="M103" s="236" t="s">
        <v>92</v>
      </c>
      <c r="N103" s="237"/>
      <c r="O103" s="230" t="s">
        <v>92</v>
      </c>
      <c r="Q103" s="238" t="s">
        <v>92</v>
      </c>
      <c r="S103" s="238" t="s">
        <v>92</v>
      </c>
      <c r="U103" s="230">
        <v>9000</v>
      </c>
      <c r="V103" s="623">
        <v>36</v>
      </c>
    </row>
    <row r="104" spans="2:22" ht="18" customHeight="1" x14ac:dyDescent="0.2">
      <c r="B104" s="221">
        <v>104</v>
      </c>
      <c r="C104" s="709" t="s">
        <v>92</v>
      </c>
      <c r="D104" s="709" t="s">
        <v>92</v>
      </c>
      <c r="E104" s="248"/>
      <c r="F104" s="249"/>
      <c r="G104" s="250"/>
      <c r="H104" s="226" t="s">
        <v>92</v>
      </c>
      <c r="I104" s="227"/>
      <c r="J104" s="248"/>
      <c r="K104" s="249"/>
      <c r="L104" s="250"/>
      <c r="M104" s="226" t="s">
        <v>92</v>
      </c>
      <c r="N104" s="228"/>
      <c r="O104" s="227" t="s">
        <v>92</v>
      </c>
      <c r="Q104" s="238" t="s">
        <v>92</v>
      </c>
      <c r="S104" s="238" t="s">
        <v>92</v>
      </c>
      <c r="U104" s="230">
        <v>9000</v>
      </c>
      <c r="V104" s="623">
        <v>36</v>
      </c>
    </row>
    <row r="105" spans="2:22" ht="18" customHeight="1" x14ac:dyDescent="0.2">
      <c r="B105" s="231">
        <v>105</v>
      </c>
      <c r="C105" s="713" t="s">
        <v>92</v>
      </c>
      <c r="D105" s="713" t="s">
        <v>92</v>
      </c>
      <c r="E105" s="252"/>
      <c r="F105" s="253"/>
      <c r="G105" s="254"/>
      <c r="H105" s="236" t="s">
        <v>92</v>
      </c>
      <c r="I105" s="230"/>
      <c r="J105" s="252"/>
      <c r="K105" s="253"/>
      <c r="L105" s="254"/>
      <c r="M105" s="236" t="s">
        <v>92</v>
      </c>
      <c r="N105" s="237"/>
      <c r="O105" s="230" t="s">
        <v>92</v>
      </c>
      <c r="Q105" s="238" t="s">
        <v>92</v>
      </c>
      <c r="S105" s="238" t="s">
        <v>92</v>
      </c>
      <c r="U105" s="230">
        <v>9000</v>
      </c>
      <c r="V105" s="623">
        <v>36</v>
      </c>
    </row>
    <row r="106" spans="2:22" ht="18" customHeight="1" x14ac:dyDescent="0.2">
      <c r="B106" s="221">
        <v>106</v>
      </c>
      <c r="C106" s="709" t="s">
        <v>92</v>
      </c>
      <c r="D106" s="709" t="s">
        <v>92</v>
      </c>
      <c r="E106" s="248"/>
      <c r="F106" s="249"/>
      <c r="G106" s="250"/>
      <c r="H106" s="226" t="s">
        <v>92</v>
      </c>
      <c r="I106" s="227"/>
      <c r="J106" s="248"/>
      <c r="K106" s="249"/>
      <c r="L106" s="250"/>
      <c r="M106" s="226" t="s">
        <v>92</v>
      </c>
      <c r="N106" s="228"/>
      <c r="O106" s="227" t="s">
        <v>92</v>
      </c>
      <c r="Q106" s="238" t="s">
        <v>92</v>
      </c>
      <c r="S106" s="238" t="s">
        <v>92</v>
      </c>
      <c r="U106" s="230">
        <v>9000</v>
      </c>
      <c r="V106" s="623">
        <v>36</v>
      </c>
    </row>
    <row r="107" spans="2:22" ht="18" customHeight="1" x14ac:dyDescent="0.2">
      <c r="B107" s="231">
        <v>107</v>
      </c>
      <c r="C107" s="713" t="s">
        <v>92</v>
      </c>
      <c r="D107" s="713" t="s">
        <v>92</v>
      </c>
      <c r="E107" s="252"/>
      <c r="F107" s="253"/>
      <c r="G107" s="254"/>
      <c r="H107" s="236" t="s">
        <v>92</v>
      </c>
      <c r="I107" s="230"/>
      <c r="J107" s="252"/>
      <c r="K107" s="253"/>
      <c r="L107" s="254"/>
      <c r="M107" s="236" t="s">
        <v>92</v>
      </c>
      <c r="N107" s="237"/>
      <c r="O107" s="230" t="s">
        <v>92</v>
      </c>
      <c r="Q107" s="238" t="s">
        <v>92</v>
      </c>
      <c r="S107" s="238" t="s">
        <v>92</v>
      </c>
      <c r="U107" s="230">
        <v>9000</v>
      </c>
      <c r="V107" s="623">
        <v>36</v>
      </c>
    </row>
    <row r="108" spans="2:22" ht="18" customHeight="1" x14ac:dyDescent="0.2">
      <c r="B108" s="221">
        <v>108</v>
      </c>
      <c r="C108" s="709" t="s">
        <v>92</v>
      </c>
      <c r="D108" s="709" t="s">
        <v>92</v>
      </c>
      <c r="E108" s="248"/>
      <c r="F108" s="249"/>
      <c r="G108" s="250"/>
      <c r="H108" s="226" t="s">
        <v>92</v>
      </c>
      <c r="I108" s="227"/>
      <c r="J108" s="251"/>
      <c r="K108" s="249"/>
      <c r="L108" s="250"/>
      <c r="M108" s="226" t="s">
        <v>92</v>
      </c>
      <c r="N108" s="228"/>
      <c r="O108" s="227" t="s">
        <v>92</v>
      </c>
      <c r="Q108" s="238" t="s">
        <v>92</v>
      </c>
      <c r="S108" s="238" t="s">
        <v>92</v>
      </c>
      <c r="U108" s="230">
        <v>9000</v>
      </c>
      <c r="V108" s="623">
        <v>36</v>
      </c>
    </row>
    <row r="109" spans="2:22" ht="18" customHeight="1" x14ac:dyDescent="0.2">
      <c r="B109" s="231">
        <v>109</v>
      </c>
      <c r="C109" s="713" t="s">
        <v>92</v>
      </c>
      <c r="D109" s="713" t="s">
        <v>92</v>
      </c>
      <c r="E109" s="252"/>
      <c r="F109" s="253"/>
      <c r="G109" s="254"/>
      <c r="H109" s="236" t="s">
        <v>92</v>
      </c>
      <c r="I109" s="230"/>
      <c r="J109" s="252"/>
      <c r="K109" s="253"/>
      <c r="L109" s="254"/>
      <c r="M109" s="236" t="s">
        <v>92</v>
      </c>
      <c r="N109" s="237"/>
      <c r="O109" s="230" t="s">
        <v>92</v>
      </c>
      <c r="Q109" s="238" t="s">
        <v>92</v>
      </c>
      <c r="S109" s="238" t="s">
        <v>92</v>
      </c>
      <c r="U109" s="230">
        <v>9000</v>
      </c>
      <c r="V109" s="623">
        <v>36</v>
      </c>
    </row>
    <row r="110" spans="2:22" ht="18" customHeight="1" x14ac:dyDescent="0.2">
      <c r="B110" s="221">
        <v>110</v>
      </c>
      <c r="C110" s="709" t="s">
        <v>92</v>
      </c>
      <c r="D110" s="709" t="s">
        <v>92</v>
      </c>
      <c r="E110" s="248"/>
      <c r="F110" s="249"/>
      <c r="G110" s="250"/>
      <c r="H110" s="226" t="s">
        <v>92</v>
      </c>
      <c r="I110" s="227"/>
      <c r="J110" s="248"/>
      <c r="K110" s="249"/>
      <c r="L110" s="250"/>
      <c r="M110" s="226" t="s">
        <v>92</v>
      </c>
      <c r="N110" s="228"/>
      <c r="O110" s="227" t="s">
        <v>92</v>
      </c>
      <c r="Q110" s="238" t="s">
        <v>92</v>
      </c>
      <c r="S110" s="238" t="s">
        <v>92</v>
      </c>
      <c r="U110" s="230">
        <v>9000</v>
      </c>
      <c r="V110" s="623">
        <v>36</v>
      </c>
    </row>
    <row r="111" spans="2:22" ht="18" customHeight="1" x14ac:dyDescent="0.2">
      <c r="B111" s="231">
        <v>111</v>
      </c>
      <c r="C111" s="713" t="s">
        <v>92</v>
      </c>
      <c r="D111" s="713" t="s">
        <v>92</v>
      </c>
      <c r="E111" s="252"/>
      <c r="F111" s="253"/>
      <c r="G111" s="254"/>
      <c r="H111" s="236" t="s">
        <v>92</v>
      </c>
      <c r="I111" s="230"/>
      <c r="J111" s="252"/>
      <c r="K111" s="253"/>
      <c r="L111" s="254"/>
      <c r="M111" s="236" t="s">
        <v>92</v>
      </c>
      <c r="N111" s="237"/>
      <c r="O111" s="230" t="s">
        <v>92</v>
      </c>
      <c r="Q111" s="238" t="s">
        <v>92</v>
      </c>
      <c r="S111" s="238" t="s">
        <v>92</v>
      </c>
      <c r="U111" s="230">
        <v>9000</v>
      </c>
      <c r="V111" s="623">
        <v>36</v>
      </c>
    </row>
    <row r="112" spans="2:22" ht="18" customHeight="1" x14ac:dyDescent="0.2">
      <c r="B112" s="221">
        <v>112</v>
      </c>
      <c r="C112" s="709" t="s">
        <v>92</v>
      </c>
      <c r="D112" s="709" t="s">
        <v>92</v>
      </c>
      <c r="E112" s="248"/>
      <c r="F112" s="249"/>
      <c r="G112" s="250"/>
      <c r="H112" s="226" t="s">
        <v>92</v>
      </c>
      <c r="I112" s="227"/>
      <c r="J112" s="248"/>
      <c r="K112" s="249"/>
      <c r="L112" s="250"/>
      <c r="M112" s="226" t="s">
        <v>92</v>
      </c>
      <c r="N112" s="228"/>
      <c r="O112" s="227" t="s">
        <v>92</v>
      </c>
      <c r="Q112" s="238" t="s">
        <v>92</v>
      </c>
      <c r="S112" s="238" t="s">
        <v>92</v>
      </c>
      <c r="U112" s="230">
        <v>9000</v>
      </c>
      <c r="V112" s="623">
        <v>36</v>
      </c>
    </row>
    <row r="113" spans="2:22" ht="18" customHeight="1" x14ac:dyDescent="0.2">
      <c r="B113" s="231">
        <v>113</v>
      </c>
      <c r="C113" s="713" t="s">
        <v>92</v>
      </c>
      <c r="D113" s="713" t="s">
        <v>92</v>
      </c>
      <c r="E113" s="252"/>
      <c r="F113" s="253"/>
      <c r="G113" s="254"/>
      <c r="H113" s="236" t="s">
        <v>92</v>
      </c>
      <c r="I113" s="230"/>
      <c r="J113" s="252"/>
      <c r="K113" s="253"/>
      <c r="L113" s="254"/>
      <c r="M113" s="236" t="s">
        <v>92</v>
      </c>
      <c r="N113" s="237"/>
      <c r="O113" s="230" t="s">
        <v>92</v>
      </c>
      <c r="Q113" s="238" t="s">
        <v>92</v>
      </c>
      <c r="S113" s="238" t="s">
        <v>92</v>
      </c>
      <c r="U113" s="230">
        <v>9000</v>
      </c>
      <c r="V113" s="623">
        <v>36</v>
      </c>
    </row>
    <row r="114" spans="2:22" ht="18" customHeight="1" x14ac:dyDescent="0.2">
      <c r="B114" s="221">
        <v>114</v>
      </c>
      <c r="C114" s="709" t="s">
        <v>92</v>
      </c>
      <c r="D114" s="709" t="s">
        <v>92</v>
      </c>
      <c r="E114" s="248"/>
      <c r="F114" s="249"/>
      <c r="G114" s="250"/>
      <c r="H114" s="226" t="s">
        <v>92</v>
      </c>
      <c r="I114" s="227"/>
      <c r="J114" s="248"/>
      <c r="K114" s="249"/>
      <c r="L114" s="250"/>
      <c r="M114" s="226" t="s">
        <v>92</v>
      </c>
      <c r="N114" s="228"/>
      <c r="O114" s="227" t="s">
        <v>92</v>
      </c>
      <c r="Q114" s="238" t="s">
        <v>92</v>
      </c>
      <c r="S114" s="238" t="s">
        <v>92</v>
      </c>
      <c r="U114" s="230">
        <v>9000</v>
      </c>
      <c r="V114" s="623">
        <v>36</v>
      </c>
    </row>
    <row r="115" spans="2:22" ht="18" customHeight="1" x14ac:dyDescent="0.2">
      <c r="B115" s="231">
        <v>115</v>
      </c>
      <c r="C115" s="713" t="s">
        <v>92</v>
      </c>
      <c r="D115" s="713" t="s">
        <v>92</v>
      </c>
      <c r="E115" s="252"/>
      <c r="F115" s="253"/>
      <c r="G115" s="254"/>
      <c r="H115" s="236" t="s">
        <v>92</v>
      </c>
      <c r="I115" s="230"/>
      <c r="J115" s="252"/>
      <c r="K115" s="253"/>
      <c r="L115" s="254"/>
      <c r="M115" s="236" t="s">
        <v>92</v>
      </c>
      <c r="N115" s="237"/>
      <c r="O115" s="230" t="s">
        <v>92</v>
      </c>
      <c r="Q115" s="238" t="s">
        <v>92</v>
      </c>
      <c r="S115" s="238" t="s">
        <v>92</v>
      </c>
      <c r="U115" s="230">
        <v>9000</v>
      </c>
      <c r="V115" s="623">
        <v>36</v>
      </c>
    </row>
    <row r="116" spans="2:22" ht="18" customHeight="1" x14ac:dyDescent="0.2">
      <c r="B116" s="221">
        <v>116</v>
      </c>
      <c r="C116" s="709" t="s">
        <v>92</v>
      </c>
      <c r="D116" s="709" t="s">
        <v>92</v>
      </c>
      <c r="E116" s="248"/>
      <c r="F116" s="249"/>
      <c r="G116" s="250"/>
      <c r="H116" s="226" t="s">
        <v>92</v>
      </c>
      <c r="I116" s="227"/>
      <c r="J116" s="248"/>
      <c r="K116" s="249"/>
      <c r="L116" s="250"/>
      <c r="M116" s="226" t="s">
        <v>92</v>
      </c>
      <c r="N116" s="228"/>
      <c r="O116" s="227" t="s">
        <v>92</v>
      </c>
      <c r="Q116" s="238" t="s">
        <v>92</v>
      </c>
      <c r="S116" s="238" t="s">
        <v>92</v>
      </c>
      <c r="U116" s="230">
        <v>9000</v>
      </c>
      <c r="V116" s="623">
        <v>36</v>
      </c>
    </row>
    <row r="117" spans="2:22" ht="18" customHeight="1" x14ac:dyDescent="0.2">
      <c r="B117" s="231">
        <v>117</v>
      </c>
      <c r="C117" s="713" t="s">
        <v>92</v>
      </c>
      <c r="D117" s="713" t="s">
        <v>92</v>
      </c>
      <c r="E117" s="252"/>
      <c r="F117" s="253"/>
      <c r="G117" s="254"/>
      <c r="H117" s="236" t="s">
        <v>92</v>
      </c>
      <c r="I117" s="230"/>
      <c r="J117" s="252"/>
      <c r="K117" s="253"/>
      <c r="L117" s="254"/>
      <c r="M117" s="236" t="s">
        <v>92</v>
      </c>
      <c r="N117" s="237"/>
      <c r="O117" s="230" t="s">
        <v>92</v>
      </c>
      <c r="Q117" s="238" t="s">
        <v>92</v>
      </c>
      <c r="S117" s="238" t="s">
        <v>92</v>
      </c>
      <c r="U117" s="230">
        <v>9000</v>
      </c>
      <c r="V117" s="623">
        <v>36</v>
      </c>
    </row>
    <row r="118" spans="2:22" ht="18" customHeight="1" x14ac:dyDescent="0.2">
      <c r="B118" s="221">
        <v>118</v>
      </c>
      <c r="C118" s="709" t="s">
        <v>92</v>
      </c>
      <c r="D118" s="709" t="s">
        <v>92</v>
      </c>
      <c r="E118" s="248"/>
      <c r="F118" s="249"/>
      <c r="G118" s="250"/>
      <c r="H118" s="226" t="s">
        <v>92</v>
      </c>
      <c r="I118" s="227"/>
      <c r="J118" s="248"/>
      <c r="K118" s="249"/>
      <c r="L118" s="250"/>
      <c r="M118" s="226" t="s">
        <v>92</v>
      </c>
      <c r="N118" s="228"/>
      <c r="O118" s="227" t="s">
        <v>92</v>
      </c>
      <c r="Q118" s="238" t="s">
        <v>92</v>
      </c>
      <c r="S118" s="238" t="s">
        <v>92</v>
      </c>
      <c r="U118" s="230">
        <v>9000</v>
      </c>
      <c r="V118" s="623">
        <v>36</v>
      </c>
    </row>
    <row r="119" spans="2:22" ht="18" customHeight="1" x14ac:dyDescent="0.2">
      <c r="B119" s="231">
        <v>119</v>
      </c>
      <c r="C119" s="713" t="s">
        <v>92</v>
      </c>
      <c r="D119" s="713" t="s">
        <v>92</v>
      </c>
      <c r="E119" s="252"/>
      <c r="F119" s="253"/>
      <c r="G119" s="254"/>
      <c r="H119" s="236" t="s">
        <v>92</v>
      </c>
      <c r="I119" s="230"/>
      <c r="J119" s="252"/>
      <c r="K119" s="253"/>
      <c r="L119" s="254"/>
      <c r="M119" s="236" t="s">
        <v>92</v>
      </c>
      <c r="N119" s="237"/>
      <c r="O119" s="230" t="s">
        <v>92</v>
      </c>
      <c r="Q119" s="238" t="s">
        <v>92</v>
      </c>
      <c r="S119" s="238" t="s">
        <v>92</v>
      </c>
      <c r="U119" s="230">
        <v>9000</v>
      </c>
      <c r="V119" s="623">
        <v>36</v>
      </c>
    </row>
    <row r="120" spans="2:22" ht="18" customHeight="1" x14ac:dyDescent="0.2">
      <c r="B120" s="221">
        <v>120</v>
      </c>
      <c r="C120" s="709" t="s">
        <v>92</v>
      </c>
      <c r="D120" s="709" t="s">
        <v>92</v>
      </c>
      <c r="E120" s="248"/>
      <c r="F120" s="249"/>
      <c r="G120" s="250"/>
      <c r="H120" s="226" t="s">
        <v>92</v>
      </c>
      <c r="I120" s="227"/>
      <c r="J120" s="248"/>
      <c r="K120" s="249"/>
      <c r="L120" s="250"/>
      <c r="M120" s="226" t="s">
        <v>92</v>
      </c>
      <c r="N120" s="228"/>
      <c r="O120" s="227" t="s">
        <v>92</v>
      </c>
      <c r="Q120" s="238" t="s">
        <v>92</v>
      </c>
      <c r="S120" s="238" t="s">
        <v>92</v>
      </c>
      <c r="U120" s="230">
        <v>9000</v>
      </c>
      <c r="V120" s="623">
        <v>36</v>
      </c>
    </row>
    <row r="121" spans="2:22" ht="18" customHeight="1" x14ac:dyDescent="0.2">
      <c r="B121" s="231">
        <v>121</v>
      </c>
      <c r="C121" s="713" t="s">
        <v>92</v>
      </c>
      <c r="D121" s="713" t="s">
        <v>92</v>
      </c>
      <c r="E121" s="252"/>
      <c r="F121" s="253"/>
      <c r="G121" s="254"/>
      <c r="H121" s="236" t="s">
        <v>92</v>
      </c>
      <c r="I121" s="230"/>
      <c r="J121" s="252"/>
      <c r="K121" s="253"/>
      <c r="L121" s="254"/>
      <c r="M121" s="236" t="s">
        <v>92</v>
      </c>
      <c r="N121" s="237"/>
      <c r="O121" s="230" t="s">
        <v>92</v>
      </c>
      <c r="Q121" s="238" t="s">
        <v>92</v>
      </c>
      <c r="S121" s="238" t="s">
        <v>92</v>
      </c>
      <c r="U121" s="230">
        <v>9000</v>
      </c>
      <c r="V121" s="623">
        <v>36</v>
      </c>
    </row>
    <row r="122" spans="2:22" ht="18" customHeight="1" x14ac:dyDescent="0.2">
      <c r="B122" s="221">
        <v>122</v>
      </c>
      <c r="C122" s="709" t="s">
        <v>92</v>
      </c>
      <c r="D122" s="709" t="s">
        <v>92</v>
      </c>
      <c r="E122" s="248"/>
      <c r="F122" s="249"/>
      <c r="G122" s="250"/>
      <c r="H122" s="226" t="s">
        <v>92</v>
      </c>
      <c r="I122" s="227"/>
      <c r="J122" s="248"/>
      <c r="K122" s="249"/>
      <c r="L122" s="250"/>
      <c r="M122" s="226" t="s">
        <v>92</v>
      </c>
      <c r="N122" s="228"/>
      <c r="O122" s="227" t="s">
        <v>92</v>
      </c>
      <c r="Q122" s="238" t="s">
        <v>92</v>
      </c>
      <c r="S122" s="238" t="s">
        <v>92</v>
      </c>
      <c r="U122" s="230">
        <v>9000</v>
      </c>
      <c r="V122" s="623">
        <v>36</v>
      </c>
    </row>
    <row r="123" spans="2:22" ht="18" customHeight="1" x14ac:dyDescent="0.2">
      <c r="B123" s="231">
        <v>123</v>
      </c>
      <c r="C123" s="713" t="s">
        <v>92</v>
      </c>
      <c r="D123" s="713" t="s">
        <v>92</v>
      </c>
      <c r="E123" s="252"/>
      <c r="F123" s="253"/>
      <c r="G123" s="254"/>
      <c r="H123" s="236" t="s">
        <v>92</v>
      </c>
      <c r="I123" s="230"/>
      <c r="J123" s="252"/>
      <c r="K123" s="253"/>
      <c r="L123" s="254"/>
      <c r="M123" s="236" t="s">
        <v>92</v>
      </c>
      <c r="N123" s="237"/>
      <c r="O123" s="230" t="s">
        <v>92</v>
      </c>
      <c r="Q123" s="238" t="s">
        <v>92</v>
      </c>
      <c r="S123" s="238" t="s">
        <v>92</v>
      </c>
      <c r="U123" s="230">
        <v>9000</v>
      </c>
      <c r="V123" s="623">
        <v>36</v>
      </c>
    </row>
    <row r="124" spans="2:22" ht="18" customHeight="1" x14ac:dyDescent="0.2">
      <c r="B124" s="221">
        <v>124</v>
      </c>
      <c r="C124" s="709" t="s">
        <v>92</v>
      </c>
      <c r="D124" s="709" t="s">
        <v>92</v>
      </c>
      <c r="E124" s="248"/>
      <c r="F124" s="249"/>
      <c r="G124" s="250"/>
      <c r="H124" s="226" t="s">
        <v>92</v>
      </c>
      <c r="I124" s="227"/>
      <c r="J124" s="248"/>
      <c r="K124" s="249"/>
      <c r="L124" s="250"/>
      <c r="M124" s="226" t="s">
        <v>92</v>
      </c>
      <c r="N124" s="228"/>
      <c r="O124" s="227" t="s">
        <v>92</v>
      </c>
      <c r="Q124" s="238" t="s">
        <v>92</v>
      </c>
      <c r="S124" s="238" t="s">
        <v>92</v>
      </c>
      <c r="U124" s="230">
        <v>9000</v>
      </c>
      <c r="V124" s="623">
        <v>36</v>
      </c>
    </row>
    <row r="125" spans="2:22" ht="18" customHeight="1" x14ac:dyDescent="0.2">
      <c r="B125" s="231">
        <v>125</v>
      </c>
      <c r="C125" s="713" t="s">
        <v>92</v>
      </c>
      <c r="D125" s="713" t="s">
        <v>92</v>
      </c>
      <c r="E125" s="252"/>
      <c r="F125" s="253"/>
      <c r="G125" s="254"/>
      <c r="H125" s="236" t="s">
        <v>92</v>
      </c>
      <c r="I125" s="230"/>
      <c r="J125" s="252"/>
      <c r="K125" s="253"/>
      <c r="L125" s="254"/>
      <c r="M125" s="236" t="s">
        <v>92</v>
      </c>
      <c r="N125" s="237"/>
      <c r="O125" s="230" t="s">
        <v>92</v>
      </c>
      <c r="Q125" s="238" t="s">
        <v>92</v>
      </c>
      <c r="S125" s="238" t="s">
        <v>92</v>
      </c>
      <c r="U125" s="230">
        <v>9000</v>
      </c>
      <c r="V125" s="623">
        <v>36</v>
      </c>
    </row>
    <row r="126" spans="2:22" ht="18" customHeight="1" x14ac:dyDescent="0.2">
      <c r="B126" s="221">
        <v>126</v>
      </c>
      <c r="C126" s="709" t="s">
        <v>92</v>
      </c>
      <c r="D126" s="709" t="s">
        <v>92</v>
      </c>
      <c r="E126" s="248"/>
      <c r="F126" s="249"/>
      <c r="G126" s="250"/>
      <c r="H126" s="226" t="s">
        <v>92</v>
      </c>
      <c r="I126" s="227"/>
      <c r="J126" s="248"/>
      <c r="K126" s="249"/>
      <c r="L126" s="250"/>
      <c r="M126" s="226" t="s">
        <v>92</v>
      </c>
      <c r="N126" s="228"/>
      <c r="O126" s="227" t="s">
        <v>92</v>
      </c>
      <c r="Q126" s="238" t="s">
        <v>92</v>
      </c>
      <c r="S126" s="238" t="s">
        <v>92</v>
      </c>
      <c r="U126" s="230">
        <v>9000</v>
      </c>
      <c r="V126" s="623">
        <v>36</v>
      </c>
    </row>
    <row r="127" spans="2:22" ht="18" customHeight="1" x14ac:dyDescent="0.2">
      <c r="B127" s="308">
        <v>127</v>
      </c>
      <c r="C127" s="734" t="s">
        <v>92</v>
      </c>
      <c r="D127" s="734" t="s">
        <v>92</v>
      </c>
      <c r="E127" s="310"/>
      <c r="F127" s="311"/>
      <c r="G127" s="312"/>
      <c r="H127" s="313" t="s">
        <v>92</v>
      </c>
      <c r="I127" s="264"/>
      <c r="J127" s="310"/>
      <c r="K127" s="311"/>
      <c r="L127" s="312"/>
      <c r="M127" s="313" t="s">
        <v>92</v>
      </c>
      <c r="N127" s="314"/>
      <c r="O127" s="264" t="s">
        <v>92</v>
      </c>
      <c r="Q127" s="238" t="s">
        <v>92</v>
      </c>
      <c r="S127" s="238" t="s">
        <v>92</v>
      </c>
      <c r="U127" s="230">
        <v>9000</v>
      </c>
      <c r="V127" s="623">
        <v>36</v>
      </c>
    </row>
    <row r="128" spans="2:22" ht="18" customHeight="1" x14ac:dyDescent="0.2">
      <c r="B128" s="221">
        <v>128</v>
      </c>
      <c r="C128" s="709" t="s">
        <v>92</v>
      </c>
      <c r="D128" s="709" t="s">
        <v>92</v>
      </c>
      <c r="E128" s="248"/>
      <c r="F128" s="249"/>
      <c r="G128" s="250"/>
      <c r="H128" s="226" t="s">
        <v>92</v>
      </c>
      <c r="I128" s="227"/>
      <c r="J128" s="248"/>
      <c r="K128" s="249"/>
      <c r="L128" s="250"/>
      <c r="M128" s="226" t="s">
        <v>92</v>
      </c>
      <c r="N128" s="228"/>
      <c r="O128" s="227" t="s">
        <v>92</v>
      </c>
      <c r="Q128" s="238" t="s">
        <v>92</v>
      </c>
      <c r="S128" s="238" t="s">
        <v>92</v>
      </c>
      <c r="U128" s="230">
        <v>9000</v>
      </c>
      <c r="V128" s="623">
        <v>36</v>
      </c>
    </row>
    <row r="129" spans="2:22" ht="18" customHeight="1" x14ac:dyDescent="0.2">
      <c r="B129" s="231">
        <v>129</v>
      </c>
      <c r="C129" s="713" t="s">
        <v>92</v>
      </c>
      <c r="D129" s="713" t="s">
        <v>92</v>
      </c>
      <c r="E129" s="252"/>
      <c r="F129" s="253"/>
      <c r="G129" s="254"/>
      <c r="H129" s="236" t="s">
        <v>92</v>
      </c>
      <c r="I129" s="230"/>
      <c r="J129" s="252"/>
      <c r="K129" s="253"/>
      <c r="L129" s="254"/>
      <c r="M129" s="236" t="s">
        <v>92</v>
      </c>
      <c r="N129" s="237"/>
      <c r="O129" s="230" t="s">
        <v>92</v>
      </c>
      <c r="Q129" s="238" t="s">
        <v>92</v>
      </c>
      <c r="S129" s="238" t="s">
        <v>92</v>
      </c>
      <c r="U129" s="230">
        <v>9000</v>
      </c>
      <c r="V129" s="623">
        <v>36</v>
      </c>
    </row>
    <row r="130" spans="2:22" ht="18" customHeight="1" x14ac:dyDescent="0.2">
      <c r="B130" s="221">
        <v>130</v>
      </c>
      <c r="C130" s="712" t="s">
        <v>92</v>
      </c>
      <c r="D130" s="712" t="s">
        <v>92</v>
      </c>
      <c r="E130" s="248"/>
      <c r="F130" s="249"/>
      <c r="G130" s="250"/>
      <c r="H130" s="226" t="s">
        <v>92</v>
      </c>
      <c r="I130" s="227"/>
      <c r="J130" s="248"/>
      <c r="K130" s="249"/>
      <c r="L130" s="250"/>
      <c r="M130" s="226" t="s">
        <v>92</v>
      </c>
      <c r="N130" s="228"/>
      <c r="O130" s="227" t="s">
        <v>92</v>
      </c>
      <c r="Q130" s="238" t="s">
        <v>92</v>
      </c>
      <c r="S130" s="238" t="s">
        <v>92</v>
      </c>
      <c r="U130" s="230">
        <v>9000</v>
      </c>
      <c r="V130" s="623">
        <v>36</v>
      </c>
    </row>
    <row r="131" spans="2:22" ht="18" customHeight="1" x14ac:dyDescent="0.2">
      <c r="B131" s="231">
        <v>131</v>
      </c>
      <c r="C131" s="713" t="s">
        <v>92</v>
      </c>
      <c r="D131" s="713" t="s">
        <v>92</v>
      </c>
      <c r="E131" s="252"/>
      <c r="F131" s="253"/>
      <c r="G131" s="254"/>
      <c r="H131" s="236" t="s">
        <v>92</v>
      </c>
      <c r="I131" s="230"/>
      <c r="J131" s="252"/>
      <c r="K131" s="253"/>
      <c r="L131" s="254"/>
      <c r="M131" s="236" t="s">
        <v>92</v>
      </c>
      <c r="N131" s="237"/>
      <c r="O131" s="230" t="s">
        <v>92</v>
      </c>
      <c r="Q131" s="238" t="s">
        <v>92</v>
      </c>
      <c r="S131" s="238" t="s">
        <v>92</v>
      </c>
      <c r="U131" s="230">
        <v>9000</v>
      </c>
      <c r="V131" s="623">
        <v>36</v>
      </c>
    </row>
    <row r="132" spans="2:22" ht="18" customHeight="1" x14ac:dyDescent="0.2">
      <c r="B132" s="221">
        <v>132</v>
      </c>
      <c r="C132" s="709" t="s">
        <v>92</v>
      </c>
      <c r="D132" s="709" t="s">
        <v>92</v>
      </c>
      <c r="E132" s="248"/>
      <c r="F132" s="249"/>
      <c r="G132" s="250"/>
      <c r="H132" s="226" t="s">
        <v>92</v>
      </c>
      <c r="I132" s="227"/>
      <c r="J132" s="248"/>
      <c r="K132" s="249"/>
      <c r="L132" s="250"/>
      <c r="M132" s="226" t="s">
        <v>92</v>
      </c>
      <c r="N132" s="228"/>
      <c r="O132" s="227" t="s">
        <v>92</v>
      </c>
      <c r="Q132" s="238" t="s">
        <v>92</v>
      </c>
      <c r="S132" s="238" t="s">
        <v>92</v>
      </c>
      <c r="U132" s="230">
        <v>9000</v>
      </c>
      <c r="V132" s="623">
        <v>36</v>
      </c>
    </row>
    <row r="133" spans="2:22" ht="18" customHeight="1" x14ac:dyDescent="0.2">
      <c r="B133" s="231">
        <v>133</v>
      </c>
      <c r="C133" s="713" t="s">
        <v>92</v>
      </c>
      <c r="D133" s="713" t="s">
        <v>92</v>
      </c>
      <c r="E133" s="252"/>
      <c r="F133" s="253"/>
      <c r="G133" s="254"/>
      <c r="H133" s="236" t="s">
        <v>92</v>
      </c>
      <c r="I133" s="230"/>
      <c r="J133" s="252"/>
      <c r="K133" s="253"/>
      <c r="L133" s="254"/>
      <c r="M133" s="236" t="s">
        <v>92</v>
      </c>
      <c r="N133" s="237"/>
      <c r="O133" s="230" t="s">
        <v>92</v>
      </c>
      <c r="Q133" s="238" t="s">
        <v>92</v>
      </c>
      <c r="S133" s="238" t="s">
        <v>92</v>
      </c>
      <c r="U133" s="230">
        <v>9000</v>
      </c>
      <c r="V133" s="623">
        <v>36</v>
      </c>
    </row>
    <row r="134" spans="2:22" ht="18" customHeight="1" x14ac:dyDescent="0.2">
      <c r="B134" s="221">
        <v>134</v>
      </c>
      <c r="C134" s="709" t="s">
        <v>92</v>
      </c>
      <c r="D134" s="709" t="s">
        <v>92</v>
      </c>
      <c r="E134" s="248"/>
      <c r="F134" s="249"/>
      <c r="G134" s="250"/>
      <c r="H134" s="226" t="s">
        <v>92</v>
      </c>
      <c r="I134" s="227"/>
      <c r="J134" s="248"/>
      <c r="K134" s="249"/>
      <c r="L134" s="250"/>
      <c r="M134" s="226" t="s">
        <v>92</v>
      </c>
      <c r="N134" s="228"/>
      <c r="O134" s="227" t="s">
        <v>92</v>
      </c>
      <c r="Q134" s="238" t="s">
        <v>92</v>
      </c>
      <c r="S134" s="238" t="s">
        <v>92</v>
      </c>
      <c r="U134" s="230">
        <v>9000</v>
      </c>
      <c r="V134" s="623">
        <v>36</v>
      </c>
    </row>
    <row r="135" spans="2:22" ht="18" customHeight="1" x14ac:dyDescent="0.2">
      <c r="B135" s="231">
        <v>135</v>
      </c>
      <c r="C135" s="713" t="s">
        <v>92</v>
      </c>
      <c r="D135" s="713" t="s">
        <v>92</v>
      </c>
      <c r="E135" s="252"/>
      <c r="F135" s="253"/>
      <c r="G135" s="254"/>
      <c r="H135" s="236" t="s">
        <v>92</v>
      </c>
      <c r="I135" s="230"/>
      <c r="J135" s="252"/>
      <c r="K135" s="253"/>
      <c r="L135" s="254"/>
      <c r="M135" s="236" t="s">
        <v>92</v>
      </c>
      <c r="N135" s="237"/>
      <c r="O135" s="230" t="s">
        <v>92</v>
      </c>
      <c r="Q135" s="238" t="s">
        <v>92</v>
      </c>
      <c r="S135" s="238" t="s">
        <v>92</v>
      </c>
      <c r="U135" s="230">
        <v>9000</v>
      </c>
      <c r="V135" s="623">
        <v>36</v>
      </c>
    </row>
    <row r="136" spans="2:22" ht="18" customHeight="1" x14ac:dyDescent="0.2">
      <c r="B136" s="221">
        <v>136</v>
      </c>
      <c r="C136" s="709" t="s">
        <v>92</v>
      </c>
      <c r="D136" s="709" t="s">
        <v>92</v>
      </c>
      <c r="E136" s="248"/>
      <c r="F136" s="249"/>
      <c r="G136" s="250"/>
      <c r="H136" s="226" t="s">
        <v>92</v>
      </c>
      <c r="I136" s="227"/>
      <c r="J136" s="248"/>
      <c r="K136" s="249"/>
      <c r="L136" s="250"/>
      <c r="M136" s="226" t="s">
        <v>92</v>
      </c>
      <c r="N136" s="228"/>
      <c r="O136" s="227" t="s">
        <v>92</v>
      </c>
      <c r="Q136" s="238" t="s">
        <v>92</v>
      </c>
      <c r="S136" s="238" t="s">
        <v>92</v>
      </c>
      <c r="U136" s="230">
        <v>9000</v>
      </c>
      <c r="V136" s="623">
        <v>36</v>
      </c>
    </row>
    <row r="137" spans="2:22" ht="18" customHeight="1" x14ac:dyDescent="0.2">
      <c r="B137" s="231">
        <v>137</v>
      </c>
      <c r="C137" s="713" t="s">
        <v>92</v>
      </c>
      <c r="D137" s="713" t="s">
        <v>92</v>
      </c>
      <c r="E137" s="252"/>
      <c r="F137" s="253"/>
      <c r="G137" s="254"/>
      <c r="H137" s="236" t="s">
        <v>92</v>
      </c>
      <c r="I137" s="230"/>
      <c r="J137" s="252"/>
      <c r="K137" s="253"/>
      <c r="L137" s="254"/>
      <c r="M137" s="236" t="s">
        <v>92</v>
      </c>
      <c r="N137" s="237"/>
      <c r="O137" s="230" t="s">
        <v>92</v>
      </c>
      <c r="Q137" s="238" t="s">
        <v>92</v>
      </c>
      <c r="S137" s="238" t="s">
        <v>92</v>
      </c>
      <c r="U137" s="230">
        <v>9000</v>
      </c>
      <c r="V137" s="623">
        <v>36</v>
      </c>
    </row>
    <row r="138" spans="2:22" ht="18" customHeight="1" x14ac:dyDescent="0.2">
      <c r="B138" s="221">
        <v>138</v>
      </c>
      <c r="C138" s="709" t="s">
        <v>92</v>
      </c>
      <c r="D138" s="709" t="s">
        <v>92</v>
      </c>
      <c r="E138" s="248"/>
      <c r="F138" s="249"/>
      <c r="G138" s="250"/>
      <c r="H138" s="226" t="s">
        <v>92</v>
      </c>
      <c r="I138" s="227"/>
      <c r="J138" s="248"/>
      <c r="K138" s="249"/>
      <c r="L138" s="250"/>
      <c r="M138" s="226" t="s">
        <v>92</v>
      </c>
      <c r="N138" s="228"/>
      <c r="O138" s="227" t="s">
        <v>92</v>
      </c>
      <c r="Q138" s="238" t="s">
        <v>92</v>
      </c>
      <c r="S138" s="238" t="s">
        <v>92</v>
      </c>
      <c r="U138" s="230">
        <v>9000</v>
      </c>
      <c r="V138" s="623">
        <v>36</v>
      </c>
    </row>
    <row r="139" spans="2:22" ht="18" customHeight="1" x14ac:dyDescent="0.2">
      <c r="B139" s="231">
        <v>139</v>
      </c>
      <c r="C139" s="713" t="s">
        <v>92</v>
      </c>
      <c r="D139" s="713" t="s">
        <v>92</v>
      </c>
      <c r="E139" s="252"/>
      <c r="F139" s="253"/>
      <c r="G139" s="254"/>
      <c r="H139" s="236" t="s">
        <v>92</v>
      </c>
      <c r="I139" s="230"/>
      <c r="J139" s="252"/>
      <c r="K139" s="253"/>
      <c r="L139" s="254"/>
      <c r="M139" s="236" t="s">
        <v>92</v>
      </c>
      <c r="N139" s="237"/>
      <c r="O139" s="230" t="s">
        <v>92</v>
      </c>
      <c r="Q139" s="238" t="s">
        <v>92</v>
      </c>
      <c r="S139" s="238" t="s">
        <v>92</v>
      </c>
      <c r="U139" s="230">
        <v>9000</v>
      </c>
      <c r="V139" s="623">
        <v>36</v>
      </c>
    </row>
    <row r="140" spans="2:22" ht="18" customHeight="1" x14ac:dyDescent="0.2">
      <c r="B140" s="221">
        <v>140</v>
      </c>
      <c r="C140" s="709" t="s">
        <v>92</v>
      </c>
      <c r="D140" s="709" t="s">
        <v>92</v>
      </c>
      <c r="E140" s="248"/>
      <c r="F140" s="249"/>
      <c r="G140" s="250"/>
      <c r="H140" s="226" t="s">
        <v>92</v>
      </c>
      <c r="I140" s="227"/>
      <c r="J140" s="248"/>
      <c r="K140" s="249"/>
      <c r="L140" s="250"/>
      <c r="M140" s="226" t="s">
        <v>92</v>
      </c>
      <c r="N140" s="228"/>
      <c r="O140" s="227" t="s">
        <v>92</v>
      </c>
      <c r="Q140" s="238" t="s">
        <v>92</v>
      </c>
      <c r="S140" s="238" t="s">
        <v>92</v>
      </c>
      <c r="U140" s="230">
        <v>9000</v>
      </c>
      <c r="V140" s="623">
        <v>36</v>
      </c>
    </row>
    <row r="141" spans="2:22" ht="18" customHeight="1" x14ac:dyDescent="0.2">
      <c r="B141" s="231">
        <v>141</v>
      </c>
      <c r="C141" s="713" t="s">
        <v>92</v>
      </c>
      <c r="D141" s="713" t="s">
        <v>92</v>
      </c>
      <c r="E141" s="252"/>
      <c r="F141" s="253"/>
      <c r="G141" s="254"/>
      <c r="H141" s="236" t="s">
        <v>92</v>
      </c>
      <c r="I141" s="230"/>
      <c r="J141" s="252"/>
      <c r="K141" s="253"/>
      <c r="L141" s="254"/>
      <c r="M141" s="236" t="s">
        <v>92</v>
      </c>
      <c r="N141" s="237"/>
      <c r="O141" s="230" t="s">
        <v>92</v>
      </c>
      <c r="Q141" s="238" t="s">
        <v>92</v>
      </c>
      <c r="S141" s="238" t="s">
        <v>92</v>
      </c>
      <c r="U141" s="230">
        <v>9000</v>
      </c>
      <c r="V141" s="623">
        <v>36</v>
      </c>
    </row>
    <row r="142" spans="2:22" ht="18" customHeight="1" x14ac:dyDescent="0.2">
      <c r="B142" s="221">
        <v>142</v>
      </c>
      <c r="C142" s="709" t="s">
        <v>92</v>
      </c>
      <c r="D142" s="709" t="s">
        <v>92</v>
      </c>
      <c r="E142" s="248"/>
      <c r="F142" s="249"/>
      <c r="G142" s="250"/>
      <c r="H142" s="226" t="s">
        <v>92</v>
      </c>
      <c r="I142" s="227"/>
      <c r="J142" s="248"/>
      <c r="K142" s="249"/>
      <c r="L142" s="250"/>
      <c r="M142" s="226" t="s">
        <v>92</v>
      </c>
      <c r="N142" s="228"/>
      <c r="O142" s="227" t="s">
        <v>92</v>
      </c>
      <c r="Q142" s="238" t="s">
        <v>92</v>
      </c>
      <c r="S142" s="238" t="s">
        <v>92</v>
      </c>
      <c r="U142" s="230">
        <v>9000</v>
      </c>
      <c r="V142" s="623">
        <v>36</v>
      </c>
    </row>
    <row r="143" spans="2:22" ht="18" customHeight="1" x14ac:dyDescent="0.2">
      <c r="B143" s="231">
        <v>143</v>
      </c>
      <c r="C143" s="713" t="s">
        <v>92</v>
      </c>
      <c r="D143" s="713" t="s">
        <v>92</v>
      </c>
      <c r="E143" s="252"/>
      <c r="F143" s="253"/>
      <c r="G143" s="254"/>
      <c r="H143" s="236" t="s">
        <v>92</v>
      </c>
      <c r="I143" s="230"/>
      <c r="J143" s="252"/>
      <c r="K143" s="253"/>
      <c r="L143" s="254"/>
      <c r="M143" s="236" t="s">
        <v>92</v>
      </c>
      <c r="N143" s="237"/>
      <c r="O143" s="230" t="s">
        <v>92</v>
      </c>
      <c r="Q143" s="238" t="s">
        <v>92</v>
      </c>
      <c r="S143" s="238" t="s">
        <v>92</v>
      </c>
      <c r="U143" s="230">
        <v>9000</v>
      </c>
      <c r="V143" s="623">
        <v>36</v>
      </c>
    </row>
    <row r="144" spans="2:22" ht="18" customHeight="1" x14ac:dyDescent="0.2">
      <c r="B144" s="221">
        <v>144</v>
      </c>
      <c r="C144" s="709" t="s">
        <v>92</v>
      </c>
      <c r="D144" s="709" t="s">
        <v>92</v>
      </c>
      <c r="E144" s="248"/>
      <c r="F144" s="249"/>
      <c r="G144" s="250"/>
      <c r="H144" s="226" t="s">
        <v>92</v>
      </c>
      <c r="I144" s="227"/>
      <c r="J144" s="248"/>
      <c r="K144" s="249"/>
      <c r="L144" s="250"/>
      <c r="M144" s="226" t="s">
        <v>92</v>
      </c>
      <c r="N144" s="228"/>
      <c r="O144" s="227" t="s">
        <v>92</v>
      </c>
      <c r="Q144" s="238" t="s">
        <v>92</v>
      </c>
      <c r="S144" s="238" t="s">
        <v>92</v>
      </c>
      <c r="U144" s="230">
        <v>9000</v>
      </c>
      <c r="V144" s="623">
        <v>36</v>
      </c>
    </row>
    <row r="145" spans="2:22" ht="18" customHeight="1" x14ac:dyDescent="0.2">
      <c r="B145" s="308">
        <v>145</v>
      </c>
      <c r="C145" s="734" t="s">
        <v>92</v>
      </c>
      <c r="D145" s="734" t="s">
        <v>92</v>
      </c>
      <c r="E145" s="310"/>
      <c r="F145" s="311"/>
      <c r="G145" s="312"/>
      <c r="H145" s="313" t="s">
        <v>92</v>
      </c>
      <c r="I145" s="264"/>
      <c r="J145" s="310"/>
      <c r="K145" s="311"/>
      <c r="L145" s="312"/>
      <c r="M145" s="313" t="s">
        <v>92</v>
      </c>
      <c r="N145" s="314"/>
      <c r="O145" s="264" t="s">
        <v>92</v>
      </c>
      <c r="Q145" s="238" t="s">
        <v>92</v>
      </c>
      <c r="S145" s="238" t="s">
        <v>92</v>
      </c>
      <c r="U145" s="230">
        <v>9000</v>
      </c>
      <c r="V145" s="623">
        <v>36</v>
      </c>
    </row>
    <row r="146" spans="2:22" ht="18" customHeight="1" x14ac:dyDescent="0.2">
      <c r="B146" s="221">
        <v>146</v>
      </c>
      <c r="C146" s="709" t="s">
        <v>92</v>
      </c>
      <c r="D146" s="709" t="s">
        <v>92</v>
      </c>
      <c r="E146" s="248"/>
      <c r="F146" s="249"/>
      <c r="G146" s="250"/>
      <c r="H146" s="226" t="s">
        <v>92</v>
      </c>
      <c r="I146" s="227"/>
      <c r="J146" s="248"/>
      <c r="K146" s="249"/>
      <c r="L146" s="250"/>
      <c r="M146" s="226" t="s">
        <v>92</v>
      </c>
      <c r="N146" s="228"/>
      <c r="O146" s="227" t="s">
        <v>92</v>
      </c>
      <c r="Q146" s="238" t="s">
        <v>92</v>
      </c>
      <c r="S146" s="238" t="s">
        <v>92</v>
      </c>
      <c r="U146" s="230">
        <v>9000</v>
      </c>
      <c r="V146" s="623">
        <v>36</v>
      </c>
    </row>
    <row r="147" spans="2:22" ht="18" customHeight="1" x14ac:dyDescent="0.2">
      <c r="B147" s="231">
        <v>147</v>
      </c>
      <c r="C147" s="713" t="s">
        <v>92</v>
      </c>
      <c r="D147" s="713" t="s">
        <v>92</v>
      </c>
      <c r="E147" s="252"/>
      <c r="F147" s="253"/>
      <c r="G147" s="254"/>
      <c r="H147" s="236" t="s">
        <v>92</v>
      </c>
      <c r="I147" s="230"/>
      <c r="J147" s="252"/>
      <c r="K147" s="253"/>
      <c r="L147" s="254"/>
      <c r="M147" s="236" t="s">
        <v>92</v>
      </c>
      <c r="N147" s="237"/>
      <c r="O147" s="230" t="s">
        <v>92</v>
      </c>
      <c r="Q147" s="238" t="s">
        <v>92</v>
      </c>
      <c r="S147" s="238" t="s">
        <v>92</v>
      </c>
      <c r="U147" s="230">
        <v>9000</v>
      </c>
      <c r="V147" s="623">
        <v>36</v>
      </c>
    </row>
    <row r="148" spans="2:22" ht="18" customHeight="1" x14ac:dyDescent="0.2">
      <c r="B148" s="221">
        <v>148</v>
      </c>
      <c r="C148" s="709" t="s">
        <v>92</v>
      </c>
      <c r="D148" s="709" t="s">
        <v>92</v>
      </c>
      <c r="E148" s="248"/>
      <c r="F148" s="249"/>
      <c r="G148" s="250"/>
      <c r="H148" s="226" t="s">
        <v>92</v>
      </c>
      <c r="I148" s="227"/>
      <c r="J148" s="248"/>
      <c r="K148" s="249"/>
      <c r="L148" s="250"/>
      <c r="M148" s="226" t="s">
        <v>92</v>
      </c>
      <c r="N148" s="228"/>
      <c r="O148" s="227" t="s">
        <v>92</v>
      </c>
      <c r="Q148" s="238" t="s">
        <v>92</v>
      </c>
      <c r="S148" s="238" t="s">
        <v>92</v>
      </c>
      <c r="U148" s="230">
        <v>9000</v>
      </c>
      <c r="V148" s="623">
        <v>36</v>
      </c>
    </row>
    <row r="149" spans="2:22" ht="18" customHeight="1" x14ac:dyDescent="0.2">
      <c r="B149" s="231">
        <v>149</v>
      </c>
      <c r="C149" s="713" t="s">
        <v>92</v>
      </c>
      <c r="D149" s="713" t="s">
        <v>92</v>
      </c>
      <c r="E149" s="252"/>
      <c r="F149" s="253"/>
      <c r="G149" s="254"/>
      <c r="H149" s="236" t="s">
        <v>92</v>
      </c>
      <c r="I149" s="230"/>
      <c r="J149" s="252"/>
      <c r="K149" s="253"/>
      <c r="L149" s="254"/>
      <c r="M149" s="236" t="s">
        <v>92</v>
      </c>
      <c r="N149" s="237"/>
      <c r="O149" s="230" t="s">
        <v>92</v>
      </c>
      <c r="Q149" s="238" t="s">
        <v>92</v>
      </c>
      <c r="S149" s="238" t="s">
        <v>92</v>
      </c>
      <c r="U149" s="230">
        <v>9000</v>
      </c>
      <c r="V149" s="623">
        <v>36</v>
      </c>
    </row>
    <row r="150" spans="2:22" ht="18" customHeight="1" x14ac:dyDescent="0.2">
      <c r="B150" s="221">
        <v>150</v>
      </c>
      <c r="C150" s="709" t="s">
        <v>92</v>
      </c>
      <c r="D150" s="709" t="s">
        <v>92</v>
      </c>
      <c r="E150" s="248"/>
      <c r="F150" s="249"/>
      <c r="G150" s="250"/>
      <c r="H150" s="226" t="s">
        <v>92</v>
      </c>
      <c r="I150" s="227"/>
      <c r="J150" s="248"/>
      <c r="K150" s="249"/>
      <c r="L150" s="250"/>
      <c r="M150" s="226" t="s">
        <v>92</v>
      </c>
      <c r="N150" s="228"/>
      <c r="O150" s="227" t="s">
        <v>92</v>
      </c>
      <c r="Q150" s="238" t="s">
        <v>92</v>
      </c>
      <c r="S150" s="238" t="s">
        <v>92</v>
      </c>
      <c r="U150" s="230">
        <v>9000</v>
      </c>
      <c r="V150" s="623">
        <v>36</v>
      </c>
    </row>
    <row r="151" spans="2:22" ht="18" customHeight="1" x14ac:dyDescent="0.2">
      <c r="B151" s="231">
        <v>151</v>
      </c>
      <c r="C151" s="713" t="s">
        <v>92</v>
      </c>
      <c r="D151" s="713" t="s">
        <v>92</v>
      </c>
      <c r="E151" s="252"/>
      <c r="F151" s="253"/>
      <c r="G151" s="254"/>
      <c r="H151" s="236" t="s">
        <v>92</v>
      </c>
      <c r="I151" s="230"/>
      <c r="J151" s="252"/>
      <c r="K151" s="253"/>
      <c r="L151" s="254"/>
      <c r="M151" s="236" t="s">
        <v>92</v>
      </c>
      <c r="N151" s="237"/>
      <c r="O151" s="230" t="s">
        <v>92</v>
      </c>
      <c r="Q151" s="238" t="s">
        <v>92</v>
      </c>
      <c r="S151" s="238" t="s">
        <v>92</v>
      </c>
      <c r="U151" s="230">
        <v>9000</v>
      </c>
      <c r="V151" s="623">
        <v>36</v>
      </c>
    </row>
    <row r="152" spans="2:22" ht="18" customHeight="1" x14ac:dyDescent="0.2">
      <c r="B152" s="221">
        <v>152</v>
      </c>
      <c r="C152" s="709" t="s">
        <v>92</v>
      </c>
      <c r="D152" s="709" t="s">
        <v>92</v>
      </c>
      <c r="E152" s="248"/>
      <c r="F152" s="249"/>
      <c r="G152" s="250"/>
      <c r="H152" s="226" t="s">
        <v>92</v>
      </c>
      <c r="I152" s="227"/>
      <c r="J152" s="248"/>
      <c r="K152" s="249"/>
      <c r="L152" s="250"/>
      <c r="M152" s="226" t="s">
        <v>92</v>
      </c>
      <c r="N152" s="228"/>
      <c r="O152" s="227" t="s">
        <v>92</v>
      </c>
      <c r="Q152" s="238" t="s">
        <v>92</v>
      </c>
      <c r="S152" s="238" t="s">
        <v>92</v>
      </c>
      <c r="U152" s="230">
        <v>9000</v>
      </c>
      <c r="V152" s="623">
        <v>36</v>
      </c>
    </row>
    <row r="153" spans="2:22" ht="18" customHeight="1" x14ac:dyDescent="0.2">
      <c r="B153" s="231">
        <v>153</v>
      </c>
      <c r="C153" s="713" t="s">
        <v>92</v>
      </c>
      <c r="D153" s="713" t="s">
        <v>92</v>
      </c>
      <c r="E153" s="252"/>
      <c r="F153" s="253"/>
      <c r="G153" s="254"/>
      <c r="H153" s="236" t="s">
        <v>92</v>
      </c>
      <c r="I153" s="230"/>
      <c r="J153" s="252"/>
      <c r="K153" s="253"/>
      <c r="L153" s="254"/>
      <c r="M153" s="236" t="s">
        <v>92</v>
      </c>
      <c r="N153" s="237"/>
      <c r="O153" s="230" t="s">
        <v>92</v>
      </c>
      <c r="Q153" s="238" t="s">
        <v>92</v>
      </c>
      <c r="S153" s="238" t="s">
        <v>92</v>
      </c>
      <c r="U153" s="230">
        <v>9000</v>
      </c>
      <c r="V153" s="623">
        <v>36</v>
      </c>
    </row>
    <row r="154" spans="2:22" ht="18" customHeight="1" x14ac:dyDescent="0.2">
      <c r="B154" s="221">
        <v>154</v>
      </c>
      <c r="C154" s="709" t="s">
        <v>92</v>
      </c>
      <c r="D154" s="709" t="s">
        <v>92</v>
      </c>
      <c r="E154" s="248"/>
      <c r="F154" s="249"/>
      <c r="G154" s="250"/>
      <c r="H154" s="226" t="s">
        <v>92</v>
      </c>
      <c r="I154" s="227"/>
      <c r="J154" s="248"/>
      <c r="K154" s="249"/>
      <c r="L154" s="250"/>
      <c r="M154" s="226" t="s">
        <v>92</v>
      </c>
      <c r="N154" s="228"/>
      <c r="O154" s="227" t="s">
        <v>92</v>
      </c>
      <c r="Q154" s="238" t="s">
        <v>92</v>
      </c>
      <c r="S154" s="238" t="s">
        <v>92</v>
      </c>
      <c r="U154" s="230">
        <v>9000</v>
      </c>
      <c r="V154" s="623">
        <v>36</v>
      </c>
    </row>
    <row r="155" spans="2:22" ht="18" customHeight="1" x14ac:dyDescent="0.2">
      <c r="B155" s="231">
        <v>155</v>
      </c>
      <c r="C155" s="713" t="s">
        <v>92</v>
      </c>
      <c r="D155" s="713" t="s">
        <v>92</v>
      </c>
      <c r="E155" s="252"/>
      <c r="F155" s="253"/>
      <c r="G155" s="254"/>
      <c r="H155" s="236" t="s">
        <v>92</v>
      </c>
      <c r="I155" s="230"/>
      <c r="J155" s="252"/>
      <c r="K155" s="253"/>
      <c r="L155" s="254"/>
      <c r="M155" s="236" t="s">
        <v>92</v>
      </c>
      <c r="N155" s="237"/>
      <c r="O155" s="230" t="s">
        <v>92</v>
      </c>
      <c r="Q155" s="238" t="s">
        <v>92</v>
      </c>
      <c r="S155" s="238" t="s">
        <v>92</v>
      </c>
      <c r="U155" s="230">
        <v>9000</v>
      </c>
      <c r="V155" s="623">
        <v>36</v>
      </c>
    </row>
    <row r="156" spans="2:22" ht="18" customHeight="1" x14ac:dyDescent="0.2">
      <c r="B156" s="221">
        <v>156</v>
      </c>
      <c r="C156" s="709" t="s">
        <v>92</v>
      </c>
      <c r="D156" s="709" t="s">
        <v>92</v>
      </c>
      <c r="E156" s="248"/>
      <c r="F156" s="249"/>
      <c r="G156" s="250"/>
      <c r="H156" s="226" t="s">
        <v>92</v>
      </c>
      <c r="I156" s="227"/>
      <c r="J156" s="248"/>
      <c r="K156" s="249"/>
      <c r="L156" s="250"/>
      <c r="M156" s="226" t="s">
        <v>92</v>
      </c>
      <c r="N156" s="228"/>
      <c r="O156" s="227" t="s">
        <v>92</v>
      </c>
      <c r="Q156" s="238" t="s">
        <v>92</v>
      </c>
      <c r="S156" s="238" t="s">
        <v>92</v>
      </c>
      <c r="U156" s="230">
        <v>9000</v>
      </c>
      <c r="V156" s="623">
        <v>36</v>
      </c>
    </row>
    <row r="157" spans="2:22" ht="18" customHeight="1" x14ac:dyDescent="0.2">
      <c r="B157" s="231">
        <v>157</v>
      </c>
      <c r="C157" s="713" t="s">
        <v>92</v>
      </c>
      <c r="D157" s="713" t="s">
        <v>92</v>
      </c>
      <c r="E157" s="252"/>
      <c r="F157" s="253"/>
      <c r="G157" s="254"/>
      <c r="H157" s="236" t="s">
        <v>92</v>
      </c>
      <c r="I157" s="230"/>
      <c r="J157" s="252"/>
      <c r="K157" s="253"/>
      <c r="L157" s="254"/>
      <c r="M157" s="236" t="s">
        <v>92</v>
      </c>
      <c r="N157" s="237"/>
      <c r="O157" s="230" t="s">
        <v>92</v>
      </c>
      <c r="Q157" s="238" t="s">
        <v>92</v>
      </c>
      <c r="S157" s="238" t="s">
        <v>92</v>
      </c>
      <c r="U157" s="230">
        <v>9000</v>
      </c>
      <c r="V157" s="623">
        <v>36</v>
      </c>
    </row>
    <row r="158" spans="2:22" ht="18" customHeight="1" x14ac:dyDescent="0.2">
      <c r="B158" s="221">
        <v>158</v>
      </c>
      <c r="C158" s="709" t="s">
        <v>92</v>
      </c>
      <c r="D158" s="709" t="s">
        <v>92</v>
      </c>
      <c r="E158" s="248"/>
      <c r="F158" s="249"/>
      <c r="G158" s="250"/>
      <c r="H158" s="226" t="s">
        <v>92</v>
      </c>
      <c r="I158" s="227"/>
      <c r="J158" s="248"/>
      <c r="K158" s="249"/>
      <c r="L158" s="250"/>
      <c r="M158" s="226" t="s">
        <v>92</v>
      </c>
      <c r="N158" s="228"/>
      <c r="O158" s="227" t="s">
        <v>92</v>
      </c>
      <c r="Q158" s="238" t="s">
        <v>92</v>
      </c>
      <c r="S158" s="238" t="s">
        <v>92</v>
      </c>
      <c r="U158" s="230">
        <v>9000</v>
      </c>
      <c r="V158" s="623">
        <v>36</v>
      </c>
    </row>
    <row r="159" spans="2:22" ht="18" customHeight="1" x14ac:dyDescent="0.2">
      <c r="B159" s="231">
        <v>159</v>
      </c>
      <c r="C159" s="713" t="s">
        <v>92</v>
      </c>
      <c r="D159" s="713" t="s">
        <v>92</v>
      </c>
      <c r="E159" s="252"/>
      <c r="F159" s="253"/>
      <c r="G159" s="254"/>
      <c r="H159" s="236" t="s">
        <v>92</v>
      </c>
      <c r="I159" s="230"/>
      <c r="J159" s="252"/>
      <c r="K159" s="253"/>
      <c r="L159" s="254"/>
      <c r="M159" s="236" t="s">
        <v>92</v>
      </c>
      <c r="N159" s="237"/>
      <c r="O159" s="230" t="s">
        <v>92</v>
      </c>
      <c r="Q159" s="238" t="s">
        <v>92</v>
      </c>
      <c r="S159" s="238" t="s">
        <v>92</v>
      </c>
      <c r="U159" s="230">
        <v>9000</v>
      </c>
      <c r="V159" s="623">
        <v>36</v>
      </c>
    </row>
    <row r="160" spans="2:22" ht="18" customHeight="1" x14ac:dyDescent="0.2">
      <c r="B160" s="221">
        <v>160</v>
      </c>
      <c r="C160" s="709" t="s">
        <v>92</v>
      </c>
      <c r="D160" s="709" t="s">
        <v>92</v>
      </c>
      <c r="E160" s="248"/>
      <c r="F160" s="249"/>
      <c r="G160" s="250"/>
      <c r="H160" s="226" t="s">
        <v>92</v>
      </c>
      <c r="I160" s="227"/>
      <c r="J160" s="248"/>
      <c r="K160" s="249"/>
      <c r="L160" s="250"/>
      <c r="M160" s="226" t="s">
        <v>92</v>
      </c>
      <c r="N160" s="228"/>
      <c r="O160" s="227" t="s">
        <v>92</v>
      </c>
      <c r="Q160" s="238" t="s">
        <v>92</v>
      </c>
      <c r="S160" s="238" t="s">
        <v>92</v>
      </c>
      <c r="U160" s="230">
        <v>9000</v>
      </c>
      <c r="V160" s="623">
        <v>36</v>
      </c>
    </row>
    <row r="161" spans="2:22" ht="18" customHeight="1" x14ac:dyDescent="0.2">
      <c r="B161" s="231">
        <v>161</v>
      </c>
      <c r="C161" s="713" t="s">
        <v>92</v>
      </c>
      <c r="D161" s="713" t="s">
        <v>92</v>
      </c>
      <c r="E161" s="252"/>
      <c r="F161" s="253"/>
      <c r="G161" s="254"/>
      <c r="H161" s="236" t="s">
        <v>92</v>
      </c>
      <c r="I161" s="230"/>
      <c r="J161" s="252"/>
      <c r="K161" s="253"/>
      <c r="L161" s="254"/>
      <c r="M161" s="236" t="s">
        <v>92</v>
      </c>
      <c r="N161" s="237"/>
      <c r="O161" s="230" t="s">
        <v>92</v>
      </c>
      <c r="Q161" s="238" t="s">
        <v>92</v>
      </c>
      <c r="S161" s="238" t="s">
        <v>92</v>
      </c>
      <c r="U161" s="230">
        <v>9000</v>
      </c>
      <c r="V161" s="623">
        <v>36</v>
      </c>
    </row>
    <row r="162" spans="2:22" ht="18" customHeight="1" x14ac:dyDescent="0.2">
      <c r="B162" s="221">
        <v>162</v>
      </c>
      <c r="C162" s="709" t="s">
        <v>92</v>
      </c>
      <c r="D162" s="709" t="s">
        <v>92</v>
      </c>
      <c r="E162" s="248"/>
      <c r="F162" s="249"/>
      <c r="G162" s="250"/>
      <c r="H162" s="226" t="s">
        <v>92</v>
      </c>
      <c r="I162" s="227"/>
      <c r="J162" s="248"/>
      <c r="K162" s="249"/>
      <c r="L162" s="250"/>
      <c r="M162" s="226" t="s">
        <v>92</v>
      </c>
      <c r="N162" s="228"/>
      <c r="O162" s="227" t="s">
        <v>92</v>
      </c>
      <c r="Q162" s="238" t="s">
        <v>92</v>
      </c>
      <c r="S162" s="238" t="s">
        <v>92</v>
      </c>
      <c r="U162" s="230">
        <v>9000</v>
      </c>
      <c r="V162" s="623">
        <v>36</v>
      </c>
    </row>
    <row r="163" spans="2:22" ht="18" customHeight="1" x14ac:dyDescent="0.2">
      <c r="B163" s="231">
        <v>163</v>
      </c>
      <c r="C163" s="713" t="s">
        <v>92</v>
      </c>
      <c r="D163" s="713" t="s">
        <v>92</v>
      </c>
      <c r="E163" s="252"/>
      <c r="F163" s="253"/>
      <c r="G163" s="254"/>
      <c r="H163" s="236" t="s">
        <v>92</v>
      </c>
      <c r="I163" s="230"/>
      <c r="J163" s="252"/>
      <c r="K163" s="253"/>
      <c r="L163" s="254"/>
      <c r="M163" s="236" t="s">
        <v>92</v>
      </c>
      <c r="N163" s="237"/>
      <c r="O163" s="230" t="s">
        <v>92</v>
      </c>
      <c r="Q163" s="238" t="s">
        <v>92</v>
      </c>
      <c r="S163" s="238" t="s">
        <v>92</v>
      </c>
      <c r="U163" s="230">
        <v>9000</v>
      </c>
      <c r="V163" s="623">
        <v>36</v>
      </c>
    </row>
    <row r="164" spans="2:22" ht="18" customHeight="1" x14ac:dyDescent="0.2">
      <c r="B164" s="221">
        <v>164</v>
      </c>
      <c r="C164" s="709" t="s">
        <v>92</v>
      </c>
      <c r="D164" s="709" t="s">
        <v>92</v>
      </c>
      <c r="E164" s="248"/>
      <c r="F164" s="249"/>
      <c r="G164" s="250"/>
      <c r="H164" s="226" t="s">
        <v>92</v>
      </c>
      <c r="I164" s="227"/>
      <c r="J164" s="248"/>
      <c r="K164" s="249"/>
      <c r="L164" s="250"/>
      <c r="M164" s="226" t="s">
        <v>92</v>
      </c>
      <c r="N164" s="228"/>
      <c r="O164" s="227" t="s">
        <v>92</v>
      </c>
      <c r="Q164" s="238" t="s">
        <v>92</v>
      </c>
      <c r="S164" s="238" t="s">
        <v>92</v>
      </c>
      <c r="U164" s="230">
        <v>9000</v>
      </c>
      <c r="V164" s="623">
        <v>36</v>
      </c>
    </row>
    <row r="165" spans="2:22" ht="18" customHeight="1" x14ac:dyDescent="0.2">
      <c r="B165" s="231">
        <v>165</v>
      </c>
      <c r="C165" s="713" t="s">
        <v>92</v>
      </c>
      <c r="D165" s="713" t="s">
        <v>92</v>
      </c>
      <c r="E165" s="252"/>
      <c r="F165" s="253"/>
      <c r="G165" s="254"/>
      <c r="H165" s="236" t="s">
        <v>92</v>
      </c>
      <c r="I165" s="230"/>
      <c r="J165" s="252"/>
      <c r="K165" s="253"/>
      <c r="L165" s="254"/>
      <c r="M165" s="236" t="s">
        <v>92</v>
      </c>
      <c r="N165" s="237"/>
      <c r="O165" s="230" t="s">
        <v>92</v>
      </c>
      <c r="Q165" s="238" t="s">
        <v>92</v>
      </c>
      <c r="S165" s="238" t="s">
        <v>92</v>
      </c>
      <c r="U165" s="230">
        <v>9000</v>
      </c>
      <c r="V165" s="623">
        <v>36</v>
      </c>
    </row>
    <row r="166" spans="2:22" ht="18" customHeight="1" x14ac:dyDescent="0.2">
      <c r="B166" s="221">
        <v>166</v>
      </c>
      <c r="C166" s="709" t="s">
        <v>92</v>
      </c>
      <c r="D166" s="709" t="s">
        <v>92</v>
      </c>
      <c r="E166" s="248"/>
      <c r="F166" s="249"/>
      <c r="G166" s="250"/>
      <c r="H166" s="226" t="s">
        <v>92</v>
      </c>
      <c r="I166" s="227"/>
      <c r="J166" s="248"/>
      <c r="K166" s="249"/>
      <c r="L166" s="250"/>
      <c r="M166" s="226" t="s">
        <v>92</v>
      </c>
      <c r="N166" s="228"/>
      <c r="O166" s="227" t="s">
        <v>92</v>
      </c>
      <c r="Q166" s="238" t="s">
        <v>92</v>
      </c>
      <c r="S166" s="238" t="s">
        <v>92</v>
      </c>
      <c r="U166" s="230">
        <v>9000</v>
      </c>
      <c r="V166" s="623">
        <v>36</v>
      </c>
    </row>
    <row r="167" spans="2:22" ht="18" customHeight="1" x14ac:dyDescent="0.2">
      <c r="B167" s="231">
        <v>167</v>
      </c>
      <c r="C167" s="713" t="s">
        <v>92</v>
      </c>
      <c r="D167" s="713" t="s">
        <v>92</v>
      </c>
      <c r="E167" s="252"/>
      <c r="F167" s="253"/>
      <c r="G167" s="254"/>
      <c r="H167" s="236" t="s">
        <v>92</v>
      </c>
      <c r="I167" s="230"/>
      <c r="J167" s="252"/>
      <c r="K167" s="253"/>
      <c r="L167" s="254"/>
      <c r="M167" s="236" t="s">
        <v>92</v>
      </c>
      <c r="N167" s="237"/>
      <c r="O167" s="230" t="s">
        <v>92</v>
      </c>
      <c r="Q167" s="238" t="s">
        <v>92</v>
      </c>
      <c r="S167" s="238" t="s">
        <v>92</v>
      </c>
      <c r="U167" s="230">
        <v>9000</v>
      </c>
      <c r="V167" s="623">
        <v>36</v>
      </c>
    </row>
    <row r="168" spans="2:22" ht="18" customHeight="1" x14ac:dyDescent="0.2">
      <c r="B168" s="221">
        <v>168</v>
      </c>
      <c r="C168" s="709" t="s">
        <v>92</v>
      </c>
      <c r="D168" s="709" t="s">
        <v>92</v>
      </c>
      <c r="E168" s="248"/>
      <c r="F168" s="249"/>
      <c r="G168" s="250"/>
      <c r="H168" s="226" t="s">
        <v>92</v>
      </c>
      <c r="I168" s="227"/>
      <c r="J168" s="248"/>
      <c r="K168" s="249"/>
      <c r="L168" s="250"/>
      <c r="M168" s="226" t="s">
        <v>92</v>
      </c>
      <c r="N168" s="228"/>
      <c r="O168" s="227" t="s">
        <v>92</v>
      </c>
      <c r="Q168" s="238" t="s">
        <v>92</v>
      </c>
      <c r="S168" s="238" t="s">
        <v>92</v>
      </c>
      <c r="U168" s="230">
        <v>9000</v>
      </c>
      <c r="V168" s="623">
        <v>36</v>
      </c>
    </row>
    <row r="169" spans="2:22" ht="18" customHeight="1" x14ac:dyDescent="0.2">
      <c r="B169" s="231">
        <v>169</v>
      </c>
      <c r="C169" s="713" t="s">
        <v>92</v>
      </c>
      <c r="D169" s="713" t="s">
        <v>92</v>
      </c>
      <c r="E169" s="252"/>
      <c r="F169" s="253"/>
      <c r="G169" s="254"/>
      <c r="H169" s="236" t="s">
        <v>92</v>
      </c>
      <c r="I169" s="230"/>
      <c r="J169" s="252"/>
      <c r="K169" s="253"/>
      <c r="L169" s="254"/>
      <c r="M169" s="236" t="s">
        <v>92</v>
      </c>
      <c r="N169" s="237"/>
      <c r="O169" s="230" t="s">
        <v>92</v>
      </c>
      <c r="Q169" s="238" t="s">
        <v>92</v>
      </c>
      <c r="S169" s="238" t="s">
        <v>92</v>
      </c>
      <c r="U169" s="230">
        <v>9000</v>
      </c>
      <c r="V169" s="623">
        <v>36</v>
      </c>
    </row>
    <row r="170" spans="2:22" ht="18" customHeight="1" x14ac:dyDescent="0.2">
      <c r="B170" s="221">
        <v>170</v>
      </c>
      <c r="C170" s="709" t="s">
        <v>92</v>
      </c>
      <c r="D170" s="709" t="s">
        <v>92</v>
      </c>
      <c r="E170" s="248"/>
      <c r="F170" s="249"/>
      <c r="G170" s="250"/>
      <c r="H170" s="226" t="s">
        <v>92</v>
      </c>
      <c r="I170" s="227"/>
      <c r="J170" s="248"/>
      <c r="K170" s="249"/>
      <c r="L170" s="250"/>
      <c r="M170" s="226" t="s">
        <v>92</v>
      </c>
      <c r="N170" s="228"/>
      <c r="O170" s="227" t="s">
        <v>92</v>
      </c>
      <c r="Q170" s="238" t="s">
        <v>92</v>
      </c>
      <c r="S170" s="238" t="s">
        <v>92</v>
      </c>
      <c r="U170" s="230">
        <v>9000</v>
      </c>
      <c r="V170" s="623">
        <v>36</v>
      </c>
    </row>
    <row r="171" spans="2:22" ht="18" customHeight="1" x14ac:dyDescent="0.2">
      <c r="B171" s="231">
        <v>171</v>
      </c>
      <c r="C171" s="713" t="s">
        <v>92</v>
      </c>
      <c r="D171" s="713" t="s">
        <v>92</v>
      </c>
      <c r="E171" s="252"/>
      <c r="F171" s="253"/>
      <c r="G171" s="254"/>
      <c r="H171" s="236" t="s">
        <v>92</v>
      </c>
      <c r="I171" s="230"/>
      <c r="J171" s="252"/>
      <c r="K171" s="253"/>
      <c r="L171" s="254"/>
      <c r="M171" s="236" t="s">
        <v>92</v>
      </c>
      <c r="N171" s="237"/>
      <c r="O171" s="230" t="s">
        <v>92</v>
      </c>
      <c r="Q171" s="238" t="s">
        <v>92</v>
      </c>
      <c r="S171" s="238" t="s">
        <v>92</v>
      </c>
      <c r="U171" s="230">
        <v>9000</v>
      </c>
      <c r="V171" s="623">
        <v>36</v>
      </c>
    </row>
    <row r="172" spans="2:22" ht="18" customHeight="1" x14ac:dyDescent="0.2">
      <c r="B172" s="221">
        <v>172</v>
      </c>
      <c r="C172" s="709" t="s">
        <v>92</v>
      </c>
      <c r="D172" s="709" t="s">
        <v>92</v>
      </c>
      <c r="E172" s="248"/>
      <c r="F172" s="249"/>
      <c r="G172" s="250"/>
      <c r="H172" s="226" t="s">
        <v>92</v>
      </c>
      <c r="I172" s="227"/>
      <c r="J172" s="248"/>
      <c r="K172" s="249"/>
      <c r="L172" s="250"/>
      <c r="M172" s="226" t="s">
        <v>92</v>
      </c>
      <c r="N172" s="228"/>
      <c r="O172" s="227" t="s">
        <v>92</v>
      </c>
      <c r="Q172" s="238" t="s">
        <v>92</v>
      </c>
      <c r="S172" s="238" t="s">
        <v>92</v>
      </c>
      <c r="U172" s="230">
        <v>9000</v>
      </c>
      <c r="V172" s="623">
        <v>36</v>
      </c>
    </row>
    <row r="173" spans="2:22" ht="18" customHeight="1" x14ac:dyDescent="0.2">
      <c r="B173" s="231">
        <v>173</v>
      </c>
      <c r="C173" s="713" t="s">
        <v>92</v>
      </c>
      <c r="D173" s="713" t="s">
        <v>92</v>
      </c>
      <c r="E173" s="252"/>
      <c r="F173" s="253"/>
      <c r="G173" s="254"/>
      <c r="H173" s="236" t="s">
        <v>92</v>
      </c>
      <c r="I173" s="230"/>
      <c r="J173" s="252"/>
      <c r="K173" s="253"/>
      <c r="L173" s="254"/>
      <c r="M173" s="236" t="s">
        <v>92</v>
      </c>
      <c r="N173" s="237"/>
      <c r="O173" s="230" t="s">
        <v>92</v>
      </c>
      <c r="Q173" s="238" t="s">
        <v>92</v>
      </c>
      <c r="S173" s="238" t="s">
        <v>92</v>
      </c>
      <c r="U173" s="230">
        <v>9000</v>
      </c>
      <c r="V173" s="623">
        <v>36</v>
      </c>
    </row>
    <row r="174" spans="2:22" ht="18" customHeight="1" x14ac:dyDescent="0.2">
      <c r="B174" s="221">
        <v>174</v>
      </c>
      <c r="C174" s="714" t="s">
        <v>92</v>
      </c>
      <c r="D174" s="714" t="s">
        <v>92</v>
      </c>
      <c r="E174" s="496"/>
      <c r="F174" s="497"/>
      <c r="G174" s="498"/>
      <c r="H174" s="452" t="s">
        <v>92</v>
      </c>
      <c r="I174" s="453"/>
      <c r="J174" s="496"/>
      <c r="K174" s="497"/>
      <c r="L174" s="498"/>
      <c r="M174" s="452" t="s">
        <v>92</v>
      </c>
      <c r="N174" s="454"/>
      <c r="O174" s="453" t="s">
        <v>92</v>
      </c>
      <c r="Q174" s="438" t="s">
        <v>92</v>
      </c>
      <c r="S174" s="438" t="s">
        <v>92</v>
      </c>
      <c r="U174" s="439">
        <v>9000</v>
      </c>
      <c r="V174" s="623">
        <v>36</v>
      </c>
    </row>
    <row r="175" spans="2:22" ht="18" customHeight="1" x14ac:dyDescent="0.2">
      <c r="B175" s="231">
        <v>175</v>
      </c>
      <c r="C175" s="713" t="s">
        <v>92</v>
      </c>
      <c r="D175" s="713" t="s">
        <v>92</v>
      </c>
      <c r="E175" s="252"/>
      <c r="F175" s="253"/>
      <c r="G175" s="254"/>
      <c r="H175" s="236" t="s">
        <v>92</v>
      </c>
      <c r="I175" s="230"/>
      <c r="J175" s="252"/>
      <c r="K175" s="253"/>
      <c r="L175" s="254"/>
      <c r="M175" s="236" t="s">
        <v>92</v>
      </c>
      <c r="N175" s="237"/>
      <c r="O175" s="230" t="s">
        <v>92</v>
      </c>
      <c r="Q175" s="238" t="s">
        <v>92</v>
      </c>
      <c r="S175" s="238" t="s">
        <v>92</v>
      </c>
      <c r="U175" s="230">
        <v>9000</v>
      </c>
      <c r="V175" s="623">
        <v>36</v>
      </c>
    </row>
    <row r="176" spans="2:22" ht="18" customHeight="1" x14ac:dyDescent="0.2">
      <c r="B176" s="221"/>
      <c r="C176" s="709"/>
      <c r="D176" s="709"/>
      <c r="E176" s="248"/>
      <c r="F176" s="249"/>
      <c r="G176" s="250"/>
      <c r="H176" s="226"/>
      <c r="I176" s="227"/>
      <c r="J176" s="248"/>
      <c r="K176" s="249"/>
      <c r="L176" s="250"/>
      <c r="M176" s="226"/>
      <c r="N176" s="228"/>
      <c r="O176" s="227"/>
      <c r="Q176" s="238" t="s">
        <v>92</v>
      </c>
      <c r="S176" s="238" t="s">
        <v>92</v>
      </c>
      <c r="U176" s="230">
        <v>9000</v>
      </c>
      <c r="V176" s="623">
        <v>36</v>
      </c>
    </row>
    <row r="177" spans="2:22" ht="18" customHeight="1" x14ac:dyDescent="0.2">
      <c r="B177" s="231"/>
      <c r="C177" s="713"/>
      <c r="D177" s="713"/>
      <c r="E177" s="252"/>
      <c r="F177" s="253"/>
      <c r="G177" s="254"/>
      <c r="H177" s="236"/>
      <c r="I177" s="230"/>
      <c r="J177" s="252"/>
      <c r="K177" s="253"/>
      <c r="L177" s="254"/>
      <c r="M177" s="236"/>
      <c r="N177" s="237"/>
      <c r="O177" s="230"/>
      <c r="Q177" s="238" t="s">
        <v>92</v>
      </c>
      <c r="S177" s="238" t="s">
        <v>92</v>
      </c>
      <c r="U177" s="230">
        <v>9000</v>
      </c>
      <c r="V177" s="623">
        <v>36</v>
      </c>
    </row>
    <row r="178" spans="2:22" ht="18" customHeight="1" x14ac:dyDescent="0.2">
      <c r="B178" s="221"/>
      <c r="C178" s="712"/>
      <c r="D178" s="712"/>
      <c r="E178" s="315"/>
      <c r="F178" s="316"/>
      <c r="G178" s="317"/>
      <c r="H178" s="305"/>
      <c r="I178" s="306"/>
      <c r="J178" s="315"/>
      <c r="K178" s="316"/>
      <c r="L178" s="317"/>
      <c r="M178" s="305"/>
      <c r="N178" s="307"/>
      <c r="O178" s="306"/>
      <c r="Q178" s="238" t="s">
        <v>92</v>
      </c>
      <c r="S178" s="238" t="s">
        <v>92</v>
      </c>
      <c r="U178" s="230">
        <v>9000</v>
      </c>
      <c r="V178" s="623">
        <v>36</v>
      </c>
    </row>
    <row r="179" spans="2:22" ht="18" customHeight="1" x14ac:dyDescent="0.2">
      <c r="B179" s="231"/>
      <c r="C179" s="713"/>
      <c r="D179" s="713"/>
      <c r="E179" s="252"/>
      <c r="F179" s="253"/>
      <c r="G179" s="254"/>
      <c r="H179" s="236"/>
      <c r="I179" s="230"/>
      <c r="J179" s="252"/>
      <c r="K179" s="253"/>
      <c r="L179" s="254"/>
      <c r="M179" s="236"/>
      <c r="N179" s="237"/>
      <c r="O179" s="230"/>
      <c r="Q179" s="238" t="s">
        <v>92</v>
      </c>
      <c r="S179" s="238" t="s">
        <v>92</v>
      </c>
      <c r="U179" s="230">
        <v>9000</v>
      </c>
      <c r="V179" s="623">
        <v>36</v>
      </c>
    </row>
    <row r="180" spans="2:22" ht="18" customHeight="1" x14ac:dyDescent="0.2">
      <c r="B180" s="221"/>
      <c r="C180" s="709"/>
      <c r="D180" s="709"/>
      <c r="E180" s="248"/>
      <c r="F180" s="249"/>
      <c r="G180" s="250"/>
      <c r="H180" s="226"/>
      <c r="I180" s="227"/>
      <c r="J180" s="248"/>
      <c r="K180" s="249"/>
      <c r="L180" s="250"/>
      <c r="M180" s="226"/>
      <c r="N180" s="228"/>
      <c r="O180" s="227"/>
      <c r="Q180" s="238" t="s">
        <v>92</v>
      </c>
      <c r="S180" s="238" t="s">
        <v>92</v>
      </c>
      <c r="U180" s="230">
        <v>9000</v>
      </c>
      <c r="V180" s="623">
        <v>36</v>
      </c>
    </row>
    <row r="181" spans="2:22" ht="18" customHeight="1" x14ac:dyDescent="0.2">
      <c r="B181" s="231"/>
      <c r="C181" s="713"/>
      <c r="D181" s="713"/>
      <c r="E181" s="252"/>
      <c r="F181" s="253"/>
      <c r="G181" s="254"/>
      <c r="H181" s="236"/>
      <c r="I181" s="230"/>
      <c r="J181" s="252"/>
      <c r="K181" s="253"/>
      <c r="L181" s="254"/>
      <c r="M181" s="236"/>
      <c r="N181" s="237"/>
      <c r="O181" s="230"/>
      <c r="Q181" s="238" t="s">
        <v>92</v>
      </c>
      <c r="S181" s="238" t="s">
        <v>92</v>
      </c>
      <c r="U181" s="230">
        <v>9000</v>
      </c>
      <c r="V181" s="623">
        <v>36</v>
      </c>
    </row>
    <row r="182" spans="2:22" ht="18" customHeight="1" x14ac:dyDescent="0.2">
      <c r="B182" s="221"/>
      <c r="C182" s="709"/>
      <c r="D182" s="709"/>
      <c r="E182" s="248"/>
      <c r="F182" s="249"/>
      <c r="G182" s="250"/>
      <c r="H182" s="226"/>
      <c r="I182" s="227"/>
      <c r="J182" s="248"/>
      <c r="K182" s="249"/>
      <c r="L182" s="250"/>
      <c r="M182" s="226"/>
      <c r="N182" s="228"/>
      <c r="O182" s="227"/>
      <c r="Q182" s="238" t="s">
        <v>92</v>
      </c>
      <c r="S182" s="238" t="s">
        <v>92</v>
      </c>
      <c r="U182" s="230">
        <v>9000</v>
      </c>
      <c r="V182" s="623">
        <v>36</v>
      </c>
    </row>
    <row r="183" spans="2:22" ht="18" customHeight="1" x14ac:dyDescent="0.2">
      <c r="B183" s="231"/>
      <c r="C183" s="713"/>
      <c r="D183" s="713"/>
      <c r="E183" s="252"/>
      <c r="F183" s="253"/>
      <c r="G183" s="254"/>
      <c r="H183" s="236"/>
      <c r="I183" s="230"/>
      <c r="J183" s="252"/>
      <c r="K183" s="253"/>
      <c r="L183" s="254"/>
      <c r="M183" s="236"/>
      <c r="N183" s="237"/>
      <c r="O183" s="230"/>
      <c r="Q183" s="238" t="s">
        <v>92</v>
      </c>
      <c r="S183" s="238" t="s">
        <v>92</v>
      </c>
      <c r="U183" s="230">
        <v>9000</v>
      </c>
      <c r="V183" s="623">
        <v>36</v>
      </c>
    </row>
    <row r="184" spans="2:22" ht="18" customHeight="1" x14ac:dyDescent="0.2">
      <c r="B184" s="221"/>
      <c r="C184" s="709"/>
      <c r="D184" s="709"/>
      <c r="E184" s="248"/>
      <c r="F184" s="249"/>
      <c r="G184" s="250"/>
      <c r="H184" s="226"/>
      <c r="I184" s="227"/>
      <c r="J184" s="248"/>
      <c r="K184" s="249"/>
      <c r="L184" s="250"/>
      <c r="M184" s="226"/>
      <c r="N184" s="228"/>
      <c r="O184" s="227"/>
      <c r="Q184" s="238" t="s">
        <v>92</v>
      </c>
      <c r="S184" s="238" t="s">
        <v>92</v>
      </c>
      <c r="U184" s="230">
        <v>9000</v>
      </c>
      <c r="V184" s="623">
        <v>36</v>
      </c>
    </row>
    <row r="185" spans="2:22" ht="18" customHeight="1" x14ac:dyDescent="0.2">
      <c r="B185" s="231"/>
      <c r="C185" s="713"/>
      <c r="D185" s="713"/>
      <c r="E185" s="252"/>
      <c r="F185" s="253"/>
      <c r="G185" s="254"/>
      <c r="H185" s="236"/>
      <c r="I185" s="230"/>
      <c r="J185" s="252"/>
      <c r="K185" s="253"/>
      <c r="L185" s="254"/>
      <c r="M185" s="236"/>
      <c r="N185" s="237"/>
      <c r="O185" s="230"/>
      <c r="Q185" s="238" t="s">
        <v>92</v>
      </c>
      <c r="S185" s="238" t="s">
        <v>92</v>
      </c>
      <c r="U185" s="230">
        <v>9000</v>
      </c>
      <c r="V185" s="623">
        <v>36</v>
      </c>
    </row>
    <row r="186" spans="2:22" ht="18" customHeight="1" x14ac:dyDescent="0.2">
      <c r="B186" s="221"/>
      <c r="C186" s="709"/>
      <c r="D186" s="709"/>
      <c r="E186" s="248"/>
      <c r="F186" s="249"/>
      <c r="G186" s="250"/>
      <c r="H186" s="226"/>
      <c r="I186" s="227"/>
      <c r="J186" s="248"/>
      <c r="K186" s="249"/>
      <c r="L186" s="250"/>
      <c r="M186" s="226"/>
      <c r="N186" s="228"/>
      <c r="O186" s="227"/>
      <c r="Q186" s="238" t="s">
        <v>92</v>
      </c>
      <c r="S186" s="238" t="s">
        <v>92</v>
      </c>
      <c r="U186" s="230">
        <v>9000</v>
      </c>
      <c r="V186" s="623">
        <v>36</v>
      </c>
    </row>
    <row r="187" spans="2:22" ht="18" customHeight="1" x14ac:dyDescent="0.2">
      <c r="B187" s="231"/>
      <c r="C187" s="713"/>
      <c r="D187" s="713"/>
      <c r="E187" s="252"/>
      <c r="F187" s="253"/>
      <c r="G187" s="254"/>
      <c r="H187" s="236"/>
      <c r="I187" s="230"/>
      <c r="J187" s="252"/>
      <c r="K187" s="253"/>
      <c r="L187" s="254"/>
      <c r="M187" s="236"/>
      <c r="N187" s="237"/>
      <c r="O187" s="230"/>
      <c r="Q187" s="238" t="s">
        <v>92</v>
      </c>
      <c r="S187" s="238" t="s">
        <v>92</v>
      </c>
      <c r="U187" s="230">
        <v>9000</v>
      </c>
      <c r="V187" s="623">
        <v>36</v>
      </c>
    </row>
    <row r="188" spans="2:22" ht="18" customHeight="1" x14ac:dyDescent="0.2">
      <c r="B188" s="221"/>
      <c r="C188" s="709"/>
      <c r="D188" s="709"/>
      <c r="E188" s="248"/>
      <c r="F188" s="249"/>
      <c r="G188" s="250"/>
      <c r="H188" s="226"/>
      <c r="I188" s="227"/>
      <c r="J188" s="248"/>
      <c r="K188" s="249"/>
      <c r="L188" s="250"/>
      <c r="M188" s="226"/>
      <c r="N188" s="228"/>
      <c r="O188" s="227"/>
      <c r="Q188" s="238" t="s">
        <v>92</v>
      </c>
      <c r="S188" s="238" t="s">
        <v>92</v>
      </c>
      <c r="U188" s="230">
        <v>9000</v>
      </c>
      <c r="V188" s="623">
        <v>36</v>
      </c>
    </row>
    <row r="189" spans="2:22" ht="18" customHeight="1" x14ac:dyDescent="0.2">
      <c r="B189" s="231"/>
      <c r="C189" s="713"/>
      <c r="D189" s="713"/>
      <c r="E189" s="252"/>
      <c r="F189" s="253"/>
      <c r="G189" s="254"/>
      <c r="H189" s="236"/>
      <c r="I189" s="230"/>
      <c r="J189" s="252"/>
      <c r="K189" s="253"/>
      <c r="L189" s="254"/>
      <c r="M189" s="236"/>
      <c r="N189" s="237"/>
      <c r="O189" s="230"/>
      <c r="Q189" s="238" t="s">
        <v>92</v>
      </c>
      <c r="S189" s="238" t="s">
        <v>92</v>
      </c>
      <c r="U189" s="230">
        <v>9000</v>
      </c>
      <c r="V189" s="623">
        <v>36</v>
      </c>
    </row>
    <row r="190" spans="2:22" ht="18" customHeight="1" x14ac:dyDescent="0.2">
      <c r="B190" s="221"/>
      <c r="C190" s="709"/>
      <c r="D190" s="709"/>
      <c r="E190" s="248"/>
      <c r="F190" s="249"/>
      <c r="G190" s="250"/>
      <c r="H190" s="226"/>
      <c r="I190" s="227"/>
      <c r="J190" s="248"/>
      <c r="K190" s="249"/>
      <c r="L190" s="250"/>
      <c r="M190" s="226"/>
      <c r="N190" s="228"/>
      <c r="O190" s="227"/>
      <c r="Q190" s="238" t="s">
        <v>92</v>
      </c>
      <c r="S190" s="238" t="s">
        <v>92</v>
      </c>
      <c r="U190" s="230">
        <v>9000</v>
      </c>
      <c r="V190" s="623">
        <v>36</v>
      </c>
    </row>
    <row r="191" spans="2:22" ht="18" customHeight="1" x14ac:dyDescent="0.2">
      <c r="B191" s="231"/>
      <c r="C191" s="713"/>
      <c r="D191" s="713"/>
      <c r="E191" s="252"/>
      <c r="F191" s="253"/>
      <c r="G191" s="254"/>
      <c r="H191" s="236"/>
      <c r="I191" s="230"/>
      <c r="J191" s="252"/>
      <c r="K191" s="253"/>
      <c r="L191" s="254"/>
      <c r="M191" s="236"/>
      <c r="N191" s="237"/>
      <c r="O191" s="230"/>
      <c r="Q191" s="238" t="s">
        <v>92</v>
      </c>
      <c r="S191" s="238" t="s">
        <v>92</v>
      </c>
      <c r="U191" s="230">
        <v>9000</v>
      </c>
      <c r="V191" s="623">
        <v>36</v>
      </c>
    </row>
    <row r="192" spans="2:22" ht="18" customHeight="1" x14ac:dyDescent="0.2">
      <c r="B192" s="221"/>
      <c r="C192" s="709"/>
      <c r="D192" s="709"/>
      <c r="E192" s="248"/>
      <c r="F192" s="249"/>
      <c r="G192" s="250"/>
      <c r="H192" s="226"/>
      <c r="I192" s="227"/>
      <c r="J192" s="248"/>
      <c r="K192" s="249"/>
      <c r="L192" s="250"/>
      <c r="M192" s="226"/>
      <c r="N192" s="228"/>
      <c r="O192" s="227"/>
      <c r="Q192" s="238" t="s">
        <v>92</v>
      </c>
      <c r="S192" s="238" t="s">
        <v>92</v>
      </c>
      <c r="U192" s="230">
        <v>9000</v>
      </c>
      <c r="V192" s="623">
        <v>36</v>
      </c>
    </row>
    <row r="193" spans="2:22" ht="18" customHeight="1" x14ac:dyDescent="0.2">
      <c r="B193" s="231"/>
      <c r="C193" s="713"/>
      <c r="D193" s="713"/>
      <c r="E193" s="252"/>
      <c r="F193" s="253"/>
      <c r="G193" s="254"/>
      <c r="H193" s="236"/>
      <c r="I193" s="230"/>
      <c r="J193" s="252"/>
      <c r="K193" s="253"/>
      <c r="L193" s="254"/>
      <c r="M193" s="236"/>
      <c r="N193" s="237"/>
      <c r="O193" s="230"/>
      <c r="Q193" s="238" t="s">
        <v>92</v>
      </c>
      <c r="S193" s="238" t="s">
        <v>92</v>
      </c>
      <c r="U193" s="230">
        <v>9000</v>
      </c>
      <c r="V193" s="623">
        <v>36</v>
      </c>
    </row>
    <row r="194" spans="2:22" ht="18" customHeight="1" x14ac:dyDescent="0.2">
      <c r="B194" s="221"/>
      <c r="C194" s="709"/>
      <c r="D194" s="709"/>
      <c r="E194" s="248"/>
      <c r="F194" s="249"/>
      <c r="G194" s="250"/>
      <c r="H194" s="226"/>
      <c r="I194" s="227"/>
      <c r="J194" s="248"/>
      <c r="K194" s="249"/>
      <c r="L194" s="250"/>
      <c r="M194" s="226"/>
      <c r="N194" s="228"/>
      <c r="O194" s="227"/>
      <c r="Q194" s="238" t="s">
        <v>92</v>
      </c>
      <c r="S194" s="238" t="s">
        <v>92</v>
      </c>
      <c r="U194" s="230">
        <v>9000</v>
      </c>
      <c r="V194" s="623">
        <v>36</v>
      </c>
    </row>
    <row r="195" spans="2:22" ht="18" customHeight="1" x14ac:dyDescent="0.2">
      <c r="B195" s="231"/>
      <c r="C195" s="713"/>
      <c r="D195" s="713"/>
      <c r="E195" s="252"/>
      <c r="F195" s="253"/>
      <c r="G195" s="254"/>
      <c r="H195" s="236"/>
      <c r="I195" s="230"/>
      <c r="J195" s="252"/>
      <c r="K195" s="253"/>
      <c r="L195" s="254"/>
      <c r="M195" s="236"/>
      <c r="N195" s="237"/>
      <c r="O195" s="230"/>
      <c r="Q195" s="238" t="s">
        <v>92</v>
      </c>
      <c r="S195" s="238" t="s">
        <v>92</v>
      </c>
      <c r="U195" s="230">
        <v>9000</v>
      </c>
      <c r="V195" s="623">
        <v>36</v>
      </c>
    </row>
    <row r="196" spans="2:22" ht="18" customHeight="1" x14ac:dyDescent="0.2">
      <c r="B196" s="221"/>
      <c r="C196" s="709"/>
      <c r="D196" s="709"/>
      <c r="E196" s="248"/>
      <c r="F196" s="249"/>
      <c r="G196" s="250"/>
      <c r="H196" s="226"/>
      <c r="I196" s="227"/>
      <c r="J196" s="248"/>
      <c r="K196" s="249"/>
      <c r="L196" s="250"/>
      <c r="M196" s="226"/>
      <c r="N196" s="228"/>
      <c r="O196" s="227"/>
      <c r="Q196" s="238" t="s">
        <v>92</v>
      </c>
      <c r="S196" s="238" t="s">
        <v>92</v>
      </c>
      <c r="U196" s="230">
        <v>9000</v>
      </c>
      <c r="V196" s="623">
        <v>36</v>
      </c>
    </row>
    <row r="197" spans="2:22" ht="18" customHeight="1" x14ac:dyDescent="0.2">
      <c r="B197" s="231"/>
      <c r="C197" s="713"/>
      <c r="D197" s="713"/>
      <c r="E197" s="252"/>
      <c r="F197" s="253"/>
      <c r="G197" s="254"/>
      <c r="H197" s="236"/>
      <c r="I197" s="230"/>
      <c r="J197" s="252"/>
      <c r="K197" s="253"/>
      <c r="L197" s="254"/>
      <c r="M197" s="236"/>
      <c r="N197" s="237"/>
      <c r="O197" s="230"/>
      <c r="Q197" s="238" t="s">
        <v>92</v>
      </c>
      <c r="S197" s="238" t="s">
        <v>92</v>
      </c>
      <c r="U197" s="230">
        <v>9000</v>
      </c>
      <c r="V197" s="623">
        <v>36</v>
      </c>
    </row>
    <row r="198" spans="2:22" ht="18" customHeight="1" x14ac:dyDescent="0.2">
      <c r="B198" s="221"/>
      <c r="C198" s="709"/>
      <c r="D198" s="709"/>
      <c r="E198" s="248"/>
      <c r="F198" s="249"/>
      <c r="G198" s="250"/>
      <c r="H198" s="226"/>
      <c r="I198" s="227"/>
      <c r="J198" s="248"/>
      <c r="K198" s="249"/>
      <c r="L198" s="250"/>
      <c r="M198" s="226"/>
      <c r="N198" s="228"/>
      <c r="O198" s="227"/>
      <c r="Q198" s="238" t="s">
        <v>92</v>
      </c>
      <c r="S198" s="238" t="s">
        <v>92</v>
      </c>
      <c r="U198" s="230">
        <v>9000</v>
      </c>
      <c r="V198" s="623">
        <v>36</v>
      </c>
    </row>
    <row r="199" spans="2:22" ht="18" customHeight="1" x14ac:dyDescent="0.2">
      <c r="B199" s="231"/>
      <c r="C199" s="713"/>
      <c r="D199" s="713"/>
      <c r="E199" s="252"/>
      <c r="F199" s="253"/>
      <c r="G199" s="254"/>
      <c r="H199" s="236"/>
      <c r="I199" s="230"/>
      <c r="J199" s="252"/>
      <c r="K199" s="253"/>
      <c r="L199" s="254"/>
      <c r="M199" s="236"/>
      <c r="N199" s="237"/>
      <c r="O199" s="230"/>
      <c r="Q199" s="238" t="s">
        <v>92</v>
      </c>
      <c r="S199" s="238" t="s">
        <v>92</v>
      </c>
      <c r="U199" s="230">
        <v>9000</v>
      </c>
      <c r="V199" s="623">
        <v>36</v>
      </c>
    </row>
    <row r="200" spans="2:22" ht="18" customHeight="1" x14ac:dyDescent="0.2">
      <c r="B200" s="221"/>
      <c r="C200" s="709"/>
      <c r="D200" s="709"/>
      <c r="E200" s="248"/>
      <c r="F200" s="249"/>
      <c r="G200" s="250"/>
      <c r="H200" s="226"/>
      <c r="I200" s="227"/>
      <c r="J200" s="248"/>
      <c r="K200" s="249"/>
      <c r="L200" s="250"/>
      <c r="M200" s="226"/>
      <c r="N200" s="228"/>
      <c r="O200" s="227"/>
      <c r="Q200" s="238" t="s">
        <v>92</v>
      </c>
      <c r="S200" s="238" t="s">
        <v>92</v>
      </c>
      <c r="U200" s="230">
        <v>9000</v>
      </c>
      <c r="V200" s="623">
        <v>36</v>
      </c>
    </row>
    <row r="201" spans="2:22" ht="18" customHeight="1" x14ac:dyDescent="0.2">
      <c r="B201" s="231"/>
      <c r="C201" s="713"/>
      <c r="D201" s="713"/>
      <c r="E201" s="252"/>
      <c r="F201" s="253"/>
      <c r="G201" s="254"/>
      <c r="H201" s="236"/>
      <c r="I201" s="230"/>
      <c r="J201" s="252"/>
      <c r="K201" s="253"/>
      <c r="L201" s="254"/>
      <c r="M201" s="236"/>
      <c r="N201" s="237"/>
      <c r="O201" s="230"/>
      <c r="Q201" s="238" t="s">
        <v>92</v>
      </c>
      <c r="S201" s="238" t="s">
        <v>92</v>
      </c>
      <c r="U201" s="230">
        <v>9000</v>
      </c>
      <c r="V201" s="623">
        <v>36</v>
      </c>
    </row>
    <row r="202" spans="2:22" ht="18" customHeight="1" x14ac:dyDescent="0.2">
      <c r="B202" s="221"/>
      <c r="C202" s="709"/>
      <c r="D202" s="709"/>
      <c r="E202" s="248"/>
      <c r="F202" s="249"/>
      <c r="G202" s="250"/>
      <c r="H202" s="226"/>
      <c r="I202" s="227"/>
      <c r="J202" s="248"/>
      <c r="K202" s="249"/>
      <c r="L202" s="250"/>
      <c r="M202" s="226"/>
      <c r="N202" s="228"/>
      <c r="O202" s="227"/>
      <c r="Q202" s="238" t="s">
        <v>92</v>
      </c>
      <c r="S202" s="238" t="s">
        <v>92</v>
      </c>
      <c r="U202" s="230">
        <v>9000</v>
      </c>
      <c r="V202" s="623">
        <v>36</v>
      </c>
    </row>
    <row r="203" spans="2:22" ht="18" customHeight="1" x14ac:dyDescent="0.2">
      <c r="B203" s="231"/>
      <c r="C203" s="713"/>
      <c r="D203" s="713"/>
      <c r="E203" s="252"/>
      <c r="F203" s="253"/>
      <c r="G203" s="254"/>
      <c r="H203" s="236"/>
      <c r="I203" s="230"/>
      <c r="J203" s="252"/>
      <c r="K203" s="253"/>
      <c r="L203" s="254"/>
      <c r="M203" s="236"/>
      <c r="N203" s="237"/>
      <c r="O203" s="230"/>
      <c r="Q203" s="238" t="s">
        <v>92</v>
      </c>
      <c r="S203" s="238" t="s">
        <v>92</v>
      </c>
      <c r="U203" s="230">
        <v>9000</v>
      </c>
      <c r="V203" s="623">
        <v>36</v>
      </c>
    </row>
    <row r="204" spans="2:22" ht="18" customHeight="1" x14ac:dyDescent="0.2">
      <c r="B204" s="221"/>
      <c r="C204" s="709"/>
      <c r="D204" s="709"/>
      <c r="E204" s="248"/>
      <c r="F204" s="249"/>
      <c r="G204" s="250"/>
      <c r="H204" s="226"/>
      <c r="I204" s="227"/>
      <c r="J204" s="248"/>
      <c r="K204" s="249"/>
      <c r="L204" s="250"/>
      <c r="M204" s="226"/>
      <c r="N204" s="228"/>
      <c r="O204" s="227"/>
      <c r="Q204" s="238" t="s">
        <v>92</v>
      </c>
      <c r="S204" s="238" t="s">
        <v>92</v>
      </c>
      <c r="U204" s="230">
        <v>9000</v>
      </c>
      <c r="V204" s="623">
        <v>36</v>
      </c>
    </row>
    <row r="205" spans="2:22" ht="18" customHeight="1" x14ac:dyDescent="0.2">
      <c r="B205" s="231"/>
      <c r="C205" s="734"/>
      <c r="D205" s="734"/>
      <c r="E205" s="310"/>
      <c r="F205" s="311"/>
      <c r="G205" s="312"/>
      <c r="H205" s="313"/>
      <c r="I205" s="264"/>
      <c r="J205" s="310"/>
      <c r="K205" s="311"/>
      <c r="L205" s="312"/>
      <c r="M205" s="313"/>
      <c r="N205" s="314"/>
      <c r="O205" s="264"/>
      <c r="Q205" s="238" t="s">
        <v>92</v>
      </c>
      <c r="S205" s="238" t="s">
        <v>92</v>
      </c>
      <c r="U205" s="230">
        <v>9000</v>
      </c>
      <c r="V205" s="623">
        <v>36</v>
      </c>
    </row>
    <row r="206" spans="2:22" ht="18" customHeight="1" x14ac:dyDescent="0.2">
      <c r="B206" s="221"/>
      <c r="C206" s="709"/>
      <c r="D206" s="709"/>
      <c r="E206" s="248"/>
      <c r="F206" s="249"/>
      <c r="G206" s="250"/>
      <c r="H206" s="226"/>
      <c r="I206" s="227"/>
      <c r="J206" s="248"/>
      <c r="K206" s="249"/>
      <c r="L206" s="250"/>
      <c r="M206" s="226"/>
      <c r="N206" s="228"/>
      <c r="O206" s="227"/>
      <c r="Q206" s="238" t="s">
        <v>92</v>
      </c>
      <c r="S206" s="238" t="s">
        <v>92</v>
      </c>
      <c r="U206" s="230">
        <v>9000</v>
      </c>
      <c r="V206" s="623">
        <v>36</v>
      </c>
    </row>
    <row r="207" spans="2:22" ht="18" customHeight="1" x14ac:dyDescent="0.2">
      <c r="B207" s="231"/>
      <c r="C207" s="713"/>
      <c r="D207" s="713"/>
      <c r="E207" s="252"/>
      <c r="F207" s="253"/>
      <c r="G207" s="254"/>
      <c r="H207" s="236"/>
      <c r="I207" s="230"/>
      <c r="J207" s="252"/>
      <c r="K207" s="253"/>
      <c r="L207" s="254"/>
      <c r="M207" s="236"/>
      <c r="N207" s="237"/>
      <c r="O207" s="230"/>
      <c r="Q207" s="238" t="s">
        <v>92</v>
      </c>
      <c r="S207" s="238" t="s">
        <v>92</v>
      </c>
      <c r="U207" s="230">
        <v>9000</v>
      </c>
      <c r="V207" s="623">
        <v>36</v>
      </c>
    </row>
    <row r="208" spans="2:22" ht="18" customHeight="1" x14ac:dyDescent="0.2">
      <c r="B208" s="221"/>
      <c r="C208" s="712"/>
      <c r="D208" s="712"/>
      <c r="E208" s="248"/>
      <c r="F208" s="249"/>
      <c r="G208" s="250"/>
      <c r="H208" s="226"/>
      <c r="I208" s="227"/>
      <c r="J208" s="248"/>
      <c r="K208" s="249"/>
      <c r="L208" s="250"/>
      <c r="M208" s="226"/>
      <c r="N208" s="228"/>
      <c r="O208" s="227"/>
      <c r="Q208" s="238" t="s">
        <v>92</v>
      </c>
      <c r="S208" s="238" t="s">
        <v>92</v>
      </c>
      <c r="U208" s="230">
        <v>9000</v>
      </c>
      <c r="V208" s="623">
        <v>36</v>
      </c>
    </row>
    <row r="209" spans="2:22" ht="18" customHeight="1" x14ac:dyDescent="0.2">
      <c r="B209" s="231"/>
      <c r="C209" s="713"/>
      <c r="D209" s="713"/>
      <c r="E209" s="252"/>
      <c r="F209" s="253"/>
      <c r="G209" s="254"/>
      <c r="H209" s="236"/>
      <c r="I209" s="230"/>
      <c r="J209" s="252"/>
      <c r="K209" s="253"/>
      <c r="L209" s="254"/>
      <c r="M209" s="236"/>
      <c r="N209" s="237"/>
      <c r="O209" s="230"/>
      <c r="Q209" s="238" t="s">
        <v>92</v>
      </c>
      <c r="S209" s="238" t="s">
        <v>92</v>
      </c>
      <c r="U209" s="230">
        <v>9000</v>
      </c>
      <c r="V209" s="623">
        <v>36</v>
      </c>
    </row>
    <row r="210" spans="2:22" ht="18" customHeight="1" x14ac:dyDescent="0.2">
      <c r="B210" s="221"/>
      <c r="C210" s="709"/>
      <c r="D210" s="709"/>
      <c r="E210" s="248"/>
      <c r="F210" s="249"/>
      <c r="G210" s="250"/>
      <c r="H210" s="226"/>
      <c r="I210" s="227"/>
      <c r="J210" s="248"/>
      <c r="K210" s="249"/>
      <c r="L210" s="250"/>
      <c r="M210" s="226"/>
      <c r="N210" s="228"/>
      <c r="O210" s="227"/>
      <c r="Q210" s="238" t="s">
        <v>92</v>
      </c>
      <c r="S210" s="238" t="s">
        <v>92</v>
      </c>
      <c r="U210" s="230">
        <v>9000</v>
      </c>
      <c r="V210" s="623">
        <v>36</v>
      </c>
    </row>
    <row r="211" spans="2:22" ht="18" customHeight="1" x14ac:dyDescent="0.2">
      <c r="B211" s="231"/>
      <c r="C211" s="713"/>
      <c r="D211" s="713"/>
      <c r="E211" s="252"/>
      <c r="F211" s="253"/>
      <c r="G211" s="254"/>
      <c r="H211" s="236"/>
      <c r="I211" s="230"/>
      <c r="J211" s="252"/>
      <c r="K211" s="253"/>
      <c r="L211" s="254"/>
      <c r="M211" s="236"/>
      <c r="N211" s="237"/>
      <c r="O211" s="230"/>
      <c r="Q211" s="238" t="s">
        <v>92</v>
      </c>
      <c r="S211" s="238" t="s">
        <v>92</v>
      </c>
      <c r="U211" s="230">
        <v>9000</v>
      </c>
      <c r="V211" s="623">
        <v>36</v>
      </c>
    </row>
    <row r="212" spans="2:22" ht="18" customHeight="1" x14ac:dyDescent="0.2">
      <c r="B212" s="221"/>
      <c r="C212" s="709"/>
      <c r="D212" s="709"/>
      <c r="E212" s="248"/>
      <c r="F212" s="249"/>
      <c r="G212" s="250"/>
      <c r="H212" s="226"/>
      <c r="I212" s="227"/>
      <c r="J212" s="248"/>
      <c r="K212" s="249"/>
      <c r="L212" s="250"/>
      <c r="M212" s="226"/>
      <c r="N212" s="228"/>
      <c r="O212" s="227"/>
      <c r="Q212" s="238" t="s">
        <v>92</v>
      </c>
      <c r="S212" s="238" t="s">
        <v>92</v>
      </c>
      <c r="U212" s="230">
        <v>9000</v>
      </c>
      <c r="V212" s="623">
        <v>36</v>
      </c>
    </row>
    <row r="213" spans="2:22" ht="18" customHeight="1" x14ac:dyDescent="0.2">
      <c r="B213" s="231"/>
      <c r="C213" s="713"/>
      <c r="D213" s="713"/>
      <c r="E213" s="252"/>
      <c r="F213" s="253"/>
      <c r="G213" s="254"/>
      <c r="H213" s="236"/>
      <c r="I213" s="230"/>
      <c r="J213" s="252"/>
      <c r="K213" s="253"/>
      <c r="L213" s="254"/>
      <c r="M213" s="236"/>
      <c r="N213" s="237"/>
      <c r="O213" s="230"/>
      <c r="Q213" s="238" t="s">
        <v>92</v>
      </c>
      <c r="S213" s="238" t="s">
        <v>92</v>
      </c>
      <c r="U213" s="230">
        <v>9000</v>
      </c>
      <c r="V213" s="623">
        <v>36</v>
      </c>
    </row>
    <row r="214" spans="2:22" ht="18" customHeight="1" x14ac:dyDescent="0.2">
      <c r="B214" s="221"/>
      <c r="C214" s="709"/>
      <c r="D214" s="709"/>
      <c r="E214" s="248"/>
      <c r="F214" s="249"/>
      <c r="G214" s="250"/>
      <c r="H214" s="226"/>
      <c r="I214" s="227"/>
      <c r="J214" s="248"/>
      <c r="K214" s="249"/>
      <c r="L214" s="250"/>
      <c r="M214" s="226"/>
      <c r="N214" s="228"/>
      <c r="O214" s="227"/>
      <c r="Q214" s="238" t="s">
        <v>92</v>
      </c>
      <c r="S214" s="238" t="s">
        <v>92</v>
      </c>
      <c r="U214" s="230">
        <v>9000</v>
      </c>
      <c r="V214" s="623">
        <v>36</v>
      </c>
    </row>
    <row r="215" spans="2:22" ht="18" customHeight="1" x14ac:dyDescent="0.2">
      <c r="B215" s="231"/>
      <c r="C215" s="713"/>
      <c r="D215" s="713"/>
      <c r="E215" s="252"/>
      <c r="F215" s="253"/>
      <c r="G215" s="254"/>
      <c r="H215" s="236"/>
      <c r="I215" s="230"/>
      <c r="J215" s="252"/>
      <c r="K215" s="253"/>
      <c r="L215" s="254"/>
      <c r="M215" s="236"/>
      <c r="N215" s="237"/>
      <c r="O215" s="230"/>
      <c r="Q215" s="238" t="s">
        <v>92</v>
      </c>
      <c r="S215" s="238" t="s">
        <v>92</v>
      </c>
      <c r="U215" s="230">
        <v>9000</v>
      </c>
      <c r="V215" s="623">
        <v>36</v>
      </c>
    </row>
    <row r="216" spans="2:22" ht="18" customHeight="1" x14ac:dyDescent="0.2">
      <c r="B216" s="221"/>
      <c r="C216" s="709"/>
      <c r="D216" s="709"/>
      <c r="E216" s="248"/>
      <c r="F216" s="249"/>
      <c r="G216" s="250"/>
      <c r="H216" s="226"/>
      <c r="I216" s="227"/>
      <c r="J216" s="248"/>
      <c r="K216" s="249"/>
      <c r="L216" s="250"/>
      <c r="M216" s="226"/>
      <c r="N216" s="228"/>
      <c r="O216" s="227"/>
      <c r="Q216" s="238" t="s">
        <v>92</v>
      </c>
      <c r="S216" s="238" t="s">
        <v>92</v>
      </c>
      <c r="U216" s="230">
        <v>9000</v>
      </c>
      <c r="V216" s="623">
        <v>36</v>
      </c>
    </row>
    <row r="217" spans="2:22" ht="18" customHeight="1" x14ac:dyDescent="0.2">
      <c r="B217" s="231"/>
      <c r="C217" s="713"/>
      <c r="D217" s="713"/>
      <c r="E217" s="252"/>
      <c r="F217" s="253"/>
      <c r="G217" s="254"/>
      <c r="H217" s="236"/>
      <c r="I217" s="230"/>
      <c r="J217" s="252"/>
      <c r="K217" s="253"/>
      <c r="L217" s="254"/>
      <c r="M217" s="236"/>
      <c r="N217" s="237"/>
      <c r="O217" s="230"/>
      <c r="Q217" s="238" t="s">
        <v>92</v>
      </c>
      <c r="S217" s="238" t="s">
        <v>92</v>
      </c>
      <c r="U217" s="230">
        <v>9000</v>
      </c>
      <c r="V217" s="623">
        <v>36</v>
      </c>
    </row>
    <row r="218" spans="2:22" ht="18" customHeight="1" x14ac:dyDescent="0.2">
      <c r="B218" s="221"/>
      <c r="C218" s="709"/>
      <c r="D218" s="709"/>
      <c r="E218" s="248"/>
      <c r="F218" s="249"/>
      <c r="G218" s="250"/>
      <c r="H218" s="226"/>
      <c r="I218" s="227"/>
      <c r="J218" s="248"/>
      <c r="K218" s="249"/>
      <c r="L218" s="250"/>
      <c r="M218" s="226"/>
      <c r="N218" s="228"/>
      <c r="O218" s="227"/>
      <c r="Q218" s="238" t="s">
        <v>92</v>
      </c>
      <c r="S218" s="238" t="s">
        <v>92</v>
      </c>
      <c r="U218" s="230">
        <v>9000</v>
      </c>
      <c r="V218" s="623">
        <v>36</v>
      </c>
    </row>
    <row r="219" spans="2:22" ht="18" customHeight="1" x14ac:dyDescent="0.2">
      <c r="B219" s="231"/>
      <c r="C219" s="713"/>
      <c r="D219" s="713"/>
      <c r="E219" s="252"/>
      <c r="F219" s="253"/>
      <c r="G219" s="254"/>
      <c r="H219" s="236"/>
      <c r="I219" s="230"/>
      <c r="J219" s="252"/>
      <c r="K219" s="253"/>
      <c r="L219" s="254"/>
      <c r="M219" s="236"/>
      <c r="N219" s="237"/>
      <c r="O219" s="230"/>
      <c r="Q219" s="238" t="s">
        <v>92</v>
      </c>
      <c r="S219" s="238" t="s">
        <v>92</v>
      </c>
      <c r="U219" s="230">
        <v>9000</v>
      </c>
      <c r="V219" s="623">
        <v>36</v>
      </c>
    </row>
    <row r="220" spans="2:22" ht="18" customHeight="1" x14ac:dyDescent="0.2">
      <c r="B220" s="221"/>
      <c r="C220" s="709"/>
      <c r="D220" s="709"/>
      <c r="E220" s="248"/>
      <c r="F220" s="249"/>
      <c r="G220" s="250"/>
      <c r="H220" s="226"/>
      <c r="I220" s="227"/>
      <c r="J220" s="248"/>
      <c r="K220" s="249"/>
      <c r="L220" s="250"/>
      <c r="M220" s="226"/>
      <c r="N220" s="228"/>
      <c r="O220" s="227"/>
      <c r="Q220" s="238" t="s">
        <v>92</v>
      </c>
      <c r="S220" s="238" t="s">
        <v>92</v>
      </c>
      <c r="U220" s="230">
        <v>9000</v>
      </c>
      <c r="V220" s="623">
        <v>36</v>
      </c>
    </row>
    <row r="221" spans="2:22" ht="18" customHeight="1" x14ac:dyDescent="0.2">
      <c r="B221" s="231"/>
      <c r="C221" s="713"/>
      <c r="D221" s="713"/>
      <c r="E221" s="252"/>
      <c r="F221" s="253"/>
      <c r="G221" s="254"/>
      <c r="H221" s="236"/>
      <c r="I221" s="230"/>
      <c r="J221" s="252"/>
      <c r="K221" s="253"/>
      <c r="L221" s="254"/>
      <c r="M221" s="236"/>
      <c r="N221" s="237"/>
      <c r="O221" s="230"/>
      <c r="Q221" s="238" t="s">
        <v>92</v>
      </c>
      <c r="S221" s="238" t="s">
        <v>92</v>
      </c>
      <c r="U221" s="230">
        <v>9000</v>
      </c>
      <c r="V221" s="623">
        <v>36</v>
      </c>
    </row>
    <row r="222" spans="2:22" ht="18" customHeight="1" x14ac:dyDescent="0.2">
      <c r="B222" s="221"/>
      <c r="C222" s="709"/>
      <c r="D222" s="709"/>
      <c r="E222" s="248"/>
      <c r="F222" s="249"/>
      <c r="G222" s="250"/>
      <c r="H222" s="226"/>
      <c r="I222" s="227"/>
      <c r="J222" s="248"/>
      <c r="K222" s="249"/>
      <c r="L222" s="250"/>
      <c r="M222" s="226"/>
      <c r="N222" s="228"/>
      <c r="O222" s="227"/>
      <c r="Q222" s="238" t="s">
        <v>92</v>
      </c>
      <c r="S222" s="238" t="s">
        <v>92</v>
      </c>
      <c r="U222" s="230">
        <v>9000</v>
      </c>
      <c r="V222" s="623">
        <v>36</v>
      </c>
    </row>
    <row r="223" spans="2:22" ht="18" customHeight="1" x14ac:dyDescent="0.2">
      <c r="B223" s="231"/>
      <c r="C223" s="734"/>
      <c r="D223" s="734"/>
      <c r="E223" s="310"/>
      <c r="F223" s="311"/>
      <c r="G223" s="312"/>
      <c r="H223" s="313"/>
      <c r="I223" s="264"/>
      <c r="J223" s="310"/>
      <c r="K223" s="311"/>
      <c r="L223" s="312"/>
      <c r="M223" s="313"/>
      <c r="N223" s="314"/>
      <c r="O223" s="264"/>
      <c r="Q223" s="238" t="s">
        <v>92</v>
      </c>
      <c r="S223" s="238" t="s">
        <v>92</v>
      </c>
      <c r="U223" s="230">
        <v>9000</v>
      </c>
      <c r="V223" s="623">
        <v>36</v>
      </c>
    </row>
    <row r="224" spans="2:22" ht="18" customHeight="1" x14ac:dyDescent="0.2">
      <c r="B224" s="221"/>
      <c r="C224" s="709"/>
      <c r="D224" s="709"/>
      <c r="E224" s="248"/>
      <c r="F224" s="249"/>
      <c r="G224" s="250"/>
      <c r="H224" s="226"/>
      <c r="I224" s="227"/>
      <c r="J224" s="248"/>
      <c r="K224" s="249"/>
      <c r="L224" s="250"/>
      <c r="M224" s="226"/>
      <c r="N224" s="228"/>
      <c r="O224" s="227"/>
      <c r="Q224" s="238" t="s">
        <v>92</v>
      </c>
      <c r="S224" s="238" t="s">
        <v>92</v>
      </c>
      <c r="U224" s="230">
        <v>9000</v>
      </c>
      <c r="V224" s="623">
        <v>36</v>
      </c>
    </row>
    <row r="225" spans="2:22" ht="18" customHeight="1" thickBot="1" x14ac:dyDescent="0.25">
      <c r="B225" s="244"/>
      <c r="C225" s="735"/>
      <c r="D225" s="735"/>
      <c r="E225" s="270"/>
      <c r="F225" s="271"/>
      <c r="G225" s="272"/>
      <c r="H225" s="246"/>
      <c r="I225" s="247"/>
      <c r="J225" s="270"/>
      <c r="K225" s="271"/>
      <c r="L225" s="272"/>
      <c r="M225" s="246"/>
      <c r="N225" s="265"/>
      <c r="O225" s="247"/>
      <c r="Q225" s="266" t="s">
        <v>92</v>
      </c>
      <c r="S225" s="266" t="s">
        <v>92</v>
      </c>
      <c r="U225" s="247">
        <v>9000</v>
      </c>
      <c r="V225" s="623">
        <v>36</v>
      </c>
    </row>
  </sheetData>
  <sheetProtection sheet="1" objects="1" scenarios="1"/>
  <sortState ref="B1:U225">
    <sortCondition ref="S1"/>
    <sortCondition ref="U1"/>
    <sortCondition ref="B1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13">
    <pageSetUpPr autoPageBreaks="0"/>
  </sheetPr>
  <dimension ref="B1:K210"/>
  <sheetViews>
    <sheetView showGridLines="0" showRowColHeaders="0" zoomScaleNormal="100" workbookViewId="0"/>
  </sheetViews>
  <sheetFormatPr defaultColWidth="5.5703125" defaultRowHeight="12.75" x14ac:dyDescent="0.2"/>
  <cols>
    <col min="1" max="1" width="1.7109375" style="106" customWidth="1"/>
    <col min="2" max="2" width="7.7109375" style="627" customWidth="1"/>
    <col min="3" max="3" width="7.7109375" style="127" customWidth="1"/>
    <col min="4" max="4" width="25.7109375" style="127" customWidth="1"/>
    <col min="5" max="5" width="20.7109375" style="127" customWidth="1"/>
    <col min="6" max="7" width="10.7109375" style="508" customWidth="1"/>
    <col min="8" max="8" width="0.85546875" style="127" customWidth="1"/>
    <col min="9" max="9" width="10.7109375" style="108" customWidth="1"/>
    <col min="10" max="10" width="4.7109375" style="154" customWidth="1"/>
    <col min="11" max="11" width="1.7109375" style="154" customWidth="1"/>
    <col min="12" max="16384" width="5.5703125" style="106"/>
  </cols>
  <sheetData>
    <row r="1" spans="2:11" ht="26.25" x14ac:dyDescent="0.4">
      <c r="B1" s="840" t="s">
        <v>106</v>
      </c>
      <c r="C1" s="840"/>
      <c r="D1" s="840"/>
      <c r="E1" s="840"/>
      <c r="F1" s="840"/>
      <c r="G1" s="840"/>
      <c r="H1" s="840"/>
      <c r="I1" s="840"/>
      <c r="J1" s="153"/>
      <c r="K1" s="153"/>
    </row>
    <row r="2" spans="2:11" s="109" customFormat="1" ht="15" customHeight="1" x14ac:dyDescent="0.2">
      <c r="B2" s="255"/>
      <c r="C2" s="255"/>
      <c r="D2" s="255"/>
      <c r="E2" s="255"/>
      <c r="F2" s="257"/>
      <c r="G2" s="257"/>
      <c r="H2" s="501"/>
      <c r="I2" s="257"/>
      <c r="J2" s="255"/>
      <c r="K2" s="255"/>
    </row>
    <row r="3" spans="2:11" s="630" customFormat="1" ht="18" x14ac:dyDescent="0.2">
      <c r="B3" s="841" t="str">
        <f>Start!$B$2</f>
        <v>Krajské kolo DOROSTU 2018</v>
      </c>
      <c r="C3" s="841"/>
      <c r="D3" s="841"/>
      <c r="E3" s="841" t="str">
        <f>Start!$B$3</f>
        <v>9.6.2018 Chrudim</v>
      </c>
      <c r="F3" s="841"/>
      <c r="G3" s="841"/>
      <c r="H3" s="841"/>
      <c r="I3" s="841"/>
      <c r="J3" s="631"/>
      <c r="K3" s="631"/>
    </row>
    <row r="4" spans="2:11" s="109" customFormat="1" ht="15" customHeight="1" thickBot="1" x14ac:dyDescent="0.25">
      <c r="B4" s="255"/>
      <c r="C4" s="255"/>
      <c r="D4" s="255"/>
      <c r="E4" s="255"/>
      <c r="F4" s="257"/>
      <c r="G4" s="257"/>
      <c r="H4" s="501"/>
      <c r="I4" s="257"/>
      <c r="J4" s="255"/>
      <c r="K4" s="255"/>
    </row>
    <row r="5" spans="2:11" ht="15" customHeight="1" thickBot="1" x14ac:dyDescent="0.45">
      <c r="B5" s="829" t="str">
        <f>Start!$D$5</f>
        <v>Dorci</v>
      </c>
      <c r="C5" s="830"/>
      <c r="D5" s="153"/>
      <c r="E5" s="153"/>
      <c r="F5" s="257"/>
      <c r="G5" s="257"/>
      <c r="H5" s="153"/>
      <c r="I5" s="257"/>
      <c r="J5" s="126"/>
      <c r="K5" s="126"/>
    </row>
    <row r="6" spans="2:11" s="109" customFormat="1" ht="18" customHeight="1" x14ac:dyDescent="0.2">
      <c r="B6" s="831" t="s">
        <v>71</v>
      </c>
      <c r="C6" s="833" t="s">
        <v>79</v>
      </c>
      <c r="D6" s="835" t="s">
        <v>22</v>
      </c>
      <c r="E6" s="831" t="s">
        <v>23</v>
      </c>
      <c r="F6" s="837" t="s">
        <v>83</v>
      </c>
      <c r="G6" s="837" t="s">
        <v>84</v>
      </c>
      <c r="H6" s="499"/>
      <c r="I6" s="837" t="s">
        <v>80</v>
      </c>
    </row>
    <row r="7" spans="2:11" s="109" customFormat="1" ht="18" customHeight="1" thickBot="1" x14ac:dyDescent="0.25">
      <c r="B7" s="832"/>
      <c r="C7" s="834"/>
      <c r="D7" s="836"/>
      <c r="E7" s="832"/>
      <c r="F7" s="838"/>
      <c r="G7" s="838"/>
      <c r="H7" s="500"/>
      <c r="I7" s="838"/>
    </row>
    <row r="8" spans="2:11" ht="18" customHeight="1" x14ac:dyDescent="0.2">
      <c r="B8" s="626" t="str">
        <f>IF(AND('PJ - P'!$C1="",'PJ - P'!$D1=""),"",'PJ - P'!V1)</f>
        <v/>
      </c>
      <c r="C8" s="240" t="str">
        <f>IF(AND('PJ - P'!$C1="",'PJ - P'!$D1=""),"",'PJ - P'!B1)</f>
        <v/>
      </c>
      <c r="D8" s="241" t="str">
        <f>IF('PJ - P'!C1="","",'PJ - P'!C1)</f>
        <v/>
      </c>
      <c r="E8" s="241" t="str">
        <f>IF('PJ - P'!D1="","",'PJ - P'!D1)</f>
        <v/>
      </c>
      <c r="F8" s="242" t="str">
        <f>IF('PJ - P'!H1="","",'PJ - P'!H1)</f>
        <v/>
      </c>
      <c r="G8" s="242" t="str">
        <f>IF('PJ - P'!M1="","",'PJ - P'!M1)</f>
        <v/>
      </c>
      <c r="H8" s="242"/>
      <c r="I8" s="517" t="str">
        <f>IF('PJ - P'!O1="","",'PJ - P'!O1)</f>
        <v/>
      </c>
    </row>
    <row r="9" spans="2:11" ht="18" customHeight="1" x14ac:dyDescent="0.2">
      <c r="B9" s="510" t="str">
        <f>IF(AND('PJ - P'!$C2="",'PJ - P'!$D2=""),"",'PJ - P'!V2)</f>
        <v/>
      </c>
      <c r="C9" s="221" t="str">
        <f>IF(AND('PJ - P'!$C2="",'PJ - P'!$D2=""),"",'PJ - P'!B2)</f>
        <v/>
      </c>
      <c r="D9" s="222" t="str">
        <f>IF('PJ - P'!C2="","",'PJ - P'!C2)</f>
        <v/>
      </c>
      <c r="E9" s="222" t="str">
        <f>IF('PJ - P'!D2="","",'PJ - P'!D2)</f>
        <v/>
      </c>
      <c r="F9" s="226" t="str">
        <f>IF('PJ - P'!H2="","",'PJ - P'!H2)</f>
        <v/>
      </c>
      <c r="G9" s="226" t="str">
        <f>IF('PJ - P'!M2="","",'PJ - P'!M2)</f>
        <v/>
      </c>
      <c r="H9" s="226"/>
      <c r="I9" s="518" t="str">
        <f>IF('PJ - P'!O2="","",'PJ - P'!O2)</f>
        <v/>
      </c>
    </row>
    <row r="10" spans="2:11" ht="18" customHeight="1" x14ac:dyDescent="0.2">
      <c r="B10" s="511" t="str">
        <f>IF(AND('PJ - P'!$C3="",'PJ - P'!$D3=""),"",'PJ - P'!V3)</f>
        <v/>
      </c>
      <c r="C10" s="231" t="str">
        <f>IF(AND('PJ - P'!$C3="",'PJ - P'!$D3=""),"",'PJ - P'!B3)</f>
        <v/>
      </c>
      <c r="D10" s="232" t="str">
        <f>IF('PJ - P'!C3="","",'PJ - P'!C3)</f>
        <v/>
      </c>
      <c r="E10" s="232" t="str">
        <f>IF('PJ - P'!D3="","",'PJ - P'!D3)</f>
        <v/>
      </c>
      <c r="F10" s="236" t="str">
        <f>IF('PJ - P'!H3="","",'PJ - P'!H3)</f>
        <v/>
      </c>
      <c r="G10" s="236" t="str">
        <f>IF('PJ - P'!M3="","",'PJ - P'!M3)</f>
        <v/>
      </c>
      <c r="H10" s="236"/>
      <c r="I10" s="519" t="str">
        <f>IF('PJ - P'!O3="","",'PJ - P'!O3)</f>
        <v/>
      </c>
    </row>
    <row r="11" spans="2:11" ht="18" customHeight="1" x14ac:dyDescent="0.2">
      <c r="B11" s="510" t="str">
        <f>IF(AND('PJ - P'!$C4="",'PJ - P'!$D4=""),"",'PJ - P'!V4)</f>
        <v/>
      </c>
      <c r="C11" s="221" t="str">
        <f>IF(AND('PJ - P'!$C4="",'PJ - P'!$D4=""),"",'PJ - P'!B4)</f>
        <v/>
      </c>
      <c r="D11" s="222" t="str">
        <f>IF('PJ - P'!C4="","",'PJ - P'!C4)</f>
        <v/>
      </c>
      <c r="E11" s="222" t="str">
        <f>IF('PJ - P'!D4="","",'PJ - P'!D4)</f>
        <v/>
      </c>
      <c r="F11" s="226" t="str">
        <f>IF('PJ - P'!H4="","",'PJ - P'!H4)</f>
        <v/>
      </c>
      <c r="G11" s="226" t="str">
        <f>IF('PJ - P'!M4="","",'PJ - P'!M4)</f>
        <v/>
      </c>
      <c r="H11" s="226"/>
      <c r="I11" s="518" t="str">
        <f>IF('PJ - P'!O4="","",'PJ - P'!O4)</f>
        <v/>
      </c>
    </row>
    <row r="12" spans="2:11" ht="18" customHeight="1" x14ac:dyDescent="0.2">
      <c r="B12" s="511" t="str">
        <f>IF(AND('PJ - P'!$C5="",'PJ - P'!$D5=""),"",'PJ - P'!V5)</f>
        <v/>
      </c>
      <c r="C12" s="231" t="str">
        <f>IF(AND('PJ - P'!$C5="",'PJ - P'!$D5=""),"",'PJ - P'!B5)</f>
        <v/>
      </c>
      <c r="D12" s="232" t="str">
        <f>IF('PJ - P'!C5="","",'PJ - P'!C5)</f>
        <v/>
      </c>
      <c r="E12" s="232" t="str">
        <f>IF('PJ - P'!D5="","",'PJ - P'!D5)</f>
        <v/>
      </c>
      <c r="F12" s="236" t="str">
        <f>IF('PJ - P'!H5="","",'PJ - P'!H5)</f>
        <v/>
      </c>
      <c r="G12" s="236" t="str">
        <f>IF('PJ - P'!M5="","",'PJ - P'!M5)</f>
        <v/>
      </c>
      <c r="H12" s="236"/>
      <c r="I12" s="519" t="str">
        <f>IF('PJ - P'!O5="","",'PJ - P'!O5)</f>
        <v/>
      </c>
    </row>
    <row r="13" spans="2:11" ht="18" customHeight="1" x14ac:dyDescent="0.2">
      <c r="B13" s="510" t="str">
        <f>IF(AND('PJ - P'!$C6="",'PJ - P'!$D6=""),"",'PJ - P'!V6)</f>
        <v/>
      </c>
      <c r="C13" s="221" t="str">
        <f>IF(AND('PJ - P'!$C6="",'PJ - P'!$D6=""),"",'PJ - P'!B6)</f>
        <v/>
      </c>
      <c r="D13" s="222" t="str">
        <f>IF('PJ - P'!C6="","",'PJ - P'!C6)</f>
        <v/>
      </c>
      <c r="E13" s="222" t="str">
        <f>IF('PJ - P'!D6="","",'PJ - P'!D6)</f>
        <v/>
      </c>
      <c r="F13" s="226" t="str">
        <f>IF('PJ - P'!H6="","",'PJ - P'!H6)</f>
        <v/>
      </c>
      <c r="G13" s="226" t="str">
        <f>IF('PJ - P'!M6="","",'PJ - P'!M6)</f>
        <v/>
      </c>
      <c r="H13" s="226"/>
      <c r="I13" s="518" t="str">
        <f>IF('PJ - P'!O6="","",'PJ - P'!O6)</f>
        <v/>
      </c>
    </row>
    <row r="14" spans="2:11" ht="18" customHeight="1" x14ac:dyDescent="0.2">
      <c r="B14" s="511" t="str">
        <f>IF(AND('PJ - P'!$C7="",'PJ - P'!$D7=""),"",'PJ - P'!V7)</f>
        <v/>
      </c>
      <c r="C14" s="231" t="str">
        <f>IF(AND('PJ - P'!$C7="",'PJ - P'!$D7=""),"",'PJ - P'!B7)</f>
        <v/>
      </c>
      <c r="D14" s="232" t="str">
        <f>IF('PJ - P'!C7="","",'PJ - P'!C7)</f>
        <v/>
      </c>
      <c r="E14" s="232" t="str">
        <f>IF('PJ - P'!D7="","",'PJ - P'!D7)</f>
        <v/>
      </c>
      <c r="F14" s="236" t="str">
        <f>IF('PJ - P'!H7="","",'PJ - P'!H7)</f>
        <v/>
      </c>
      <c r="G14" s="236" t="str">
        <f>IF('PJ - P'!M7="","",'PJ - P'!M7)</f>
        <v/>
      </c>
      <c r="H14" s="236"/>
      <c r="I14" s="519" t="str">
        <f>IF('PJ - P'!O7="","",'PJ - P'!O7)</f>
        <v/>
      </c>
    </row>
    <row r="15" spans="2:11" ht="18" customHeight="1" x14ac:dyDescent="0.2">
      <c r="B15" s="510" t="str">
        <f>IF(AND('PJ - P'!$C8="",'PJ - P'!$D8=""),"",'PJ - P'!V8)</f>
        <v/>
      </c>
      <c r="C15" s="221" t="str">
        <f>IF(AND('PJ - P'!$C8="",'PJ - P'!$D8=""),"",'PJ - P'!B8)</f>
        <v/>
      </c>
      <c r="D15" s="222" t="str">
        <f>IF('PJ - P'!C8="","",'PJ - P'!C8)</f>
        <v/>
      </c>
      <c r="E15" s="222" t="str">
        <f>IF('PJ - P'!D8="","",'PJ - P'!D8)</f>
        <v/>
      </c>
      <c r="F15" s="226" t="str">
        <f>IF('PJ - P'!H8="","",'PJ - P'!H8)</f>
        <v/>
      </c>
      <c r="G15" s="226" t="str">
        <f>IF('PJ - P'!M8="","",'PJ - P'!M8)</f>
        <v/>
      </c>
      <c r="H15" s="226"/>
      <c r="I15" s="518" t="str">
        <f>IF('PJ - P'!O8="","",'PJ - P'!O8)</f>
        <v/>
      </c>
    </row>
    <row r="16" spans="2:11" ht="18" customHeight="1" x14ac:dyDescent="0.2">
      <c r="B16" s="511" t="str">
        <f>IF(AND('PJ - P'!$C9="",'PJ - P'!$D9=""),"",'PJ - P'!V9)</f>
        <v/>
      </c>
      <c r="C16" s="231" t="str">
        <f>IF(AND('PJ - P'!$C9="",'PJ - P'!$D9=""),"",'PJ - P'!B9)</f>
        <v/>
      </c>
      <c r="D16" s="232" t="str">
        <f>IF('PJ - P'!C9="","",'PJ - P'!C9)</f>
        <v/>
      </c>
      <c r="E16" s="232" t="str">
        <f>IF('PJ - P'!D9="","",'PJ - P'!D9)</f>
        <v/>
      </c>
      <c r="F16" s="236" t="str">
        <f>IF('PJ - P'!H9="","",'PJ - P'!H9)</f>
        <v/>
      </c>
      <c r="G16" s="236" t="str">
        <f>IF('PJ - P'!M9="","",'PJ - P'!M9)</f>
        <v/>
      </c>
      <c r="H16" s="236"/>
      <c r="I16" s="519" t="str">
        <f>IF('PJ - P'!O9="","",'PJ - P'!O9)</f>
        <v/>
      </c>
    </row>
    <row r="17" spans="2:9" ht="18" customHeight="1" x14ac:dyDescent="0.2">
      <c r="B17" s="510" t="str">
        <f>IF(AND('PJ - P'!$C10="",'PJ - P'!$D10=""),"",'PJ - P'!V10)</f>
        <v/>
      </c>
      <c r="C17" s="221" t="str">
        <f>IF(AND('PJ - P'!$C10="",'PJ - P'!$D10=""),"",'PJ - P'!B10)</f>
        <v/>
      </c>
      <c r="D17" s="222" t="str">
        <f>IF('PJ - P'!C10="","",'PJ - P'!C10)</f>
        <v/>
      </c>
      <c r="E17" s="222" t="str">
        <f>IF('PJ - P'!D10="","",'PJ - P'!D10)</f>
        <v/>
      </c>
      <c r="F17" s="226" t="str">
        <f>IF('PJ - P'!H10="","",'PJ - P'!H10)</f>
        <v/>
      </c>
      <c r="G17" s="226" t="str">
        <f>IF('PJ - P'!M10="","",'PJ - P'!M10)</f>
        <v/>
      </c>
      <c r="H17" s="226"/>
      <c r="I17" s="518" t="str">
        <f>IF('PJ - P'!O10="","",'PJ - P'!O10)</f>
        <v/>
      </c>
    </row>
    <row r="18" spans="2:9" ht="18" customHeight="1" x14ac:dyDescent="0.2">
      <c r="B18" s="511" t="str">
        <f>IF(AND('PJ - P'!$C11="",'PJ - P'!$D11=""),"",'PJ - P'!V11)</f>
        <v/>
      </c>
      <c r="C18" s="231" t="str">
        <f>IF(AND('PJ - P'!$C11="",'PJ - P'!$D11=""),"",'PJ - P'!B11)</f>
        <v/>
      </c>
      <c r="D18" s="232" t="str">
        <f>IF('PJ - P'!C11="","",'PJ - P'!C11)</f>
        <v/>
      </c>
      <c r="E18" s="232" t="str">
        <f>IF('PJ - P'!D11="","",'PJ - P'!D11)</f>
        <v/>
      </c>
      <c r="F18" s="236" t="str">
        <f>IF('PJ - P'!H11="","",'PJ - P'!H11)</f>
        <v/>
      </c>
      <c r="G18" s="236" t="str">
        <f>IF('PJ - P'!M11="","",'PJ - P'!M11)</f>
        <v/>
      </c>
      <c r="H18" s="236"/>
      <c r="I18" s="519" t="str">
        <f>IF('PJ - P'!O11="","",'PJ - P'!O11)</f>
        <v/>
      </c>
    </row>
    <row r="19" spans="2:9" ht="18" customHeight="1" x14ac:dyDescent="0.2">
      <c r="B19" s="510" t="str">
        <f>IF(AND('PJ - P'!$C12="",'PJ - P'!$D12=""),"",'PJ - P'!V12)</f>
        <v/>
      </c>
      <c r="C19" s="221" t="str">
        <f>IF(AND('PJ - P'!$C12="",'PJ - P'!$D12=""),"",'PJ - P'!B12)</f>
        <v/>
      </c>
      <c r="D19" s="222" t="str">
        <f>IF('PJ - P'!C12="","",'PJ - P'!C12)</f>
        <v/>
      </c>
      <c r="E19" s="222" t="str">
        <f>IF('PJ - P'!D12="","",'PJ - P'!D12)</f>
        <v/>
      </c>
      <c r="F19" s="226" t="str">
        <f>IF('PJ - P'!H12="","",'PJ - P'!H12)</f>
        <v/>
      </c>
      <c r="G19" s="226" t="str">
        <f>IF('PJ - P'!M12="","",'PJ - P'!M12)</f>
        <v/>
      </c>
      <c r="H19" s="226"/>
      <c r="I19" s="518" t="str">
        <f>IF('PJ - P'!O12="","",'PJ - P'!O12)</f>
        <v/>
      </c>
    </row>
    <row r="20" spans="2:9" ht="18" customHeight="1" x14ac:dyDescent="0.2">
      <c r="B20" s="511" t="str">
        <f>IF(AND('PJ - P'!$C13="",'PJ - P'!$D13=""),"",'PJ - P'!V13)</f>
        <v/>
      </c>
      <c r="C20" s="231" t="str">
        <f>IF(AND('PJ - P'!$C13="",'PJ - P'!$D13=""),"",'PJ - P'!B13)</f>
        <v/>
      </c>
      <c r="D20" s="232" t="str">
        <f>IF('PJ - P'!C13="","",'PJ - P'!C13)</f>
        <v/>
      </c>
      <c r="E20" s="232" t="str">
        <f>IF('PJ - P'!D13="","",'PJ - P'!D13)</f>
        <v/>
      </c>
      <c r="F20" s="236" t="str">
        <f>IF('PJ - P'!H13="","",'PJ - P'!H13)</f>
        <v/>
      </c>
      <c r="G20" s="236" t="str">
        <f>IF('PJ - P'!M13="","",'PJ - P'!M13)</f>
        <v/>
      </c>
      <c r="H20" s="236"/>
      <c r="I20" s="519" t="str">
        <f>IF('PJ - P'!O13="","",'PJ - P'!O13)</f>
        <v/>
      </c>
    </row>
    <row r="21" spans="2:9" ht="18" customHeight="1" x14ac:dyDescent="0.2">
      <c r="B21" s="510" t="str">
        <f>IF(AND('PJ - P'!$C14="",'PJ - P'!$D14=""),"",'PJ - P'!V14)</f>
        <v/>
      </c>
      <c r="C21" s="221" t="str">
        <f>IF(AND('PJ - P'!$C14="",'PJ - P'!$D14=""),"",'PJ - P'!B14)</f>
        <v/>
      </c>
      <c r="D21" s="222" t="str">
        <f>IF('PJ - P'!C14="","",'PJ - P'!C14)</f>
        <v/>
      </c>
      <c r="E21" s="222" t="str">
        <f>IF('PJ - P'!D14="","",'PJ - P'!D14)</f>
        <v/>
      </c>
      <c r="F21" s="226" t="str">
        <f>IF('PJ - P'!H14="","",'PJ - P'!H14)</f>
        <v/>
      </c>
      <c r="G21" s="226" t="str">
        <f>IF('PJ - P'!M14="","",'PJ - P'!M14)</f>
        <v/>
      </c>
      <c r="H21" s="226"/>
      <c r="I21" s="518" t="str">
        <f>IF('PJ - P'!O14="","",'PJ - P'!O14)</f>
        <v/>
      </c>
    </row>
    <row r="22" spans="2:9" ht="18" customHeight="1" x14ac:dyDescent="0.2">
      <c r="B22" s="511" t="str">
        <f>IF(AND('PJ - P'!$C15="",'PJ - P'!$D15=""),"",'PJ - P'!V15)</f>
        <v/>
      </c>
      <c r="C22" s="231" t="str">
        <f>IF(AND('PJ - P'!$C15="",'PJ - P'!$D15=""),"",'PJ - P'!B15)</f>
        <v/>
      </c>
      <c r="D22" s="232" t="str">
        <f>IF('PJ - P'!C15="","",'PJ - P'!C15)</f>
        <v/>
      </c>
      <c r="E22" s="232" t="str">
        <f>IF('PJ - P'!D15="","",'PJ - P'!D15)</f>
        <v/>
      </c>
      <c r="F22" s="236" t="str">
        <f>IF('PJ - P'!H15="","",'PJ - P'!H15)</f>
        <v/>
      </c>
      <c r="G22" s="236" t="str">
        <f>IF('PJ - P'!M15="","",'PJ - P'!M15)</f>
        <v/>
      </c>
      <c r="H22" s="236"/>
      <c r="I22" s="519" t="str">
        <f>IF('PJ - P'!O15="","",'PJ - P'!O15)</f>
        <v/>
      </c>
    </row>
    <row r="23" spans="2:9" ht="18" customHeight="1" x14ac:dyDescent="0.2">
      <c r="B23" s="510" t="str">
        <f>IF(AND('PJ - P'!$C16="",'PJ - P'!$D16=""),"",'PJ - P'!V16)</f>
        <v/>
      </c>
      <c r="C23" s="221" t="str">
        <f>IF(AND('PJ - P'!$C16="",'PJ - P'!$D16=""),"",'PJ - P'!B16)</f>
        <v/>
      </c>
      <c r="D23" s="222" t="str">
        <f>IF('PJ - P'!C16="","",'PJ - P'!C16)</f>
        <v/>
      </c>
      <c r="E23" s="222" t="str">
        <f>IF('PJ - P'!D16="","",'PJ - P'!D16)</f>
        <v/>
      </c>
      <c r="F23" s="226" t="str">
        <f>IF('PJ - P'!H16="","",'PJ - P'!H16)</f>
        <v/>
      </c>
      <c r="G23" s="226" t="str">
        <f>IF('PJ - P'!M16="","",'PJ - P'!M16)</f>
        <v/>
      </c>
      <c r="H23" s="226"/>
      <c r="I23" s="518" t="str">
        <f>IF('PJ - P'!O16="","",'PJ - P'!O16)</f>
        <v/>
      </c>
    </row>
    <row r="24" spans="2:9" ht="18" customHeight="1" x14ac:dyDescent="0.2">
      <c r="B24" s="511" t="str">
        <f>IF(AND('PJ - P'!$C17="",'PJ - P'!$D17=""),"",'PJ - P'!V17)</f>
        <v/>
      </c>
      <c r="C24" s="231" t="str">
        <f>IF(AND('PJ - P'!$C17="",'PJ - P'!$D17=""),"",'PJ - P'!B17)</f>
        <v/>
      </c>
      <c r="D24" s="232" t="str">
        <f>IF('PJ - P'!C17="","",'PJ - P'!C17)</f>
        <v/>
      </c>
      <c r="E24" s="232" t="str">
        <f>IF('PJ - P'!D17="","",'PJ - P'!D17)</f>
        <v/>
      </c>
      <c r="F24" s="236" t="str">
        <f>IF('PJ - P'!H17="","",'PJ - P'!H17)</f>
        <v/>
      </c>
      <c r="G24" s="236" t="str">
        <f>IF('PJ - P'!M17="","",'PJ - P'!M17)</f>
        <v/>
      </c>
      <c r="H24" s="236"/>
      <c r="I24" s="519" t="str">
        <f>IF('PJ - P'!O17="","",'PJ - P'!O17)</f>
        <v/>
      </c>
    </row>
    <row r="25" spans="2:9" ht="18" customHeight="1" x14ac:dyDescent="0.2">
      <c r="B25" s="510" t="str">
        <f>IF(AND('PJ - P'!$C18="",'PJ - P'!$D18=""),"",'PJ - P'!V18)</f>
        <v/>
      </c>
      <c r="C25" s="221" t="str">
        <f>IF(AND('PJ - P'!$C18="",'PJ - P'!$D18=""),"",'PJ - P'!B18)</f>
        <v/>
      </c>
      <c r="D25" s="222" t="str">
        <f>IF('PJ - P'!C18="","",'PJ - P'!C18)</f>
        <v/>
      </c>
      <c r="E25" s="222" t="str">
        <f>IF('PJ - P'!D18="","",'PJ - P'!D18)</f>
        <v/>
      </c>
      <c r="F25" s="226" t="str">
        <f>IF('PJ - P'!H18="","",'PJ - P'!H18)</f>
        <v/>
      </c>
      <c r="G25" s="226" t="str">
        <f>IF('PJ - P'!M18="","",'PJ - P'!M18)</f>
        <v/>
      </c>
      <c r="H25" s="226"/>
      <c r="I25" s="518" t="str">
        <f>IF('PJ - P'!O18="","",'PJ - P'!O18)</f>
        <v/>
      </c>
    </row>
    <row r="26" spans="2:9" ht="18" customHeight="1" x14ac:dyDescent="0.2">
      <c r="B26" s="511" t="str">
        <f>IF(AND('PJ - P'!$C19="",'PJ - P'!$D19=""),"",'PJ - P'!V19)</f>
        <v/>
      </c>
      <c r="C26" s="231" t="str">
        <f>IF(AND('PJ - P'!$C19="",'PJ - P'!$D19=""),"",'PJ - P'!B19)</f>
        <v/>
      </c>
      <c r="D26" s="232" t="str">
        <f>IF('PJ - P'!C19="","",'PJ - P'!C19)</f>
        <v/>
      </c>
      <c r="E26" s="232" t="str">
        <f>IF('PJ - P'!D19="","",'PJ - P'!D19)</f>
        <v/>
      </c>
      <c r="F26" s="236" t="str">
        <f>IF('PJ - P'!H19="","",'PJ - P'!H19)</f>
        <v/>
      </c>
      <c r="G26" s="236" t="str">
        <f>IF('PJ - P'!M19="","",'PJ - P'!M19)</f>
        <v/>
      </c>
      <c r="H26" s="236"/>
      <c r="I26" s="519" t="str">
        <f>IF('PJ - P'!O19="","",'PJ - P'!O19)</f>
        <v/>
      </c>
    </row>
    <row r="27" spans="2:9" ht="18" customHeight="1" x14ac:dyDescent="0.2">
      <c r="B27" s="510" t="str">
        <f>IF(AND('PJ - P'!$C20="",'PJ - P'!$D20=""),"",'PJ - P'!V20)</f>
        <v/>
      </c>
      <c r="C27" s="221" t="str">
        <f>IF(AND('PJ - P'!$C20="",'PJ - P'!$D20=""),"",'PJ - P'!B20)</f>
        <v/>
      </c>
      <c r="D27" s="222" t="str">
        <f>IF('PJ - P'!C20="","",'PJ - P'!C20)</f>
        <v/>
      </c>
      <c r="E27" s="222" t="str">
        <f>IF('PJ - P'!D20="","",'PJ - P'!D20)</f>
        <v/>
      </c>
      <c r="F27" s="226" t="str">
        <f>IF('PJ - P'!H20="","",'PJ - P'!H20)</f>
        <v/>
      </c>
      <c r="G27" s="226" t="str">
        <f>IF('PJ - P'!M20="","",'PJ - P'!M20)</f>
        <v/>
      </c>
      <c r="H27" s="226"/>
      <c r="I27" s="518" t="str">
        <f>IF('PJ - P'!O20="","",'PJ - P'!O20)</f>
        <v/>
      </c>
    </row>
    <row r="28" spans="2:9" ht="18" customHeight="1" x14ac:dyDescent="0.2">
      <c r="B28" s="511" t="str">
        <f>IF(AND('PJ - P'!$C21="",'PJ - P'!$D21=""),"",'PJ - P'!V21)</f>
        <v/>
      </c>
      <c r="C28" s="231" t="str">
        <f>IF(AND('PJ - P'!$C21="",'PJ - P'!$D21=""),"",'PJ - P'!B21)</f>
        <v/>
      </c>
      <c r="D28" s="232" t="str">
        <f>IF('PJ - P'!C21="","",'PJ - P'!C21)</f>
        <v/>
      </c>
      <c r="E28" s="232" t="str">
        <f>IF('PJ - P'!D21="","",'PJ - P'!D21)</f>
        <v/>
      </c>
      <c r="F28" s="236" t="str">
        <f>IF('PJ - P'!H21="","",'PJ - P'!H21)</f>
        <v/>
      </c>
      <c r="G28" s="236" t="str">
        <f>IF('PJ - P'!M21="","",'PJ - P'!M21)</f>
        <v/>
      </c>
      <c r="H28" s="236"/>
      <c r="I28" s="519" t="str">
        <f>IF('PJ - P'!O21="","",'PJ - P'!O21)</f>
        <v/>
      </c>
    </row>
    <row r="29" spans="2:9" ht="18" customHeight="1" x14ac:dyDescent="0.2">
      <c r="B29" s="510" t="str">
        <f>IF(AND('PJ - P'!$C22="",'PJ - P'!$D22=""),"",'PJ - P'!V22)</f>
        <v/>
      </c>
      <c r="C29" s="221" t="str">
        <f>IF(AND('PJ - P'!$C22="",'PJ - P'!$D22=""),"",'PJ - P'!B22)</f>
        <v/>
      </c>
      <c r="D29" s="222" t="str">
        <f>IF('PJ - P'!C22="","",'PJ - P'!C22)</f>
        <v/>
      </c>
      <c r="E29" s="222" t="str">
        <f>IF('PJ - P'!D22="","",'PJ - P'!D22)</f>
        <v/>
      </c>
      <c r="F29" s="226" t="str">
        <f>IF('PJ - P'!H22="","",'PJ - P'!H22)</f>
        <v/>
      </c>
      <c r="G29" s="226" t="str">
        <f>IF('PJ - P'!M22="","",'PJ - P'!M22)</f>
        <v/>
      </c>
      <c r="H29" s="226"/>
      <c r="I29" s="518" t="str">
        <f>IF('PJ - P'!O22="","",'PJ - P'!O22)</f>
        <v/>
      </c>
    </row>
    <row r="30" spans="2:9" ht="18" customHeight="1" x14ac:dyDescent="0.2">
      <c r="B30" s="511" t="str">
        <f>IF(AND('PJ - P'!$C23="",'PJ - P'!$D23=""),"",'PJ - P'!V23)</f>
        <v/>
      </c>
      <c r="C30" s="231" t="str">
        <f>IF(AND('PJ - P'!$C23="",'PJ - P'!$D23=""),"",'PJ - P'!B23)</f>
        <v/>
      </c>
      <c r="D30" s="232" t="str">
        <f>IF('PJ - P'!C23="","",'PJ - P'!C23)</f>
        <v/>
      </c>
      <c r="E30" s="232" t="str">
        <f>IF('PJ - P'!D23="","",'PJ - P'!D23)</f>
        <v/>
      </c>
      <c r="F30" s="236" t="str">
        <f>IF('PJ - P'!H23="","",'PJ - P'!H23)</f>
        <v/>
      </c>
      <c r="G30" s="236" t="str">
        <f>IF('PJ - P'!M23="","",'PJ - P'!M23)</f>
        <v/>
      </c>
      <c r="H30" s="236"/>
      <c r="I30" s="519" t="str">
        <f>IF('PJ - P'!O23="","",'PJ - P'!O23)</f>
        <v/>
      </c>
    </row>
    <row r="31" spans="2:9" ht="18" customHeight="1" x14ac:dyDescent="0.2">
      <c r="B31" s="510" t="str">
        <f>IF(AND('PJ - P'!$C24="",'PJ - P'!$D24=""),"",'PJ - P'!V24)</f>
        <v/>
      </c>
      <c r="C31" s="221" t="str">
        <f>IF(AND('PJ - P'!$C24="",'PJ - P'!$D24=""),"",'PJ - P'!B24)</f>
        <v/>
      </c>
      <c r="D31" s="222" t="str">
        <f>IF('PJ - P'!C24="","",'PJ - P'!C24)</f>
        <v/>
      </c>
      <c r="E31" s="222" t="str">
        <f>IF('PJ - P'!D24="","",'PJ - P'!D24)</f>
        <v/>
      </c>
      <c r="F31" s="226" t="str">
        <f>IF('PJ - P'!H24="","",'PJ - P'!H24)</f>
        <v/>
      </c>
      <c r="G31" s="226" t="str">
        <f>IF('PJ - P'!M24="","",'PJ - P'!M24)</f>
        <v/>
      </c>
      <c r="H31" s="226"/>
      <c r="I31" s="518" t="str">
        <f>IF('PJ - P'!O24="","",'PJ - P'!O24)</f>
        <v/>
      </c>
    </row>
    <row r="32" spans="2:9" ht="18" customHeight="1" x14ac:dyDescent="0.2">
      <c r="B32" s="511" t="str">
        <f>IF(AND('PJ - P'!$C25="",'PJ - P'!$D25=""),"",'PJ - P'!V25)</f>
        <v/>
      </c>
      <c r="C32" s="231" t="str">
        <f>IF(AND('PJ - P'!$C25="",'PJ - P'!$D25=""),"",'PJ - P'!B25)</f>
        <v/>
      </c>
      <c r="D32" s="232" t="str">
        <f>IF('PJ - P'!C25="","",'PJ - P'!C25)</f>
        <v/>
      </c>
      <c r="E32" s="232" t="str">
        <f>IF('PJ - P'!D25="","",'PJ - P'!D25)</f>
        <v/>
      </c>
      <c r="F32" s="236" t="str">
        <f>IF('PJ - P'!H25="","",'PJ - P'!H25)</f>
        <v/>
      </c>
      <c r="G32" s="236" t="str">
        <f>IF('PJ - P'!M25="","",'PJ - P'!M25)</f>
        <v/>
      </c>
      <c r="H32" s="236"/>
      <c r="I32" s="519" t="str">
        <f>IF('PJ - P'!O25="","",'PJ - P'!O25)</f>
        <v/>
      </c>
    </row>
    <row r="33" spans="2:11" ht="18" customHeight="1" x14ac:dyDescent="0.2">
      <c r="B33" s="510" t="str">
        <f>IF(AND('PJ - P'!$C26="",'PJ - P'!$D26=""),"",'PJ - P'!V26)</f>
        <v/>
      </c>
      <c r="C33" s="221" t="str">
        <f>IF(AND('PJ - P'!$C26="",'PJ - P'!$D26=""),"",'PJ - P'!B26)</f>
        <v/>
      </c>
      <c r="D33" s="222" t="str">
        <f>IF('PJ - P'!C26="","",'PJ - P'!C26)</f>
        <v/>
      </c>
      <c r="E33" s="222" t="str">
        <f>IF('PJ - P'!D26="","",'PJ - P'!D26)</f>
        <v/>
      </c>
      <c r="F33" s="226" t="str">
        <f>IF('PJ - P'!H26="","",'PJ - P'!H26)</f>
        <v/>
      </c>
      <c r="G33" s="226" t="str">
        <f>IF('PJ - P'!M26="","",'PJ - P'!M26)</f>
        <v/>
      </c>
      <c r="H33" s="226"/>
      <c r="I33" s="518" t="str">
        <f>IF('PJ - P'!O26="","",'PJ - P'!O26)</f>
        <v/>
      </c>
    </row>
    <row r="34" spans="2:11" ht="18" customHeight="1" x14ac:dyDescent="0.2">
      <c r="B34" s="511" t="str">
        <f>IF(AND('PJ - P'!$C27="",'PJ - P'!$D27=""),"",'PJ - P'!V27)</f>
        <v/>
      </c>
      <c r="C34" s="231" t="str">
        <f>IF(AND('PJ - P'!$C27="",'PJ - P'!$D27=""),"",'PJ - P'!B27)</f>
        <v/>
      </c>
      <c r="D34" s="232" t="str">
        <f>IF('PJ - P'!C27="","",'PJ - P'!C27)</f>
        <v/>
      </c>
      <c r="E34" s="232" t="str">
        <f>IF('PJ - P'!D27="","",'PJ - P'!D27)</f>
        <v/>
      </c>
      <c r="F34" s="236" t="str">
        <f>IF('PJ - P'!H27="","",'PJ - P'!H27)</f>
        <v/>
      </c>
      <c r="G34" s="236" t="str">
        <f>IF('PJ - P'!M27="","",'PJ - P'!M27)</f>
        <v/>
      </c>
      <c r="H34" s="236"/>
      <c r="I34" s="519" t="str">
        <f>IF('PJ - P'!O27="","",'PJ - P'!O27)</f>
        <v/>
      </c>
    </row>
    <row r="35" spans="2:11" ht="18" customHeight="1" x14ac:dyDescent="0.2">
      <c r="B35" s="510" t="str">
        <f>IF(AND('PJ - P'!$C28="",'PJ - P'!$D28=""),"",'PJ - P'!V28)</f>
        <v/>
      </c>
      <c r="C35" s="221" t="str">
        <f>IF(AND('PJ - P'!$C28="",'PJ - P'!$D28=""),"",'PJ - P'!B28)</f>
        <v/>
      </c>
      <c r="D35" s="222" t="str">
        <f>IF('PJ - P'!C28="","",'PJ - P'!C28)</f>
        <v/>
      </c>
      <c r="E35" s="222" t="str">
        <f>IF('PJ - P'!D28="","",'PJ - P'!D28)</f>
        <v/>
      </c>
      <c r="F35" s="226" t="str">
        <f>IF('PJ - P'!H28="","",'PJ - P'!H28)</f>
        <v/>
      </c>
      <c r="G35" s="226" t="str">
        <f>IF('PJ - P'!M28="","",'PJ - P'!M28)</f>
        <v/>
      </c>
      <c r="H35" s="226"/>
      <c r="I35" s="518" t="str">
        <f>IF('PJ - P'!O28="","",'PJ - P'!O28)</f>
        <v/>
      </c>
    </row>
    <row r="36" spans="2:11" ht="18" customHeight="1" x14ac:dyDescent="0.2">
      <c r="B36" s="511" t="str">
        <f>IF(AND('PJ - P'!$C29="",'PJ - P'!$D29=""),"",'PJ - P'!V29)</f>
        <v/>
      </c>
      <c r="C36" s="231" t="str">
        <f>IF(AND('PJ - P'!$C29="",'PJ - P'!$D29=""),"",'PJ - P'!B29)</f>
        <v/>
      </c>
      <c r="D36" s="232" t="str">
        <f>IF('PJ - P'!C29="","",'PJ - P'!C29)</f>
        <v/>
      </c>
      <c r="E36" s="232" t="str">
        <f>IF('PJ - P'!D29="","",'PJ - P'!D29)</f>
        <v/>
      </c>
      <c r="F36" s="236" t="str">
        <f>IF('PJ - P'!H29="","",'PJ - P'!H29)</f>
        <v/>
      </c>
      <c r="G36" s="236" t="str">
        <f>IF('PJ - P'!M29="","",'PJ - P'!M29)</f>
        <v/>
      </c>
      <c r="H36" s="236"/>
      <c r="I36" s="519" t="str">
        <f>IF('PJ - P'!O29="","",'PJ - P'!O29)</f>
        <v/>
      </c>
    </row>
    <row r="37" spans="2:11" ht="18" customHeight="1" x14ac:dyDescent="0.2">
      <c r="B37" s="510" t="str">
        <f>IF(AND('PJ - P'!$C30="",'PJ - P'!$D30=""),"",'PJ - P'!V30)</f>
        <v/>
      </c>
      <c r="C37" s="221" t="str">
        <f>IF(AND('PJ - P'!$C30="",'PJ - P'!$D30=""),"",'PJ - P'!B30)</f>
        <v/>
      </c>
      <c r="D37" s="222" t="str">
        <f>IF('PJ - P'!C30="","",'PJ - P'!C30)</f>
        <v/>
      </c>
      <c r="E37" s="222" t="str">
        <f>IF('PJ - P'!D30="","",'PJ - P'!D30)</f>
        <v/>
      </c>
      <c r="F37" s="226" t="str">
        <f>IF('PJ - P'!H30="","",'PJ - P'!H30)</f>
        <v/>
      </c>
      <c r="G37" s="226" t="str">
        <f>IF('PJ - P'!M30="","",'PJ - P'!M30)</f>
        <v/>
      </c>
      <c r="H37" s="226"/>
      <c r="I37" s="518" t="str">
        <f>IF('PJ - P'!O30="","",'PJ - P'!O30)</f>
        <v/>
      </c>
    </row>
    <row r="38" spans="2:11" ht="18" customHeight="1" x14ac:dyDescent="0.2">
      <c r="B38" s="511" t="str">
        <f>IF(AND('PJ - P'!$C31="",'PJ - P'!$D31=""),"",'PJ - P'!V31)</f>
        <v/>
      </c>
      <c r="C38" s="231" t="str">
        <f>IF(AND('PJ - P'!$C31="",'PJ - P'!$D31=""),"",'PJ - P'!B31)</f>
        <v/>
      </c>
      <c r="D38" s="232" t="str">
        <f>IF('PJ - P'!C31="","",'PJ - P'!C31)</f>
        <v/>
      </c>
      <c r="E38" s="232" t="str">
        <f>IF('PJ - P'!D31="","",'PJ - P'!D31)</f>
        <v/>
      </c>
      <c r="F38" s="236" t="str">
        <f>IF('PJ - P'!H31="","",'PJ - P'!H31)</f>
        <v/>
      </c>
      <c r="G38" s="236" t="str">
        <f>IF('PJ - P'!M31="","",'PJ - P'!M31)</f>
        <v/>
      </c>
      <c r="H38" s="236"/>
      <c r="I38" s="519" t="str">
        <f>IF('PJ - P'!O31="","",'PJ - P'!O31)</f>
        <v/>
      </c>
    </row>
    <row r="39" spans="2:11" ht="18" customHeight="1" x14ac:dyDescent="0.2">
      <c r="B39" s="510" t="str">
        <f>IF(AND('PJ - P'!$C32="",'PJ - P'!$D32=""),"",'PJ - P'!V32)</f>
        <v/>
      </c>
      <c r="C39" s="221" t="str">
        <f>IF(AND('PJ - P'!$C32="",'PJ - P'!$D32=""),"",'PJ - P'!B32)</f>
        <v/>
      </c>
      <c r="D39" s="222" t="str">
        <f>IF('PJ - P'!C32="","",'PJ - P'!C32)</f>
        <v/>
      </c>
      <c r="E39" s="222" t="str">
        <f>IF('PJ - P'!D32="","",'PJ - P'!D32)</f>
        <v/>
      </c>
      <c r="F39" s="226" t="str">
        <f>IF('PJ - P'!H32="","",'PJ - P'!H32)</f>
        <v/>
      </c>
      <c r="G39" s="226" t="str">
        <f>IF('PJ - P'!M32="","",'PJ - P'!M32)</f>
        <v/>
      </c>
      <c r="H39" s="226"/>
      <c r="I39" s="518" t="str">
        <f>IF('PJ - P'!O32="","",'PJ - P'!O32)</f>
        <v/>
      </c>
    </row>
    <row r="40" spans="2:11" ht="18" customHeight="1" x14ac:dyDescent="0.2">
      <c r="B40" s="511" t="str">
        <f>IF(AND('PJ - P'!$C33="",'PJ - P'!$D33=""),"",'PJ - P'!V33)</f>
        <v/>
      </c>
      <c r="C40" s="231" t="str">
        <f>IF(AND('PJ - P'!$C33="",'PJ - P'!$D33=""),"",'PJ - P'!B33)</f>
        <v/>
      </c>
      <c r="D40" s="232" t="str">
        <f>IF('PJ - P'!C33="","",'PJ - P'!C33)</f>
        <v/>
      </c>
      <c r="E40" s="232" t="str">
        <f>IF('PJ - P'!D33="","",'PJ - P'!D33)</f>
        <v/>
      </c>
      <c r="F40" s="236" t="str">
        <f>IF('PJ - P'!H33="","",'PJ - P'!H33)</f>
        <v/>
      </c>
      <c r="G40" s="236" t="str">
        <f>IF('PJ - P'!M33="","",'PJ - P'!M33)</f>
        <v/>
      </c>
      <c r="H40" s="236"/>
      <c r="I40" s="519" t="str">
        <f>IF('PJ - P'!O33="","",'PJ - P'!O33)</f>
        <v/>
      </c>
    </row>
    <row r="41" spans="2:11" ht="18" customHeight="1" x14ac:dyDescent="0.2">
      <c r="B41" s="510" t="str">
        <f>IF(AND('PJ - P'!$C34="",'PJ - P'!$D34=""),"",'PJ - P'!V34)</f>
        <v/>
      </c>
      <c r="C41" s="221" t="str">
        <f>IF(AND('PJ - P'!$C34="",'PJ - P'!$D34=""),"",'PJ - P'!B34)</f>
        <v/>
      </c>
      <c r="D41" s="222" t="str">
        <f>IF('PJ - P'!C34="","",'PJ - P'!C34)</f>
        <v/>
      </c>
      <c r="E41" s="222" t="str">
        <f>IF('PJ - P'!D34="","",'PJ - P'!D34)</f>
        <v/>
      </c>
      <c r="F41" s="226" t="str">
        <f>IF('PJ - P'!H34="","",'PJ - P'!H34)</f>
        <v/>
      </c>
      <c r="G41" s="226" t="str">
        <f>IF('PJ - P'!M34="","",'PJ - P'!M34)</f>
        <v/>
      </c>
      <c r="H41" s="226"/>
      <c r="I41" s="518" t="str">
        <f>IF('PJ - P'!O34="","",'PJ - P'!O34)</f>
        <v/>
      </c>
    </row>
    <row r="42" spans="2:11" ht="18" customHeight="1" x14ac:dyDescent="0.2">
      <c r="B42" s="512" t="str">
        <f>IF(AND('PJ - P'!$C35="",'PJ - P'!$D35=""),"",'PJ - P'!V35)</f>
        <v/>
      </c>
      <c r="C42" s="308" t="str">
        <f>IF(AND('PJ - P'!$C35="",'PJ - P'!$D35=""),"",'PJ - P'!B35)</f>
        <v/>
      </c>
      <c r="D42" s="309" t="str">
        <f>IF('PJ - P'!C35="","",'PJ - P'!C35)</f>
        <v/>
      </c>
      <c r="E42" s="309" t="str">
        <f>IF('PJ - P'!D35="","",'PJ - P'!D35)</f>
        <v/>
      </c>
      <c r="F42" s="313" t="str">
        <f>IF('PJ - P'!H35="","",'PJ - P'!H35)</f>
        <v/>
      </c>
      <c r="G42" s="313" t="str">
        <f>IF('PJ - P'!M35="","",'PJ - P'!M35)</f>
        <v/>
      </c>
      <c r="H42" s="313"/>
      <c r="I42" s="520" t="str">
        <f>IF('PJ - P'!O35="","",'PJ - P'!O35)</f>
        <v/>
      </c>
    </row>
    <row r="43" spans="2:11" ht="18" customHeight="1" thickBot="1" x14ac:dyDescent="0.25">
      <c r="B43" s="513" t="str">
        <f>IF(AND('PJ - P'!$C36="",'PJ - P'!$D36=""),"",'PJ - P'!V36)</f>
        <v/>
      </c>
      <c r="C43" s="505" t="str">
        <f>IF(AND('PJ - P'!$C36="",'PJ - P'!$D36=""),"",'PJ - P'!B36)</f>
        <v/>
      </c>
      <c r="D43" s="506" t="str">
        <f>IF('PJ - P'!C36="","",'PJ - P'!C36)</f>
        <v/>
      </c>
      <c r="E43" s="506" t="str">
        <f>IF('PJ - P'!D36="","",'PJ - P'!D36)</f>
        <v/>
      </c>
      <c r="F43" s="507" t="str">
        <f>IF('PJ - P'!H36="","",'PJ - P'!H36)</f>
        <v/>
      </c>
      <c r="G43" s="507" t="str">
        <f>IF('PJ - P'!M36="","",'PJ - P'!M36)</f>
        <v/>
      </c>
      <c r="H43" s="507"/>
      <c r="I43" s="521" t="str">
        <f>IF('PJ - P'!O36="","",'PJ - P'!O36)</f>
        <v/>
      </c>
    </row>
    <row r="44" spans="2:11" ht="26.25" x14ac:dyDescent="0.4">
      <c r="B44" s="828" t="str">
        <f>B1</f>
        <v>Běh na 100m s přek. - D - Pořadí jednotlivců</v>
      </c>
      <c r="C44" s="828"/>
      <c r="D44" s="828"/>
      <c r="E44" s="828"/>
      <c r="F44" s="828"/>
      <c r="G44" s="828"/>
      <c r="H44" s="828"/>
      <c r="I44" s="828"/>
      <c r="J44" s="153"/>
      <c r="K44" s="153"/>
    </row>
    <row r="45" spans="2:11" s="109" customFormat="1" ht="15" customHeight="1" x14ac:dyDescent="0.2">
      <c r="B45" s="255"/>
      <c r="C45" s="255"/>
      <c r="D45" s="255"/>
      <c r="E45" s="255"/>
      <c r="F45" s="257"/>
      <c r="G45" s="257"/>
      <c r="H45" s="501"/>
      <c r="I45" s="257"/>
      <c r="J45" s="255"/>
      <c r="K45" s="255"/>
    </row>
    <row r="46" spans="2:11" s="630" customFormat="1" ht="18" x14ac:dyDescent="0.2">
      <c r="B46" s="839" t="str">
        <f>$B$3</f>
        <v>Krajské kolo DOROSTU 2018</v>
      </c>
      <c r="C46" s="839"/>
      <c r="D46" s="839"/>
      <c r="E46" s="839" t="str">
        <f>$E$3</f>
        <v>9.6.2018 Chrudim</v>
      </c>
      <c r="F46" s="839"/>
      <c r="G46" s="839"/>
      <c r="H46" s="839"/>
      <c r="I46" s="839"/>
      <c r="J46" s="631"/>
      <c r="K46" s="631"/>
    </row>
    <row r="47" spans="2:11" s="109" customFormat="1" ht="15" customHeight="1" thickBot="1" x14ac:dyDescent="0.25">
      <c r="B47" s="255"/>
      <c r="C47" s="255"/>
      <c r="D47" s="255"/>
      <c r="E47" s="255"/>
      <c r="F47" s="257"/>
      <c r="G47" s="257"/>
      <c r="H47" s="501"/>
      <c r="I47" s="257"/>
      <c r="J47" s="255"/>
      <c r="K47" s="255"/>
    </row>
    <row r="48" spans="2:11" ht="15" customHeight="1" thickBot="1" x14ac:dyDescent="0.45">
      <c r="B48" s="829" t="str">
        <f>Start!$D$5</f>
        <v>Dorci</v>
      </c>
      <c r="C48" s="830"/>
      <c r="D48" s="153"/>
      <c r="E48" s="153"/>
      <c r="F48" s="257"/>
      <c r="G48" s="257"/>
      <c r="H48" s="153"/>
      <c r="I48" s="257"/>
      <c r="J48" s="126"/>
      <c r="K48" s="126"/>
    </row>
    <row r="49" spans="2:9" s="109" customFormat="1" ht="18" customHeight="1" x14ac:dyDescent="0.2">
      <c r="B49" s="831" t="s">
        <v>71</v>
      </c>
      <c r="C49" s="833" t="s">
        <v>79</v>
      </c>
      <c r="D49" s="835" t="s">
        <v>22</v>
      </c>
      <c r="E49" s="831" t="s">
        <v>23</v>
      </c>
      <c r="F49" s="837" t="s">
        <v>81</v>
      </c>
      <c r="G49" s="837" t="s">
        <v>82</v>
      </c>
      <c r="H49" s="499"/>
      <c r="I49" s="837" t="s">
        <v>80</v>
      </c>
    </row>
    <row r="50" spans="2:9" s="109" customFormat="1" ht="18" customHeight="1" thickBot="1" x14ac:dyDescent="0.25">
      <c r="B50" s="832"/>
      <c r="C50" s="834"/>
      <c r="D50" s="836"/>
      <c r="E50" s="832"/>
      <c r="F50" s="838"/>
      <c r="G50" s="838"/>
      <c r="H50" s="500"/>
      <c r="I50" s="838"/>
    </row>
    <row r="51" spans="2:9" ht="18" customHeight="1" x14ac:dyDescent="0.2">
      <c r="B51" s="509" t="str">
        <f>IF(AND('PJ - P'!$C37="",'PJ - P'!$D37=""),"",'PJ - P'!V37)</f>
        <v/>
      </c>
      <c r="C51" s="240" t="str">
        <f>IF(AND('PJ - P'!$C37="",'PJ - P'!$D37=""),"",'PJ - P'!B37)</f>
        <v/>
      </c>
      <c r="D51" s="241" t="str">
        <f>IF('PJ - P'!C37="","",'PJ - P'!C37)</f>
        <v/>
      </c>
      <c r="E51" s="241" t="str">
        <f>IF('PJ - P'!D37="","",'PJ - P'!D37)</f>
        <v/>
      </c>
      <c r="F51" s="242" t="str">
        <f>IF('PJ - P'!H37="","",'PJ - P'!H37)</f>
        <v/>
      </c>
      <c r="G51" s="242" t="str">
        <f>IF('PJ - P'!M37="","",'PJ - P'!M37)</f>
        <v/>
      </c>
      <c r="H51" s="242"/>
      <c r="I51" s="517" t="str">
        <f>IF('PJ - P'!O37="","",'PJ - P'!O37)</f>
        <v/>
      </c>
    </row>
    <row r="52" spans="2:9" ht="18" customHeight="1" x14ac:dyDescent="0.2">
      <c r="B52" s="510" t="str">
        <f>IF(AND('PJ - P'!$C38="",'PJ - P'!$D38=""),"",'PJ - P'!V38)</f>
        <v/>
      </c>
      <c r="C52" s="221" t="str">
        <f>IF(AND('PJ - P'!$C38="",'PJ - P'!$D38=""),"",'PJ - P'!B38)</f>
        <v/>
      </c>
      <c r="D52" s="222" t="str">
        <f>IF('PJ - P'!C38="","",'PJ - P'!C38)</f>
        <v/>
      </c>
      <c r="E52" s="222" t="str">
        <f>IF('PJ - P'!D38="","",'PJ - P'!D38)</f>
        <v/>
      </c>
      <c r="F52" s="226" t="str">
        <f>IF('PJ - P'!H38="","",'PJ - P'!H38)</f>
        <v/>
      </c>
      <c r="G52" s="226" t="str">
        <f>IF('PJ - P'!M38="","",'PJ - P'!M38)</f>
        <v/>
      </c>
      <c r="H52" s="226"/>
      <c r="I52" s="518" t="str">
        <f>IF('PJ - P'!O38="","",'PJ - P'!O38)</f>
        <v/>
      </c>
    </row>
    <row r="53" spans="2:9" ht="18" customHeight="1" x14ac:dyDescent="0.2">
      <c r="B53" s="511" t="str">
        <f>IF(AND('PJ - P'!$C39="",'PJ - P'!$D39=""),"",'PJ - P'!V39)</f>
        <v/>
      </c>
      <c r="C53" s="231" t="str">
        <f>IF(AND('PJ - P'!$C39="",'PJ - P'!$D39=""),"",'PJ - P'!B39)</f>
        <v/>
      </c>
      <c r="D53" s="232" t="str">
        <f>IF('PJ - P'!C39="","",'PJ - P'!C39)</f>
        <v/>
      </c>
      <c r="E53" s="232" t="str">
        <f>IF('PJ - P'!D39="","",'PJ - P'!D39)</f>
        <v/>
      </c>
      <c r="F53" s="236" t="str">
        <f>IF('PJ - P'!H39="","",'PJ - P'!H39)</f>
        <v/>
      </c>
      <c r="G53" s="236" t="str">
        <f>IF('PJ - P'!M39="","",'PJ - P'!M39)</f>
        <v/>
      </c>
      <c r="H53" s="236"/>
      <c r="I53" s="519" t="str">
        <f>IF('PJ - P'!O39="","",'PJ - P'!O39)</f>
        <v/>
      </c>
    </row>
    <row r="54" spans="2:9" ht="18" customHeight="1" x14ac:dyDescent="0.2">
      <c r="B54" s="510" t="str">
        <f>IF(AND('PJ - P'!$C40="",'PJ - P'!$D40=""),"",'PJ - P'!V40)</f>
        <v/>
      </c>
      <c r="C54" s="221" t="str">
        <f>IF(AND('PJ - P'!$C40="",'PJ - P'!$D40=""),"",'PJ - P'!B40)</f>
        <v/>
      </c>
      <c r="D54" s="222" t="str">
        <f>IF('PJ - P'!C40="","",'PJ - P'!C40)</f>
        <v/>
      </c>
      <c r="E54" s="222" t="str">
        <f>IF('PJ - P'!D40="","",'PJ - P'!D40)</f>
        <v/>
      </c>
      <c r="F54" s="226" t="str">
        <f>IF('PJ - P'!H40="","",'PJ - P'!H40)</f>
        <v/>
      </c>
      <c r="G54" s="226" t="str">
        <f>IF('PJ - P'!M40="","",'PJ - P'!M40)</f>
        <v/>
      </c>
      <c r="H54" s="226"/>
      <c r="I54" s="518" t="str">
        <f>IF('PJ - P'!O40="","",'PJ - P'!O40)</f>
        <v/>
      </c>
    </row>
    <row r="55" spans="2:9" ht="18" customHeight="1" x14ac:dyDescent="0.2">
      <c r="B55" s="511" t="str">
        <f>IF(AND('PJ - P'!$C41="",'PJ - P'!$D41=""),"",'PJ - P'!V41)</f>
        <v/>
      </c>
      <c r="C55" s="231" t="str">
        <f>IF(AND('PJ - P'!$C41="",'PJ - P'!$D41=""),"",'PJ - P'!B41)</f>
        <v/>
      </c>
      <c r="D55" s="232" t="str">
        <f>IF('PJ - P'!C41="","",'PJ - P'!C41)</f>
        <v/>
      </c>
      <c r="E55" s="232" t="str">
        <f>IF('PJ - P'!D41="","",'PJ - P'!D41)</f>
        <v/>
      </c>
      <c r="F55" s="236" t="str">
        <f>IF('PJ - P'!H41="","",'PJ - P'!H41)</f>
        <v/>
      </c>
      <c r="G55" s="236" t="str">
        <f>IF('PJ - P'!M41="","",'PJ - P'!M41)</f>
        <v/>
      </c>
      <c r="H55" s="236"/>
      <c r="I55" s="519" t="str">
        <f>IF('PJ - P'!O41="","",'PJ - P'!O41)</f>
        <v/>
      </c>
    </row>
    <row r="56" spans="2:9" ht="18" customHeight="1" x14ac:dyDescent="0.2">
      <c r="B56" s="510" t="str">
        <f>IF(AND('PJ - P'!$C42="",'PJ - P'!$D42=""),"",'PJ - P'!V42)</f>
        <v/>
      </c>
      <c r="C56" s="221" t="str">
        <f>IF(AND('PJ - P'!$C42="",'PJ - P'!$D42=""),"",'PJ - P'!B42)</f>
        <v/>
      </c>
      <c r="D56" s="222" t="str">
        <f>IF('PJ - P'!C42="","",'PJ - P'!C42)</f>
        <v/>
      </c>
      <c r="E56" s="222" t="str">
        <f>IF('PJ - P'!D42="","",'PJ - P'!D42)</f>
        <v/>
      </c>
      <c r="F56" s="226" t="str">
        <f>IF('PJ - P'!H42="","",'PJ - P'!H42)</f>
        <v/>
      </c>
      <c r="G56" s="226" t="str">
        <f>IF('PJ - P'!M42="","",'PJ - P'!M42)</f>
        <v/>
      </c>
      <c r="H56" s="226"/>
      <c r="I56" s="518" t="str">
        <f>IF('PJ - P'!O42="","",'PJ - P'!O42)</f>
        <v/>
      </c>
    </row>
    <row r="57" spans="2:9" ht="18" customHeight="1" x14ac:dyDescent="0.2">
      <c r="B57" s="511" t="str">
        <f>IF(AND('PJ - P'!$C43="",'PJ - P'!$D43=""),"",'PJ - P'!V43)</f>
        <v/>
      </c>
      <c r="C57" s="231" t="str">
        <f>IF(AND('PJ - P'!$C43="",'PJ - P'!$D43=""),"",'PJ - P'!B43)</f>
        <v/>
      </c>
      <c r="D57" s="232" t="str">
        <f>IF('PJ - P'!C43="","",'PJ - P'!C43)</f>
        <v/>
      </c>
      <c r="E57" s="232" t="str">
        <f>IF('PJ - P'!D43="","",'PJ - P'!D43)</f>
        <v/>
      </c>
      <c r="F57" s="236" t="str">
        <f>IF('PJ - P'!H43="","",'PJ - P'!H43)</f>
        <v/>
      </c>
      <c r="G57" s="236" t="str">
        <f>IF('PJ - P'!M43="","",'PJ - P'!M43)</f>
        <v/>
      </c>
      <c r="H57" s="236"/>
      <c r="I57" s="519" t="str">
        <f>IF('PJ - P'!O43="","",'PJ - P'!O43)</f>
        <v/>
      </c>
    </row>
    <row r="58" spans="2:9" ht="18" customHeight="1" x14ac:dyDescent="0.2">
      <c r="B58" s="514" t="str">
        <f>IF(AND('PJ - P'!$C44="",'PJ - P'!$D44=""),"",'PJ - P'!V44)</f>
        <v/>
      </c>
      <c r="C58" s="301" t="str">
        <f>IF(AND('PJ - P'!$C44="",'PJ - P'!$D44=""),"",'PJ - P'!B44)</f>
        <v/>
      </c>
      <c r="D58" s="239" t="str">
        <f>IF('PJ - P'!C44="","",'PJ - P'!C44)</f>
        <v/>
      </c>
      <c r="E58" s="239" t="str">
        <f>IF('PJ - P'!D44="","",'PJ - P'!D44)</f>
        <v/>
      </c>
      <c r="F58" s="305" t="str">
        <f>IF('PJ - P'!H44="","",'PJ - P'!H44)</f>
        <v/>
      </c>
      <c r="G58" s="305" t="str">
        <f>IF('PJ - P'!M44="","",'PJ - P'!M44)</f>
        <v/>
      </c>
      <c r="H58" s="305"/>
      <c r="I58" s="522" t="str">
        <f>IF('PJ - P'!O44="","",'PJ - P'!O44)</f>
        <v/>
      </c>
    </row>
    <row r="59" spans="2:9" ht="18" customHeight="1" x14ac:dyDescent="0.2">
      <c r="B59" s="511" t="str">
        <f>IF(AND('PJ - P'!$C45="",'PJ - P'!$D45=""),"",'PJ - P'!V45)</f>
        <v/>
      </c>
      <c r="C59" s="231" t="str">
        <f>IF(AND('PJ - P'!$C45="",'PJ - P'!$D45=""),"",'PJ - P'!B45)</f>
        <v/>
      </c>
      <c r="D59" s="232" t="str">
        <f>IF('PJ - P'!C45="","",'PJ - P'!C45)</f>
        <v/>
      </c>
      <c r="E59" s="232" t="str">
        <f>IF('PJ - P'!D45="","",'PJ - P'!D45)</f>
        <v/>
      </c>
      <c r="F59" s="236" t="str">
        <f>IF('PJ - P'!H45="","",'PJ - P'!H45)</f>
        <v/>
      </c>
      <c r="G59" s="236" t="str">
        <f>IF('PJ - P'!M45="","",'PJ - P'!M45)</f>
        <v/>
      </c>
      <c r="H59" s="236"/>
      <c r="I59" s="519" t="str">
        <f>IF('PJ - P'!O45="","",'PJ - P'!O45)</f>
        <v/>
      </c>
    </row>
    <row r="60" spans="2:9" ht="18" customHeight="1" x14ac:dyDescent="0.2">
      <c r="B60" s="510" t="str">
        <f>IF(AND('PJ - P'!$C46="",'PJ - P'!$D46=""),"",'PJ - P'!V46)</f>
        <v/>
      </c>
      <c r="C60" s="221" t="str">
        <f>IF(AND('PJ - P'!$C46="",'PJ - P'!$D46=""),"",'PJ - P'!B46)</f>
        <v/>
      </c>
      <c r="D60" s="222" t="str">
        <f>IF('PJ - P'!C46="","",'PJ - P'!C46)</f>
        <v/>
      </c>
      <c r="E60" s="222" t="str">
        <f>IF('PJ - P'!D46="","",'PJ - P'!D46)</f>
        <v/>
      </c>
      <c r="F60" s="226" t="str">
        <f>IF('PJ - P'!H46="","",'PJ - P'!H46)</f>
        <v/>
      </c>
      <c r="G60" s="226" t="str">
        <f>IF('PJ - P'!M46="","",'PJ - P'!M46)</f>
        <v/>
      </c>
      <c r="H60" s="226"/>
      <c r="I60" s="518" t="str">
        <f>IF('PJ - P'!O46="","",'PJ - P'!O46)</f>
        <v/>
      </c>
    </row>
    <row r="61" spans="2:9" ht="18" customHeight="1" x14ac:dyDescent="0.2">
      <c r="B61" s="511" t="str">
        <f>IF(AND('PJ - P'!$C47="",'PJ - P'!$D47=""),"",'PJ - P'!V47)</f>
        <v/>
      </c>
      <c r="C61" s="231" t="str">
        <f>IF(AND('PJ - P'!$C47="",'PJ - P'!$D47=""),"",'PJ - P'!B47)</f>
        <v/>
      </c>
      <c r="D61" s="232" t="str">
        <f>IF('PJ - P'!C47="","",'PJ - P'!C47)</f>
        <v/>
      </c>
      <c r="E61" s="232" t="str">
        <f>IF('PJ - P'!D47="","",'PJ - P'!D47)</f>
        <v/>
      </c>
      <c r="F61" s="236" t="str">
        <f>IF('PJ - P'!H47="","",'PJ - P'!H47)</f>
        <v/>
      </c>
      <c r="G61" s="236" t="str">
        <f>IF('PJ - P'!M47="","",'PJ - P'!M47)</f>
        <v/>
      </c>
      <c r="H61" s="236"/>
      <c r="I61" s="519" t="str">
        <f>IF('PJ - P'!O47="","",'PJ - P'!O47)</f>
        <v/>
      </c>
    </row>
    <row r="62" spans="2:9" ht="18" customHeight="1" x14ac:dyDescent="0.2">
      <c r="B62" s="510" t="str">
        <f>IF(AND('PJ - P'!$C48="",'PJ - P'!$D48=""),"",'PJ - P'!V48)</f>
        <v/>
      </c>
      <c r="C62" s="221" t="str">
        <f>IF(AND('PJ - P'!$C48="",'PJ - P'!$D48=""),"",'PJ - P'!B48)</f>
        <v/>
      </c>
      <c r="D62" s="222" t="str">
        <f>IF('PJ - P'!C48="","",'PJ - P'!C48)</f>
        <v/>
      </c>
      <c r="E62" s="222" t="str">
        <f>IF('PJ - P'!D48="","",'PJ - P'!D48)</f>
        <v/>
      </c>
      <c r="F62" s="226" t="str">
        <f>IF('PJ - P'!H48="","",'PJ - P'!H48)</f>
        <v/>
      </c>
      <c r="G62" s="226" t="str">
        <f>IF('PJ - P'!M48="","",'PJ - P'!M48)</f>
        <v/>
      </c>
      <c r="H62" s="226"/>
      <c r="I62" s="518" t="str">
        <f>IF('PJ - P'!O48="","",'PJ - P'!O48)</f>
        <v/>
      </c>
    </row>
    <row r="63" spans="2:9" ht="18" customHeight="1" x14ac:dyDescent="0.2">
      <c r="B63" s="511" t="str">
        <f>IF(AND('PJ - P'!$C49="",'PJ - P'!$D49=""),"",'PJ - P'!V49)</f>
        <v/>
      </c>
      <c r="C63" s="231" t="str">
        <f>IF(AND('PJ - P'!$C49="",'PJ - P'!$D49=""),"",'PJ - P'!B49)</f>
        <v/>
      </c>
      <c r="D63" s="232" t="str">
        <f>IF('PJ - P'!C49="","",'PJ - P'!C49)</f>
        <v/>
      </c>
      <c r="E63" s="232" t="str">
        <f>IF('PJ - P'!D49="","",'PJ - P'!D49)</f>
        <v/>
      </c>
      <c r="F63" s="236" t="str">
        <f>IF('PJ - P'!H49="","",'PJ - P'!H49)</f>
        <v/>
      </c>
      <c r="G63" s="236" t="str">
        <f>IF('PJ - P'!M49="","",'PJ - P'!M49)</f>
        <v/>
      </c>
      <c r="H63" s="236"/>
      <c r="I63" s="519" t="str">
        <f>IF('PJ - P'!O49="","",'PJ - P'!O49)</f>
        <v/>
      </c>
    </row>
    <row r="64" spans="2:9" ht="18" customHeight="1" x14ac:dyDescent="0.2">
      <c r="B64" s="510" t="str">
        <f>IF(AND('PJ - P'!$C50="",'PJ - P'!$D50=""),"",'PJ - P'!V50)</f>
        <v/>
      </c>
      <c r="C64" s="221" t="str">
        <f>IF(AND('PJ - P'!$C50="",'PJ - P'!$D50=""),"",'PJ - P'!B50)</f>
        <v/>
      </c>
      <c r="D64" s="222" t="str">
        <f>IF('PJ - P'!C50="","",'PJ - P'!C50)</f>
        <v/>
      </c>
      <c r="E64" s="222" t="str">
        <f>IF('PJ - P'!D50="","",'PJ - P'!D50)</f>
        <v/>
      </c>
      <c r="F64" s="226" t="str">
        <f>IF('PJ - P'!H50="","",'PJ - P'!H50)</f>
        <v/>
      </c>
      <c r="G64" s="226" t="str">
        <f>IF('PJ - P'!M50="","",'PJ - P'!M50)</f>
        <v/>
      </c>
      <c r="H64" s="226"/>
      <c r="I64" s="518" t="str">
        <f>IF('PJ - P'!O50="","",'PJ - P'!O50)</f>
        <v/>
      </c>
    </row>
    <row r="65" spans="2:9" ht="18" customHeight="1" x14ac:dyDescent="0.2">
      <c r="B65" s="511" t="str">
        <f>IF(AND('PJ - P'!$C51="",'PJ - P'!$D51=""),"",'PJ - P'!V51)</f>
        <v/>
      </c>
      <c r="C65" s="231" t="str">
        <f>IF(AND('PJ - P'!$C51="",'PJ - P'!$D51=""),"",'PJ - P'!B51)</f>
        <v/>
      </c>
      <c r="D65" s="232" t="str">
        <f>IF('PJ - P'!C51="","",'PJ - P'!C51)</f>
        <v/>
      </c>
      <c r="E65" s="232" t="str">
        <f>IF('PJ - P'!D51="","",'PJ - P'!D51)</f>
        <v/>
      </c>
      <c r="F65" s="236" t="str">
        <f>IF('PJ - P'!H51="","",'PJ - P'!H51)</f>
        <v/>
      </c>
      <c r="G65" s="236" t="str">
        <f>IF('PJ - P'!M51="","",'PJ - P'!M51)</f>
        <v/>
      </c>
      <c r="H65" s="236"/>
      <c r="I65" s="519" t="str">
        <f>IF('PJ - P'!O51="","",'PJ - P'!O51)</f>
        <v/>
      </c>
    </row>
    <row r="66" spans="2:9" ht="18" customHeight="1" x14ac:dyDescent="0.2">
      <c r="B66" s="510" t="str">
        <f>IF(AND('PJ - P'!$C52="",'PJ - P'!$D52=""),"",'PJ - P'!V52)</f>
        <v/>
      </c>
      <c r="C66" s="221" t="str">
        <f>IF(AND('PJ - P'!$C52="",'PJ - P'!$D52=""),"",'PJ - P'!B52)</f>
        <v/>
      </c>
      <c r="D66" s="222" t="str">
        <f>IF('PJ - P'!C52="","",'PJ - P'!C52)</f>
        <v/>
      </c>
      <c r="E66" s="222" t="str">
        <f>IF('PJ - P'!D52="","",'PJ - P'!D52)</f>
        <v/>
      </c>
      <c r="F66" s="226" t="str">
        <f>IF('PJ - P'!H52="","",'PJ - P'!H52)</f>
        <v/>
      </c>
      <c r="G66" s="226" t="str">
        <f>IF('PJ - P'!M52="","",'PJ - P'!M52)</f>
        <v/>
      </c>
      <c r="H66" s="226"/>
      <c r="I66" s="518" t="str">
        <f>IF('PJ - P'!O52="","",'PJ - P'!O52)</f>
        <v/>
      </c>
    </row>
    <row r="67" spans="2:9" ht="18" customHeight="1" x14ac:dyDescent="0.2">
      <c r="B67" s="511" t="str">
        <f>IF(AND('PJ - P'!$C53="",'PJ - P'!$D53=""),"",'PJ - P'!V53)</f>
        <v/>
      </c>
      <c r="C67" s="231" t="str">
        <f>IF(AND('PJ - P'!$C53="",'PJ - P'!$D53=""),"",'PJ - P'!B53)</f>
        <v/>
      </c>
      <c r="D67" s="232" t="str">
        <f>IF('PJ - P'!C53="","",'PJ - P'!C53)</f>
        <v/>
      </c>
      <c r="E67" s="232" t="str">
        <f>IF('PJ - P'!D53="","",'PJ - P'!D53)</f>
        <v/>
      </c>
      <c r="F67" s="236" t="str">
        <f>IF('PJ - P'!H53="","",'PJ - P'!H53)</f>
        <v/>
      </c>
      <c r="G67" s="236" t="str">
        <f>IF('PJ - P'!M53="","",'PJ - P'!M53)</f>
        <v/>
      </c>
      <c r="H67" s="236"/>
      <c r="I67" s="519" t="str">
        <f>IF('PJ - P'!O53="","",'PJ - P'!O53)</f>
        <v/>
      </c>
    </row>
    <row r="68" spans="2:9" ht="18" customHeight="1" x14ac:dyDescent="0.2">
      <c r="B68" s="510" t="str">
        <f>IF(AND('PJ - P'!$C54="",'PJ - P'!$D54=""),"",'PJ - P'!V54)</f>
        <v/>
      </c>
      <c r="C68" s="221" t="str">
        <f>IF(AND('PJ - P'!$C54="",'PJ - P'!$D54=""),"",'PJ - P'!B54)</f>
        <v/>
      </c>
      <c r="D68" s="222" t="str">
        <f>IF('PJ - P'!C54="","",'PJ - P'!C54)</f>
        <v/>
      </c>
      <c r="E68" s="222" t="str">
        <f>IF('PJ - P'!D54="","",'PJ - P'!D54)</f>
        <v/>
      </c>
      <c r="F68" s="226" t="str">
        <f>IF('PJ - P'!H54="","",'PJ - P'!H54)</f>
        <v/>
      </c>
      <c r="G68" s="226" t="str">
        <f>IF('PJ - P'!M54="","",'PJ - P'!M54)</f>
        <v/>
      </c>
      <c r="H68" s="226"/>
      <c r="I68" s="518" t="str">
        <f>IF('PJ - P'!O54="","",'PJ - P'!O54)</f>
        <v/>
      </c>
    </row>
    <row r="69" spans="2:9" ht="18" customHeight="1" x14ac:dyDescent="0.2">
      <c r="B69" s="511" t="str">
        <f>IF(AND('PJ - P'!$C55="",'PJ - P'!$D55=""),"",'PJ - P'!V55)</f>
        <v/>
      </c>
      <c r="C69" s="231" t="str">
        <f>IF(AND('PJ - P'!$C55="",'PJ - P'!$D55=""),"",'PJ - P'!B55)</f>
        <v/>
      </c>
      <c r="D69" s="232" t="str">
        <f>IF('PJ - P'!C55="","",'PJ - P'!C55)</f>
        <v/>
      </c>
      <c r="E69" s="232" t="str">
        <f>IF('PJ - P'!D55="","",'PJ - P'!D55)</f>
        <v/>
      </c>
      <c r="F69" s="236" t="str">
        <f>IF('PJ - P'!H55="","",'PJ - P'!H55)</f>
        <v/>
      </c>
      <c r="G69" s="236" t="str">
        <f>IF('PJ - P'!M55="","",'PJ - P'!M55)</f>
        <v/>
      </c>
      <c r="H69" s="236"/>
      <c r="I69" s="519" t="str">
        <f>IF('PJ - P'!O55="","",'PJ - P'!O55)</f>
        <v/>
      </c>
    </row>
    <row r="70" spans="2:9" ht="18" customHeight="1" x14ac:dyDescent="0.2">
      <c r="B70" s="510" t="str">
        <f>IF(AND('PJ - P'!$C56="",'PJ - P'!$D56=""),"",'PJ - P'!V56)</f>
        <v/>
      </c>
      <c r="C70" s="221" t="str">
        <f>IF(AND('PJ - P'!$C56="",'PJ - P'!$D56=""),"",'PJ - P'!B56)</f>
        <v/>
      </c>
      <c r="D70" s="222" t="str">
        <f>IF('PJ - P'!C56="","",'PJ - P'!C56)</f>
        <v/>
      </c>
      <c r="E70" s="222" t="str">
        <f>IF('PJ - P'!D56="","",'PJ - P'!D56)</f>
        <v/>
      </c>
      <c r="F70" s="226" t="str">
        <f>IF('PJ - P'!H56="","",'PJ - P'!H56)</f>
        <v/>
      </c>
      <c r="G70" s="226" t="str">
        <f>IF('PJ - P'!M56="","",'PJ - P'!M56)</f>
        <v/>
      </c>
      <c r="H70" s="226"/>
      <c r="I70" s="518" t="str">
        <f>IF('PJ - P'!O56="","",'PJ - P'!O56)</f>
        <v/>
      </c>
    </row>
    <row r="71" spans="2:9" ht="18" customHeight="1" x14ac:dyDescent="0.2">
      <c r="B71" s="511" t="str">
        <f>IF(AND('PJ - P'!$C57="",'PJ - P'!$D57=""),"",'PJ - P'!V57)</f>
        <v/>
      </c>
      <c r="C71" s="231" t="str">
        <f>IF(AND('PJ - P'!$C57="",'PJ - P'!$D57=""),"",'PJ - P'!B57)</f>
        <v/>
      </c>
      <c r="D71" s="232" t="str">
        <f>IF('PJ - P'!C57="","",'PJ - P'!C57)</f>
        <v/>
      </c>
      <c r="E71" s="232" t="str">
        <f>IF('PJ - P'!D57="","",'PJ - P'!D57)</f>
        <v/>
      </c>
      <c r="F71" s="236" t="str">
        <f>IF('PJ - P'!H57="","",'PJ - P'!H57)</f>
        <v/>
      </c>
      <c r="G71" s="236" t="str">
        <f>IF('PJ - P'!M57="","",'PJ - P'!M57)</f>
        <v/>
      </c>
      <c r="H71" s="236"/>
      <c r="I71" s="519" t="str">
        <f>IF('PJ - P'!O57="","",'PJ - P'!O57)</f>
        <v/>
      </c>
    </row>
    <row r="72" spans="2:9" ht="18" customHeight="1" x14ac:dyDescent="0.2">
      <c r="B72" s="510" t="str">
        <f>IF(AND('PJ - P'!$C58="",'PJ - P'!$D58=""),"",'PJ - P'!V58)</f>
        <v/>
      </c>
      <c r="C72" s="221" t="str">
        <f>IF(AND('PJ - P'!$C58="",'PJ - P'!$D58=""),"",'PJ - P'!B58)</f>
        <v/>
      </c>
      <c r="D72" s="222" t="str">
        <f>IF('PJ - P'!C58="","",'PJ - P'!C58)</f>
        <v/>
      </c>
      <c r="E72" s="222" t="str">
        <f>IF('PJ - P'!D58="","",'PJ - P'!D58)</f>
        <v/>
      </c>
      <c r="F72" s="226" t="str">
        <f>IF('PJ - P'!H58="","",'PJ - P'!H58)</f>
        <v/>
      </c>
      <c r="G72" s="226" t="str">
        <f>IF('PJ - P'!M58="","",'PJ - P'!M58)</f>
        <v/>
      </c>
      <c r="H72" s="226"/>
      <c r="I72" s="518" t="str">
        <f>IF('PJ - P'!O58="","",'PJ - P'!O58)</f>
        <v/>
      </c>
    </row>
    <row r="73" spans="2:9" ht="18" customHeight="1" x14ac:dyDescent="0.2">
      <c r="B73" s="511" t="str">
        <f>IF(AND('PJ - P'!$C59="",'PJ - P'!$D59=""),"",'PJ - P'!V59)</f>
        <v/>
      </c>
      <c r="C73" s="231" t="str">
        <f>IF(AND('PJ - P'!$C59="",'PJ - P'!$D59=""),"",'PJ - P'!B59)</f>
        <v/>
      </c>
      <c r="D73" s="232" t="str">
        <f>IF('PJ - P'!C59="","",'PJ - P'!C59)</f>
        <v/>
      </c>
      <c r="E73" s="232" t="str">
        <f>IF('PJ - P'!D59="","",'PJ - P'!D59)</f>
        <v/>
      </c>
      <c r="F73" s="236" t="str">
        <f>IF('PJ - P'!H59="","",'PJ - P'!H59)</f>
        <v/>
      </c>
      <c r="G73" s="236" t="str">
        <f>IF('PJ - P'!M59="","",'PJ - P'!M59)</f>
        <v/>
      </c>
      <c r="H73" s="236"/>
      <c r="I73" s="519" t="str">
        <f>IF('PJ - P'!O59="","",'PJ - P'!O59)</f>
        <v/>
      </c>
    </row>
    <row r="74" spans="2:9" ht="18" customHeight="1" x14ac:dyDescent="0.2">
      <c r="B74" s="510" t="str">
        <f>IF(AND('PJ - P'!$C60="",'PJ - P'!$D60=""),"",'PJ - P'!V60)</f>
        <v/>
      </c>
      <c r="C74" s="221" t="str">
        <f>IF(AND('PJ - P'!$C60="",'PJ - P'!$D60=""),"",'PJ - P'!B60)</f>
        <v/>
      </c>
      <c r="D74" s="222" t="str">
        <f>IF('PJ - P'!C60="","",'PJ - P'!C60)</f>
        <v/>
      </c>
      <c r="E74" s="222" t="str">
        <f>IF('PJ - P'!D60="","",'PJ - P'!D60)</f>
        <v/>
      </c>
      <c r="F74" s="226" t="str">
        <f>IF('PJ - P'!H60="","",'PJ - P'!H60)</f>
        <v/>
      </c>
      <c r="G74" s="226" t="str">
        <f>IF('PJ - P'!M60="","",'PJ - P'!M60)</f>
        <v/>
      </c>
      <c r="H74" s="226"/>
      <c r="I74" s="518" t="str">
        <f>IF('PJ - P'!O60="","",'PJ - P'!O60)</f>
        <v/>
      </c>
    </row>
    <row r="75" spans="2:9" ht="18" customHeight="1" x14ac:dyDescent="0.2">
      <c r="B75" s="511" t="str">
        <f>IF(AND('PJ - P'!$C61="",'PJ - P'!$D61=""),"",'PJ - P'!V61)</f>
        <v/>
      </c>
      <c r="C75" s="231" t="str">
        <f>IF(AND('PJ - P'!$C61="",'PJ - P'!$D61=""),"",'PJ - P'!B61)</f>
        <v/>
      </c>
      <c r="D75" s="232" t="str">
        <f>IF('PJ - P'!C61="","",'PJ - P'!C61)</f>
        <v/>
      </c>
      <c r="E75" s="232" t="str">
        <f>IF('PJ - P'!D61="","",'PJ - P'!D61)</f>
        <v/>
      </c>
      <c r="F75" s="236" t="str">
        <f>IF('PJ - P'!H61="","",'PJ - P'!H61)</f>
        <v/>
      </c>
      <c r="G75" s="236" t="str">
        <f>IF('PJ - P'!M61="","",'PJ - P'!M61)</f>
        <v/>
      </c>
      <c r="H75" s="236"/>
      <c r="I75" s="519" t="str">
        <f>IF('PJ - P'!O61="","",'PJ - P'!O61)</f>
        <v/>
      </c>
    </row>
    <row r="76" spans="2:9" ht="18" customHeight="1" x14ac:dyDescent="0.2">
      <c r="B76" s="510" t="str">
        <f>IF(AND('PJ - P'!$C62="",'PJ - P'!$D62=""),"",'PJ - P'!V62)</f>
        <v/>
      </c>
      <c r="C76" s="221" t="str">
        <f>IF(AND('PJ - P'!$C62="",'PJ - P'!$D62=""),"",'PJ - P'!B62)</f>
        <v/>
      </c>
      <c r="D76" s="222" t="str">
        <f>IF('PJ - P'!C62="","",'PJ - P'!C62)</f>
        <v/>
      </c>
      <c r="E76" s="222" t="str">
        <f>IF('PJ - P'!D62="","",'PJ - P'!D62)</f>
        <v/>
      </c>
      <c r="F76" s="226" t="str">
        <f>IF('PJ - P'!H62="","",'PJ - P'!H62)</f>
        <v/>
      </c>
      <c r="G76" s="226" t="str">
        <f>IF('PJ - P'!M62="","",'PJ - P'!M62)</f>
        <v/>
      </c>
      <c r="H76" s="226"/>
      <c r="I76" s="518" t="str">
        <f>IF('PJ - P'!O62="","",'PJ - P'!O62)</f>
        <v/>
      </c>
    </row>
    <row r="77" spans="2:9" ht="18" customHeight="1" x14ac:dyDescent="0.2">
      <c r="B77" s="511" t="str">
        <f>IF(AND('PJ - P'!$C63="",'PJ - P'!$D63=""),"",'PJ - P'!V63)</f>
        <v/>
      </c>
      <c r="C77" s="231" t="str">
        <f>IF(AND('PJ - P'!$C63="",'PJ - P'!$D63=""),"",'PJ - P'!B63)</f>
        <v/>
      </c>
      <c r="D77" s="232" t="str">
        <f>IF('PJ - P'!C63="","",'PJ - P'!C63)</f>
        <v/>
      </c>
      <c r="E77" s="232" t="str">
        <f>IF('PJ - P'!D63="","",'PJ - P'!D63)</f>
        <v/>
      </c>
      <c r="F77" s="236" t="str">
        <f>IF('PJ - P'!H63="","",'PJ - P'!H63)</f>
        <v/>
      </c>
      <c r="G77" s="236" t="str">
        <f>IF('PJ - P'!M63="","",'PJ - P'!M63)</f>
        <v/>
      </c>
      <c r="H77" s="236"/>
      <c r="I77" s="519" t="str">
        <f>IF('PJ - P'!O63="","",'PJ - P'!O63)</f>
        <v/>
      </c>
    </row>
    <row r="78" spans="2:9" ht="18" customHeight="1" x14ac:dyDescent="0.2">
      <c r="B78" s="510" t="str">
        <f>IF(AND('PJ - P'!$C64="",'PJ - P'!$D64=""),"",'PJ - P'!V64)</f>
        <v/>
      </c>
      <c r="C78" s="221" t="str">
        <f>IF(AND('PJ - P'!$C64="",'PJ - P'!$D64=""),"",'PJ - P'!B64)</f>
        <v/>
      </c>
      <c r="D78" s="222" t="str">
        <f>IF('PJ - P'!C64="","",'PJ - P'!C64)</f>
        <v/>
      </c>
      <c r="E78" s="222" t="str">
        <f>IF('PJ - P'!D64="","",'PJ - P'!D64)</f>
        <v/>
      </c>
      <c r="F78" s="226" t="str">
        <f>IF('PJ - P'!H64="","",'PJ - P'!H64)</f>
        <v/>
      </c>
      <c r="G78" s="226" t="str">
        <f>IF('PJ - P'!M64="","",'PJ - P'!M64)</f>
        <v/>
      </c>
      <c r="H78" s="226"/>
      <c r="I78" s="518" t="str">
        <f>IF('PJ - P'!O64="","",'PJ - P'!O64)</f>
        <v/>
      </c>
    </row>
    <row r="79" spans="2:9" ht="18" customHeight="1" x14ac:dyDescent="0.2">
      <c r="B79" s="511" t="str">
        <f>IF(AND('PJ - P'!$C65="",'PJ - P'!$D65=""),"",'PJ - P'!V65)</f>
        <v/>
      </c>
      <c r="C79" s="231" t="str">
        <f>IF(AND('PJ - P'!$C65="",'PJ - P'!$D65=""),"",'PJ - P'!B65)</f>
        <v/>
      </c>
      <c r="D79" s="232" t="str">
        <f>IF('PJ - P'!C65="","",'PJ - P'!C65)</f>
        <v/>
      </c>
      <c r="E79" s="232" t="str">
        <f>IF('PJ - P'!D65="","",'PJ - P'!D65)</f>
        <v/>
      </c>
      <c r="F79" s="236" t="str">
        <f>IF('PJ - P'!H65="","",'PJ - P'!H65)</f>
        <v/>
      </c>
      <c r="G79" s="236" t="str">
        <f>IF('PJ - P'!M65="","",'PJ - P'!M65)</f>
        <v/>
      </c>
      <c r="H79" s="236"/>
      <c r="I79" s="519" t="str">
        <f>IF('PJ - P'!O65="","",'PJ - P'!O65)</f>
        <v/>
      </c>
    </row>
    <row r="80" spans="2:9" ht="18" customHeight="1" x14ac:dyDescent="0.2">
      <c r="B80" s="510" t="str">
        <f>IF(AND('PJ - P'!$C66="",'PJ - P'!$D66=""),"",'PJ - P'!V66)</f>
        <v/>
      </c>
      <c r="C80" s="221" t="str">
        <f>IF(AND('PJ - P'!$C66="",'PJ - P'!$D66=""),"",'PJ - P'!B66)</f>
        <v/>
      </c>
      <c r="D80" s="222" t="str">
        <f>IF('PJ - P'!C66="","",'PJ - P'!C66)</f>
        <v/>
      </c>
      <c r="E80" s="222" t="str">
        <f>IF('PJ - P'!D66="","",'PJ - P'!D66)</f>
        <v/>
      </c>
      <c r="F80" s="226" t="str">
        <f>IF('PJ - P'!H66="","",'PJ - P'!H66)</f>
        <v/>
      </c>
      <c r="G80" s="226" t="str">
        <f>IF('PJ - P'!M66="","",'PJ - P'!M66)</f>
        <v/>
      </c>
      <c r="H80" s="226"/>
      <c r="I80" s="518" t="str">
        <f>IF('PJ - P'!O66="","",'PJ - P'!O66)</f>
        <v/>
      </c>
    </row>
    <row r="81" spans="2:11" ht="18" customHeight="1" x14ac:dyDescent="0.2">
      <c r="B81" s="511" t="str">
        <f>IF(AND('PJ - P'!$C67="",'PJ - P'!$D67=""),"",'PJ - P'!V67)</f>
        <v/>
      </c>
      <c r="C81" s="231" t="str">
        <f>IF(AND('PJ - P'!$C67="",'PJ - P'!$D67=""),"",'PJ - P'!B67)</f>
        <v/>
      </c>
      <c r="D81" s="232" t="str">
        <f>IF('PJ - P'!C67="","",'PJ - P'!C67)</f>
        <v/>
      </c>
      <c r="E81" s="232" t="str">
        <f>IF('PJ - P'!D67="","",'PJ - P'!D67)</f>
        <v/>
      </c>
      <c r="F81" s="236" t="str">
        <f>IF('PJ - P'!H67="","",'PJ - P'!H67)</f>
        <v/>
      </c>
      <c r="G81" s="236" t="str">
        <f>IF('PJ - P'!M67="","",'PJ - P'!M67)</f>
        <v/>
      </c>
      <c r="H81" s="236"/>
      <c r="I81" s="519" t="str">
        <f>IF('PJ - P'!O67="","",'PJ - P'!O67)</f>
        <v/>
      </c>
    </row>
    <row r="82" spans="2:11" ht="18" customHeight="1" x14ac:dyDescent="0.2">
      <c r="B82" s="510" t="str">
        <f>IF(AND('PJ - P'!$C68="",'PJ - P'!$D68=""),"",'PJ - P'!V68)</f>
        <v/>
      </c>
      <c r="C82" s="221" t="str">
        <f>IF(AND('PJ - P'!$C68="",'PJ - P'!$D68=""),"",'PJ - P'!B68)</f>
        <v/>
      </c>
      <c r="D82" s="222" t="str">
        <f>IF('PJ - P'!C68="","",'PJ - P'!C68)</f>
        <v/>
      </c>
      <c r="E82" s="222" t="str">
        <f>IF('PJ - P'!D68="","",'PJ - P'!D68)</f>
        <v/>
      </c>
      <c r="F82" s="226" t="str">
        <f>IF('PJ - P'!H68="","",'PJ - P'!H68)</f>
        <v/>
      </c>
      <c r="G82" s="226" t="str">
        <f>IF('PJ - P'!M68="","",'PJ - P'!M68)</f>
        <v/>
      </c>
      <c r="H82" s="226"/>
      <c r="I82" s="518" t="str">
        <f>IF('PJ - P'!O68="","",'PJ - P'!O68)</f>
        <v/>
      </c>
    </row>
    <row r="83" spans="2:11" ht="18" customHeight="1" x14ac:dyDescent="0.2">
      <c r="B83" s="511" t="str">
        <f>IF(AND('PJ - P'!$C69="",'PJ - P'!$D69=""),"",'PJ - P'!V69)</f>
        <v/>
      </c>
      <c r="C83" s="231" t="str">
        <f>IF(AND('PJ - P'!$C69="",'PJ - P'!$D69=""),"",'PJ - P'!B69)</f>
        <v/>
      </c>
      <c r="D83" s="232" t="str">
        <f>IF('PJ - P'!C69="","",'PJ - P'!C69)</f>
        <v/>
      </c>
      <c r="E83" s="232" t="str">
        <f>IF('PJ - P'!D69="","",'PJ - P'!D69)</f>
        <v/>
      </c>
      <c r="F83" s="236" t="str">
        <f>IF('PJ - P'!H69="","",'PJ - P'!H69)</f>
        <v/>
      </c>
      <c r="G83" s="236" t="str">
        <f>IF('PJ - P'!M69="","",'PJ - P'!M69)</f>
        <v/>
      </c>
      <c r="H83" s="236"/>
      <c r="I83" s="519" t="str">
        <f>IF('PJ - P'!O69="","",'PJ - P'!O69)</f>
        <v/>
      </c>
    </row>
    <row r="84" spans="2:11" ht="18" customHeight="1" x14ac:dyDescent="0.2">
      <c r="B84" s="510" t="str">
        <f>IF(AND('PJ - P'!$C70="",'PJ - P'!$D70=""),"",'PJ - P'!V70)</f>
        <v/>
      </c>
      <c r="C84" s="221" t="str">
        <f>IF(AND('PJ - P'!$C70="",'PJ - P'!$D70=""),"",'PJ - P'!B70)</f>
        <v/>
      </c>
      <c r="D84" s="222" t="str">
        <f>IF('PJ - P'!C70="","",'PJ - P'!C70)</f>
        <v/>
      </c>
      <c r="E84" s="222" t="str">
        <f>IF('PJ - P'!D70="","",'PJ - P'!D70)</f>
        <v/>
      </c>
      <c r="F84" s="226" t="str">
        <f>IF('PJ - P'!H70="","",'PJ - P'!H70)</f>
        <v/>
      </c>
      <c r="G84" s="226" t="str">
        <f>IF('PJ - P'!M70="","",'PJ - P'!M70)</f>
        <v/>
      </c>
      <c r="H84" s="226"/>
      <c r="I84" s="518" t="str">
        <f>IF('PJ - P'!O70="","",'PJ - P'!O70)</f>
        <v/>
      </c>
    </row>
    <row r="85" spans="2:11" ht="18" customHeight="1" x14ac:dyDescent="0.2">
      <c r="B85" s="511" t="str">
        <f>IF(AND('PJ - P'!$C71="",'PJ - P'!$D71=""),"",'PJ - P'!V71)</f>
        <v/>
      </c>
      <c r="C85" s="231" t="str">
        <f>IF(AND('PJ - P'!$C71="",'PJ - P'!$D71=""),"",'PJ - P'!B71)</f>
        <v/>
      </c>
      <c r="D85" s="232" t="str">
        <f>IF('PJ - P'!C71="","",'PJ - P'!C71)</f>
        <v/>
      </c>
      <c r="E85" s="232" t="str">
        <f>IF('PJ - P'!D71="","",'PJ - P'!D71)</f>
        <v/>
      </c>
      <c r="F85" s="236" t="str">
        <f>IF('PJ - P'!H71="","",'PJ - P'!H71)</f>
        <v/>
      </c>
      <c r="G85" s="236" t="str">
        <f>IF('PJ - P'!M71="","",'PJ - P'!M71)</f>
        <v/>
      </c>
      <c r="H85" s="236"/>
      <c r="I85" s="519" t="str">
        <f>IF('PJ - P'!O71="","",'PJ - P'!O71)</f>
        <v/>
      </c>
    </row>
    <row r="86" spans="2:11" ht="18" customHeight="1" thickBot="1" x14ac:dyDescent="0.25">
      <c r="B86" s="513" t="str">
        <f>IF(AND('PJ - P'!$C72="",'PJ - P'!$D72=""),"",'PJ - P'!V72)</f>
        <v/>
      </c>
      <c r="C86" s="505" t="str">
        <f>IF(AND('PJ - P'!$C72="",'PJ - P'!$D72=""),"",'PJ - P'!B72)</f>
        <v/>
      </c>
      <c r="D86" s="506" t="str">
        <f>IF('PJ - P'!C72="","",'PJ - P'!C72)</f>
        <v/>
      </c>
      <c r="E86" s="506" t="str">
        <f>IF('PJ - P'!D72="","",'PJ - P'!D72)</f>
        <v/>
      </c>
      <c r="F86" s="507" t="str">
        <f>IF('PJ - P'!H72="","",'PJ - P'!H72)</f>
        <v/>
      </c>
      <c r="G86" s="507" t="str">
        <f>IF('PJ - P'!M72="","",'PJ - P'!M72)</f>
        <v/>
      </c>
      <c r="H86" s="507"/>
      <c r="I86" s="521" t="str">
        <f>IF('PJ - P'!O72="","",'PJ - P'!O72)</f>
        <v/>
      </c>
    </row>
    <row r="87" spans="2:11" ht="26.25" x14ac:dyDescent="0.4">
      <c r="B87" s="828" t="str">
        <f>B44</f>
        <v>Běh na 100m s přek. - D - Pořadí jednotlivců</v>
      </c>
      <c r="C87" s="828"/>
      <c r="D87" s="828"/>
      <c r="E87" s="828"/>
      <c r="F87" s="828"/>
      <c r="G87" s="828"/>
      <c r="H87" s="828"/>
      <c r="I87" s="828"/>
      <c r="J87" s="153"/>
      <c r="K87" s="153"/>
    </row>
    <row r="88" spans="2:11" s="109" customFormat="1" ht="15" customHeight="1" x14ac:dyDescent="0.2">
      <c r="B88" s="255"/>
      <c r="C88" s="255"/>
      <c r="D88" s="255"/>
      <c r="E88" s="255"/>
      <c r="F88" s="257"/>
      <c r="G88" s="257"/>
      <c r="H88" s="501"/>
      <c r="I88" s="257"/>
      <c r="J88" s="255"/>
      <c r="K88" s="255"/>
    </row>
    <row r="89" spans="2:11" s="630" customFormat="1" ht="18" x14ac:dyDescent="0.2">
      <c r="B89" s="839" t="str">
        <f>$B$3</f>
        <v>Krajské kolo DOROSTU 2018</v>
      </c>
      <c r="C89" s="839"/>
      <c r="D89" s="839"/>
      <c r="E89" s="839" t="str">
        <f>$E$3</f>
        <v>9.6.2018 Chrudim</v>
      </c>
      <c r="F89" s="839"/>
      <c r="G89" s="839"/>
      <c r="H89" s="839"/>
      <c r="I89" s="839"/>
      <c r="J89" s="631"/>
      <c r="K89" s="631"/>
    </row>
    <row r="90" spans="2:11" s="109" customFormat="1" ht="15" customHeight="1" thickBot="1" x14ac:dyDescent="0.25">
      <c r="B90" s="255"/>
      <c r="C90" s="255"/>
      <c r="D90" s="255"/>
      <c r="E90" s="255"/>
      <c r="F90" s="257"/>
      <c r="G90" s="257"/>
      <c r="H90" s="501"/>
      <c r="I90" s="257"/>
      <c r="J90" s="255"/>
      <c r="K90" s="255"/>
    </row>
    <row r="91" spans="2:11" ht="15" customHeight="1" thickBot="1" x14ac:dyDescent="0.45">
      <c r="B91" s="829" t="str">
        <f>Start!$D$5</f>
        <v>Dorci</v>
      </c>
      <c r="C91" s="830"/>
      <c r="D91" s="153"/>
      <c r="E91" s="153"/>
      <c r="F91" s="257"/>
      <c r="G91" s="257"/>
      <c r="H91" s="153"/>
      <c r="I91" s="257"/>
      <c r="J91" s="126"/>
      <c r="K91" s="126"/>
    </row>
    <row r="92" spans="2:11" s="109" customFormat="1" ht="18" customHeight="1" x14ac:dyDescent="0.2">
      <c r="B92" s="831" t="s">
        <v>71</v>
      </c>
      <c r="C92" s="833" t="s">
        <v>79</v>
      </c>
      <c r="D92" s="835" t="s">
        <v>22</v>
      </c>
      <c r="E92" s="831" t="s">
        <v>23</v>
      </c>
      <c r="F92" s="837" t="s">
        <v>81</v>
      </c>
      <c r="G92" s="837" t="s">
        <v>82</v>
      </c>
      <c r="H92" s="499"/>
      <c r="I92" s="837" t="s">
        <v>80</v>
      </c>
    </row>
    <row r="93" spans="2:11" s="109" customFormat="1" ht="18" customHeight="1" thickBot="1" x14ac:dyDescent="0.25">
      <c r="B93" s="832"/>
      <c r="C93" s="834"/>
      <c r="D93" s="836"/>
      <c r="E93" s="832"/>
      <c r="F93" s="838"/>
      <c r="G93" s="838"/>
      <c r="H93" s="500"/>
      <c r="I93" s="838"/>
    </row>
    <row r="94" spans="2:11" ht="18" customHeight="1" x14ac:dyDescent="0.2">
      <c r="B94" s="509" t="str">
        <f>IF(AND('PJ - P'!$C73="",'PJ - P'!$D73=""),"",'PJ - P'!V73)</f>
        <v/>
      </c>
      <c r="C94" s="240" t="str">
        <f>IF(AND('PJ - P'!$C73="",'PJ - P'!$D73=""),"",'PJ - P'!B73)</f>
        <v/>
      </c>
      <c r="D94" s="241" t="str">
        <f>IF('PJ - P'!C73="","",'PJ - P'!C73)</f>
        <v/>
      </c>
      <c r="E94" s="241" t="str">
        <f>IF('PJ - P'!D73="","",'PJ - P'!D73)</f>
        <v/>
      </c>
      <c r="F94" s="242" t="str">
        <f>IF('PJ - P'!H73="","",'PJ - P'!H73)</f>
        <v/>
      </c>
      <c r="G94" s="242" t="str">
        <f>IF('PJ - P'!M73="","",'PJ - P'!M73)</f>
        <v/>
      </c>
      <c r="H94" s="242"/>
      <c r="I94" s="517" t="str">
        <f>IF('PJ - P'!O73="","",'PJ - P'!O73)</f>
        <v/>
      </c>
    </row>
    <row r="95" spans="2:11" ht="18" customHeight="1" x14ac:dyDescent="0.2">
      <c r="B95" s="510" t="str">
        <f>IF(AND('PJ - P'!$C74="",'PJ - P'!$D74=""),"",'PJ - P'!V74)</f>
        <v/>
      </c>
      <c r="C95" s="221" t="str">
        <f>IF(AND('PJ - P'!$C74="",'PJ - P'!$D74=""),"",'PJ - P'!B74)</f>
        <v/>
      </c>
      <c r="D95" s="222" t="str">
        <f>IF('PJ - P'!C74="","",'PJ - P'!C74)</f>
        <v/>
      </c>
      <c r="E95" s="222" t="str">
        <f>IF('PJ - P'!D74="","",'PJ - P'!D74)</f>
        <v/>
      </c>
      <c r="F95" s="226" t="str">
        <f>IF('PJ - P'!H74="","",'PJ - P'!H74)</f>
        <v/>
      </c>
      <c r="G95" s="226" t="str">
        <f>IF('PJ - P'!M74="","",'PJ - P'!M74)</f>
        <v/>
      </c>
      <c r="H95" s="226"/>
      <c r="I95" s="518" t="str">
        <f>IF('PJ - P'!O74="","",'PJ - P'!O74)</f>
        <v/>
      </c>
    </row>
    <row r="96" spans="2:11" ht="18" customHeight="1" x14ac:dyDescent="0.2">
      <c r="B96" s="511" t="str">
        <f>IF(AND('PJ - P'!$C75="",'PJ - P'!$D75=""),"",'PJ - P'!V75)</f>
        <v/>
      </c>
      <c r="C96" s="231" t="str">
        <f>IF(AND('PJ - P'!$C75="",'PJ - P'!$D75=""),"",'PJ - P'!B75)</f>
        <v/>
      </c>
      <c r="D96" s="232" t="str">
        <f>IF('PJ - P'!C75="","",'PJ - P'!C75)</f>
        <v/>
      </c>
      <c r="E96" s="232" t="str">
        <f>IF('PJ - P'!D75="","",'PJ - P'!D75)</f>
        <v/>
      </c>
      <c r="F96" s="236" t="str">
        <f>IF('PJ - P'!H75="","",'PJ - P'!H75)</f>
        <v/>
      </c>
      <c r="G96" s="236" t="str">
        <f>IF('PJ - P'!M75="","",'PJ - P'!M75)</f>
        <v/>
      </c>
      <c r="H96" s="236"/>
      <c r="I96" s="519" t="str">
        <f>IF('PJ - P'!O75="","",'PJ - P'!O75)</f>
        <v/>
      </c>
    </row>
    <row r="97" spans="2:9" ht="18" customHeight="1" x14ac:dyDescent="0.2">
      <c r="B97" s="510" t="str">
        <f>IF(AND('PJ - P'!$C76="",'PJ - P'!$D76=""),"",'PJ - P'!V76)</f>
        <v/>
      </c>
      <c r="C97" s="221" t="str">
        <f>IF(AND('PJ - P'!$C76="",'PJ - P'!$D76=""),"",'PJ - P'!B76)</f>
        <v/>
      </c>
      <c r="D97" s="222" t="str">
        <f>IF('PJ - P'!C76="","",'PJ - P'!C76)</f>
        <v/>
      </c>
      <c r="E97" s="222" t="str">
        <f>IF('PJ - P'!D76="","",'PJ - P'!D76)</f>
        <v/>
      </c>
      <c r="F97" s="226" t="str">
        <f>IF('PJ - P'!H76="","",'PJ - P'!H76)</f>
        <v/>
      </c>
      <c r="G97" s="226" t="str">
        <f>IF('PJ - P'!M76="","",'PJ - P'!M76)</f>
        <v/>
      </c>
      <c r="H97" s="226"/>
      <c r="I97" s="518" t="str">
        <f>IF('PJ - P'!O76="","",'PJ - P'!O76)</f>
        <v/>
      </c>
    </row>
    <row r="98" spans="2:9" ht="18" customHeight="1" x14ac:dyDescent="0.2">
      <c r="B98" s="511" t="str">
        <f>IF(AND('PJ - P'!$C77="",'PJ - P'!$D77=""),"",'PJ - P'!V77)</f>
        <v/>
      </c>
      <c r="C98" s="231" t="str">
        <f>IF(AND('PJ - P'!$C77="",'PJ - P'!$D77=""),"",'PJ - P'!B77)</f>
        <v/>
      </c>
      <c r="D98" s="232" t="str">
        <f>IF('PJ - P'!C77="","",'PJ - P'!C77)</f>
        <v/>
      </c>
      <c r="E98" s="232" t="str">
        <f>IF('PJ - P'!D77="","",'PJ - P'!D77)</f>
        <v/>
      </c>
      <c r="F98" s="236" t="str">
        <f>IF('PJ - P'!H77="","",'PJ - P'!H77)</f>
        <v/>
      </c>
      <c r="G98" s="236" t="str">
        <f>IF('PJ - P'!M77="","",'PJ - P'!M77)</f>
        <v/>
      </c>
      <c r="H98" s="236"/>
      <c r="I98" s="519" t="str">
        <f>IF('PJ - P'!O77="","",'PJ - P'!O77)</f>
        <v/>
      </c>
    </row>
    <row r="99" spans="2:9" ht="18" customHeight="1" x14ac:dyDescent="0.2">
      <c r="B99" s="510" t="str">
        <f>IF(AND('PJ - P'!$C78="",'PJ - P'!$D78=""),"",'PJ - P'!V78)</f>
        <v/>
      </c>
      <c r="C99" s="221" t="str">
        <f>IF(AND('PJ - P'!$C78="",'PJ - P'!$D78=""),"",'PJ - P'!B78)</f>
        <v/>
      </c>
      <c r="D99" s="222" t="str">
        <f>IF('PJ - P'!C78="","",'PJ - P'!C78)</f>
        <v/>
      </c>
      <c r="E99" s="222" t="str">
        <f>IF('PJ - P'!D78="","",'PJ - P'!D78)</f>
        <v/>
      </c>
      <c r="F99" s="226" t="str">
        <f>IF('PJ - P'!H78="","",'PJ - P'!H78)</f>
        <v/>
      </c>
      <c r="G99" s="226" t="str">
        <f>IF('PJ - P'!M78="","",'PJ - P'!M78)</f>
        <v/>
      </c>
      <c r="H99" s="226"/>
      <c r="I99" s="518" t="str">
        <f>IF('PJ - P'!O78="","",'PJ - P'!O78)</f>
        <v/>
      </c>
    </row>
    <row r="100" spans="2:9" ht="18" customHeight="1" x14ac:dyDescent="0.2">
      <c r="B100" s="511" t="str">
        <f>IF(AND('PJ - P'!$C79="",'PJ - P'!$D79=""),"",'PJ - P'!V79)</f>
        <v/>
      </c>
      <c r="C100" s="231" t="str">
        <f>IF(AND('PJ - P'!$C79="",'PJ - P'!$D79=""),"",'PJ - P'!B79)</f>
        <v/>
      </c>
      <c r="D100" s="232" t="str">
        <f>IF('PJ - P'!C79="","",'PJ - P'!C79)</f>
        <v/>
      </c>
      <c r="E100" s="232" t="str">
        <f>IF('PJ - P'!D79="","",'PJ - P'!D79)</f>
        <v/>
      </c>
      <c r="F100" s="236" t="str">
        <f>IF('PJ - P'!H79="","",'PJ - P'!H79)</f>
        <v/>
      </c>
      <c r="G100" s="236" t="str">
        <f>IF('PJ - P'!M79="","",'PJ - P'!M79)</f>
        <v/>
      </c>
      <c r="H100" s="236"/>
      <c r="I100" s="519" t="str">
        <f>IF('PJ - P'!O79="","",'PJ - P'!O79)</f>
        <v/>
      </c>
    </row>
    <row r="101" spans="2:9" ht="18" customHeight="1" x14ac:dyDescent="0.2">
      <c r="B101" s="510" t="str">
        <f>IF(AND('PJ - P'!$C80="",'PJ - P'!$D80=""),"",'PJ - P'!V80)</f>
        <v/>
      </c>
      <c r="C101" s="221" t="str">
        <f>IF(AND('PJ - P'!$C80="",'PJ - P'!$D80=""),"",'PJ - P'!B80)</f>
        <v/>
      </c>
      <c r="D101" s="222" t="str">
        <f>IF('PJ - P'!C80="","",'PJ - P'!C80)</f>
        <v/>
      </c>
      <c r="E101" s="222" t="str">
        <f>IF('PJ - P'!D80="","",'PJ - P'!D80)</f>
        <v/>
      </c>
      <c r="F101" s="226" t="str">
        <f>IF('PJ - P'!H80="","",'PJ - P'!H80)</f>
        <v/>
      </c>
      <c r="G101" s="226" t="str">
        <f>IF('PJ - P'!M80="","",'PJ - P'!M80)</f>
        <v/>
      </c>
      <c r="H101" s="226"/>
      <c r="I101" s="518" t="str">
        <f>IF('PJ - P'!O80="","",'PJ - P'!O80)</f>
        <v/>
      </c>
    </row>
    <row r="102" spans="2:9" ht="18" customHeight="1" x14ac:dyDescent="0.2">
      <c r="B102" s="511" t="str">
        <f>IF(AND('PJ - P'!$C81="",'PJ - P'!$D81=""),"",'PJ - P'!V81)</f>
        <v/>
      </c>
      <c r="C102" s="231" t="str">
        <f>IF(AND('PJ - P'!$C81="",'PJ - P'!$D81=""),"",'PJ - P'!B81)</f>
        <v/>
      </c>
      <c r="D102" s="232" t="str">
        <f>IF('PJ - P'!C81="","",'PJ - P'!C81)</f>
        <v/>
      </c>
      <c r="E102" s="232" t="str">
        <f>IF('PJ - P'!D81="","",'PJ - P'!D81)</f>
        <v/>
      </c>
      <c r="F102" s="236" t="str">
        <f>IF('PJ - P'!H81="","",'PJ - P'!H81)</f>
        <v/>
      </c>
      <c r="G102" s="236" t="str">
        <f>IF('PJ - P'!M81="","",'PJ - P'!M81)</f>
        <v/>
      </c>
      <c r="H102" s="236"/>
      <c r="I102" s="519" t="str">
        <f>IF('PJ - P'!O81="","",'PJ - P'!O81)</f>
        <v/>
      </c>
    </row>
    <row r="103" spans="2:9" ht="18" customHeight="1" x14ac:dyDescent="0.2">
      <c r="B103" s="510" t="str">
        <f>IF(AND('PJ - P'!$C82="",'PJ - P'!$D82=""),"",'PJ - P'!V82)</f>
        <v/>
      </c>
      <c r="C103" s="221" t="str">
        <f>IF(AND('PJ - P'!$C82="",'PJ - P'!$D82=""),"",'PJ - P'!B82)</f>
        <v/>
      </c>
      <c r="D103" s="222" t="str">
        <f>IF('PJ - P'!C82="","",'PJ - P'!C82)</f>
        <v/>
      </c>
      <c r="E103" s="222" t="str">
        <f>IF('PJ - P'!D82="","",'PJ - P'!D82)</f>
        <v/>
      </c>
      <c r="F103" s="226" t="str">
        <f>IF('PJ - P'!H82="","",'PJ - P'!H82)</f>
        <v/>
      </c>
      <c r="G103" s="226" t="str">
        <f>IF('PJ - P'!M82="","",'PJ - P'!M82)</f>
        <v/>
      </c>
      <c r="H103" s="226"/>
      <c r="I103" s="518" t="str">
        <f>IF('PJ - P'!O82="","",'PJ - P'!O82)</f>
        <v/>
      </c>
    </row>
    <row r="104" spans="2:9" ht="18" customHeight="1" x14ac:dyDescent="0.2">
      <c r="B104" s="511" t="str">
        <f>IF(AND('PJ - P'!$C83="",'PJ - P'!$D83=""),"",'PJ - P'!V83)</f>
        <v/>
      </c>
      <c r="C104" s="231" t="str">
        <f>IF(AND('PJ - P'!$C83="",'PJ - P'!$D83=""),"",'PJ - P'!B83)</f>
        <v/>
      </c>
      <c r="D104" s="232" t="str">
        <f>IF('PJ - P'!C83="","",'PJ - P'!C83)</f>
        <v/>
      </c>
      <c r="E104" s="232" t="str">
        <f>IF('PJ - P'!D83="","",'PJ - P'!D83)</f>
        <v/>
      </c>
      <c r="F104" s="236" t="str">
        <f>IF('PJ - P'!H83="","",'PJ - P'!H83)</f>
        <v/>
      </c>
      <c r="G104" s="236" t="str">
        <f>IF('PJ - P'!M83="","",'PJ - P'!M83)</f>
        <v/>
      </c>
      <c r="H104" s="236"/>
      <c r="I104" s="519" t="str">
        <f>IF('PJ - P'!O83="","",'PJ - P'!O83)</f>
        <v/>
      </c>
    </row>
    <row r="105" spans="2:9" ht="18" customHeight="1" x14ac:dyDescent="0.2">
      <c r="B105" s="510" t="str">
        <f>IF(AND('PJ - P'!$C84="",'PJ - P'!$D84=""),"",'PJ - P'!V84)</f>
        <v/>
      </c>
      <c r="C105" s="221" t="str">
        <f>IF(AND('PJ - P'!$C84="",'PJ - P'!$D84=""),"",'PJ - P'!B84)</f>
        <v/>
      </c>
      <c r="D105" s="222" t="str">
        <f>IF('PJ - P'!C84="","",'PJ - P'!C84)</f>
        <v/>
      </c>
      <c r="E105" s="222" t="str">
        <f>IF('PJ - P'!D84="","",'PJ - P'!D84)</f>
        <v/>
      </c>
      <c r="F105" s="226" t="str">
        <f>IF('PJ - P'!H84="","",'PJ - P'!H84)</f>
        <v/>
      </c>
      <c r="G105" s="226" t="str">
        <f>IF('PJ - P'!M84="","",'PJ - P'!M84)</f>
        <v/>
      </c>
      <c r="H105" s="226"/>
      <c r="I105" s="518" t="str">
        <f>IF('PJ - P'!O84="","",'PJ - P'!O84)</f>
        <v/>
      </c>
    </row>
    <row r="106" spans="2:9" ht="18" customHeight="1" x14ac:dyDescent="0.2">
      <c r="B106" s="511" t="str">
        <f>IF(AND('PJ - P'!$C85="",'PJ - P'!$D85=""),"",'PJ - P'!V85)</f>
        <v/>
      </c>
      <c r="C106" s="231" t="str">
        <f>IF(AND('PJ - P'!$C85="",'PJ - P'!$D85=""),"",'PJ - P'!B85)</f>
        <v/>
      </c>
      <c r="D106" s="232" t="str">
        <f>IF('PJ - P'!C85="","",'PJ - P'!C85)</f>
        <v/>
      </c>
      <c r="E106" s="232" t="str">
        <f>IF('PJ - P'!D85="","",'PJ - P'!D85)</f>
        <v/>
      </c>
      <c r="F106" s="236" t="str">
        <f>IF('PJ - P'!H85="","",'PJ - P'!H85)</f>
        <v/>
      </c>
      <c r="G106" s="236" t="str">
        <f>IF('PJ - P'!M85="","",'PJ - P'!M85)</f>
        <v/>
      </c>
      <c r="H106" s="236"/>
      <c r="I106" s="519" t="str">
        <f>IF('PJ - P'!O85="","",'PJ - P'!O85)</f>
        <v/>
      </c>
    </row>
    <row r="107" spans="2:9" ht="18" customHeight="1" x14ac:dyDescent="0.2">
      <c r="B107" s="510" t="str">
        <f>IF(AND('PJ - P'!$C86="",'PJ - P'!$D86=""),"",'PJ - P'!V86)</f>
        <v/>
      </c>
      <c r="C107" s="221" t="str">
        <f>IF(AND('PJ - P'!$C86="",'PJ - P'!$D86=""),"",'PJ - P'!B86)</f>
        <v/>
      </c>
      <c r="D107" s="222" t="str">
        <f>IF('PJ - P'!C86="","",'PJ - P'!C86)</f>
        <v/>
      </c>
      <c r="E107" s="222" t="str">
        <f>IF('PJ - P'!D86="","",'PJ - P'!D86)</f>
        <v/>
      </c>
      <c r="F107" s="226" t="str">
        <f>IF('PJ - P'!H86="","",'PJ - P'!H86)</f>
        <v/>
      </c>
      <c r="G107" s="226" t="str">
        <f>IF('PJ - P'!M86="","",'PJ - P'!M86)</f>
        <v/>
      </c>
      <c r="H107" s="226"/>
      <c r="I107" s="518" t="str">
        <f>IF('PJ - P'!O86="","",'PJ - P'!O86)</f>
        <v/>
      </c>
    </row>
    <row r="108" spans="2:9" ht="18" customHeight="1" x14ac:dyDescent="0.2">
      <c r="B108" s="511" t="str">
        <f>IF(AND('PJ - P'!$C87="",'PJ - P'!$D87=""),"",'PJ - P'!V87)</f>
        <v/>
      </c>
      <c r="C108" s="231" t="str">
        <f>IF(AND('PJ - P'!$C87="",'PJ - P'!$D87=""),"",'PJ - P'!B87)</f>
        <v/>
      </c>
      <c r="D108" s="232" t="str">
        <f>IF('PJ - P'!C87="","",'PJ - P'!C87)</f>
        <v/>
      </c>
      <c r="E108" s="232" t="str">
        <f>IF('PJ - P'!D87="","",'PJ - P'!D87)</f>
        <v/>
      </c>
      <c r="F108" s="236" t="str">
        <f>IF('PJ - P'!H87="","",'PJ - P'!H87)</f>
        <v/>
      </c>
      <c r="G108" s="236" t="str">
        <f>IF('PJ - P'!M87="","",'PJ - P'!M87)</f>
        <v/>
      </c>
      <c r="H108" s="236"/>
      <c r="I108" s="519" t="str">
        <f>IF('PJ - P'!O87="","",'PJ - P'!O87)</f>
        <v/>
      </c>
    </row>
    <row r="109" spans="2:9" ht="18" customHeight="1" x14ac:dyDescent="0.2">
      <c r="B109" s="510" t="str">
        <f>IF(AND('PJ - P'!$C88="",'PJ - P'!$D88=""),"",'PJ - P'!V88)</f>
        <v/>
      </c>
      <c r="C109" s="221" t="str">
        <f>IF(AND('PJ - P'!$C88="",'PJ - P'!$D88=""),"",'PJ - P'!B88)</f>
        <v/>
      </c>
      <c r="D109" s="222" t="str">
        <f>IF('PJ - P'!C88="","",'PJ - P'!C88)</f>
        <v/>
      </c>
      <c r="E109" s="222" t="str">
        <f>IF('PJ - P'!D88="","",'PJ - P'!D88)</f>
        <v/>
      </c>
      <c r="F109" s="226" t="str">
        <f>IF('PJ - P'!H88="","",'PJ - P'!H88)</f>
        <v/>
      </c>
      <c r="G109" s="226" t="str">
        <f>IF('PJ - P'!M88="","",'PJ - P'!M88)</f>
        <v/>
      </c>
      <c r="H109" s="226"/>
      <c r="I109" s="518" t="str">
        <f>IF('PJ - P'!O88="","",'PJ - P'!O88)</f>
        <v/>
      </c>
    </row>
    <row r="110" spans="2:9" ht="18" customHeight="1" x14ac:dyDescent="0.2">
      <c r="B110" s="512" t="str">
        <f>IF(AND('PJ - P'!$C89="",'PJ - P'!$D89=""),"",'PJ - P'!V89)</f>
        <v/>
      </c>
      <c r="C110" s="308" t="str">
        <f>IF(AND('PJ - P'!$C89="",'PJ - P'!$D89=""),"",'PJ - P'!B89)</f>
        <v/>
      </c>
      <c r="D110" s="309" t="str">
        <f>IF('PJ - P'!C89="","",'PJ - P'!C89)</f>
        <v/>
      </c>
      <c r="E110" s="309" t="str">
        <f>IF('PJ - P'!D89="","",'PJ - P'!D89)</f>
        <v/>
      </c>
      <c r="F110" s="313" t="str">
        <f>IF('PJ - P'!H89="","",'PJ - P'!H89)</f>
        <v/>
      </c>
      <c r="G110" s="313" t="str">
        <f>IF('PJ - P'!M89="","",'PJ - P'!M89)</f>
        <v/>
      </c>
      <c r="H110" s="313"/>
      <c r="I110" s="520" t="str">
        <f>IF('PJ - P'!O89="","",'PJ - P'!O89)</f>
        <v/>
      </c>
    </row>
    <row r="111" spans="2:9" ht="18" customHeight="1" x14ac:dyDescent="0.2">
      <c r="B111" s="510" t="str">
        <f>IF(AND('PJ - P'!$C90="",'PJ - P'!$D90=""),"",'PJ - P'!V90)</f>
        <v/>
      </c>
      <c r="C111" s="221" t="str">
        <f>IF(AND('PJ - P'!$C90="",'PJ - P'!$D90=""),"",'PJ - P'!B90)</f>
        <v/>
      </c>
      <c r="D111" s="222" t="str">
        <f>IF('PJ - P'!C90="","",'PJ - P'!C90)</f>
        <v/>
      </c>
      <c r="E111" s="222" t="str">
        <f>IF('PJ - P'!D90="","",'PJ - P'!D90)</f>
        <v/>
      </c>
      <c r="F111" s="226" t="str">
        <f>IF('PJ - P'!H90="","",'PJ - P'!H90)</f>
        <v/>
      </c>
      <c r="G111" s="226" t="str">
        <f>IF('PJ - P'!M90="","",'PJ - P'!M90)</f>
        <v/>
      </c>
      <c r="H111" s="226"/>
      <c r="I111" s="518" t="str">
        <f>IF('PJ - P'!O90="","",'PJ - P'!O90)</f>
        <v/>
      </c>
    </row>
    <row r="112" spans="2:9" ht="18" customHeight="1" x14ac:dyDescent="0.2">
      <c r="B112" s="511" t="str">
        <f>IF(AND('PJ - P'!$C91="",'PJ - P'!$D91=""),"",'PJ - P'!V91)</f>
        <v/>
      </c>
      <c r="C112" s="231" t="str">
        <f>IF(AND('PJ - P'!$C91="",'PJ - P'!$D91=""),"",'PJ - P'!B91)</f>
        <v/>
      </c>
      <c r="D112" s="232" t="str">
        <f>IF('PJ - P'!C91="","",'PJ - P'!C91)</f>
        <v/>
      </c>
      <c r="E112" s="232" t="str">
        <f>IF('PJ - P'!D91="","",'PJ - P'!D91)</f>
        <v/>
      </c>
      <c r="F112" s="236" t="str">
        <f>IF('PJ - P'!H91="","",'PJ - P'!H91)</f>
        <v/>
      </c>
      <c r="G112" s="236" t="str">
        <f>IF('PJ - P'!M91="","",'PJ - P'!M91)</f>
        <v/>
      </c>
      <c r="H112" s="236"/>
      <c r="I112" s="519" t="str">
        <f>IF('PJ - P'!O91="","",'PJ - P'!O91)</f>
        <v/>
      </c>
    </row>
    <row r="113" spans="2:9" ht="18" customHeight="1" x14ac:dyDescent="0.2">
      <c r="B113" s="510" t="str">
        <f>IF(AND('PJ - P'!$C92="",'PJ - P'!$D92=""),"",'PJ - P'!V92)</f>
        <v/>
      </c>
      <c r="C113" s="221" t="str">
        <f>IF(AND('PJ - P'!$C92="",'PJ - P'!$D92=""),"",'PJ - P'!B92)</f>
        <v/>
      </c>
      <c r="D113" s="222" t="str">
        <f>IF('PJ - P'!C92="","",'PJ - P'!C92)</f>
        <v/>
      </c>
      <c r="E113" s="222" t="str">
        <f>IF('PJ - P'!D92="","",'PJ - P'!D92)</f>
        <v/>
      </c>
      <c r="F113" s="226" t="str">
        <f>IF('PJ - P'!H92="","",'PJ - P'!H92)</f>
        <v/>
      </c>
      <c r="G113" s="226" t="str">
        <f>IF('PJ - P'!M92="","",'PJ - P'!M92)</f>
        <v/>
      </c>
      <c r="H113" s="226"/>
      <c r="I113" s="518" t="str">
        <f>IF('PJ - P'!O92="","",'PJ - P'!O92)</f>
        <v/>
      </c>
    </row>
    <row r="114" spans="2:9" ht="18" customHeight="1" x14ac:dyDescent="0.2">
      <c r="B114" s="511" t="str">
        <f>IF(AND('PJ - P'!$C93="",'PJ - P'!$D93=""),"",'PJ - P'!V93)</f>
        <v/>
      </c>
      <c r="C114" s="231" t="str">
        <f>IF(AND('PJ - P'!$C93="",'PJ - P'!$D93=""),"",'PJ - P'!B93)</f>
        <v/>
      </c>
      <c r="D114" s="232" t="str">
        <f>IF('PJ - P'!C93="","",'PJ - P'!C93)</f>
        <v/>
      </c>
      <c r="E114" s="232" t="str">
        <f>IF('PJ - P'!D93="","",'PJ - P'!D93)</f>
        <v/>
      </c>
      <c r="F114" s="236" t="str">
        <f>IF('PJ - P'!H93="","",'PJ - P'!H93)</f>
        <v/>
      </c>
      <c r="G114" s="236" t="str">
        <f>IF('PJ - P'!M93="","",'PJ - P'!M93)</f>
        <v/>
      </c>
      <c r="H114" s="236"/>
      <c r="I114" s="519" t="str">
        <f>IF('PJ - P'!O93="","",'PJ - P'!O93)</f>
        <v/>
      </c>
    </row>
    <row r="115" spans="2:9" ht="18" customHeight="1" x14ac:dyDescent="0.2">
      <c r="B115" s="510" t="str">
        <f>IF(AND('PJ - P'!$C94="",'PJ - P'!$D94=""),"",'PJ - P'!V94)</f>
        <v/>
      </c>
      <c r="C115" s="221" t="str">
        <f>IF(AND('PJ - P'!$C94="",'PJ - P'!$D94=""),"",'PJ - P'!B94)</f>
        <v/>
      </c>
      <c r="D115" s="222" t="str">
        <f>IF('PJ - P'!C94="","",'PJ - P'!C94)</f>
        <v/>
      </c>
      <c r="E115" s="222" t="str">
        <f>IF('PJ - P'!D94="","",'PJ - P'!D94)</f>
        <v/>
      </c>
      <c r="F115" s="226" t="str">
        <f>IF('PJ - P'!H94="","",'PJ - P'!H94)</f>
        <v/>
      </c>
      <c r="G115" s="226" t="str">
        <f>IF('PJ - P'!M94="","",'PJ - P'!M94)</f>
        <v/>
      </c>
      <c r="H115" s="226"/>
      <c r="I115" s="518" t="str">
        <f>IF('PJ - P'!O94="","",'PJ - P'!O94)</f>
        <v/>
      </c>
    </row>
    <row r="116" spans="2:9" ht="18" customHeight="1" x14ac:dyDescent="0.2">
      <c r="B116" s="511" t="str">
        <f>IF(AND('PJ - P'!$C95="",'PJ - P'!$D95=""),"",'PJ - P'!V95)</f>
        <v/>
      </c>
      <c r="C116" s="231" t="str">
        <f>IF(AND('PJ - P'!$C95="",'PJ - P'!$D95=""),"",'PJ - P'!B95)</f>
        <v/>
      </c>
      <c r="D116" s="232" t="str">
        <f>IF('PJ - P'!C95="","",'PJ - P'!C95)</f>
        <v/>
      </c>
      <c r="E116" s="232" t="str">
        <f>IF('PJ - P'!D95="","",'PJ - P'!D95)</f>
        <v/>
      </c>
      <c r="F116" s="236" t="str">
        <f>IF('PJ - P'!H95="","",'PJ - P'!H95)</f>
        <v/>
      </c>
      <c r="G116" s="236" t="str">
        <f>IF('PJ - P'!M95="","",'PJ - P'!M95)</f>
        <v/>
      </c>
      <c r="H116" s="236"/>
      <c r="I116" s="519" t="str">
        <f>IF('PJ - P'!O95="","",'PJ - P'!O95)</f>
        <v/>
      </c>
    </row>
    <row r="117" spans="2:9" ht="18" customHeight="1" x14ac:dyDescent="0.2">
      <c r="B117" s="510" t="str">
        <f>IF(AND('PJ - P'!$C96="",'PJ - P'!$D96=""),"",'PJ - P'!V96)</f>
        <v/>
      </c>
      <c r="C117" s="221" t="str">
        <f>IF(AND('PJ - P'!$C96="",'PJ - P'!$D96=""),"",'PJ - P'!B96)</f>
        <v/>
      </c>
      <c r="D117" s="222" t="str">
        <f>IF('PJ - P'!C96="","",'PJ - P'!C96)</f>
        <v/>
      </c>
      <c r="E117" s="222" t="str">
        <f>IF('PJ - P'!D96="","",'PJ - P'!D96)</f>
        <v/>
      </c>
      <c r="F117" s="226" t="str">
        <f>IF('PJ - P'!H96="","",'PJ - P'!H96)</f>
        <v/>
      </c>
      <c r="G117" s="226" t="str">
        <f>IF('PJ - P'!M96="","",'PJ - P'!M96)</f>
        <v/>
      </c>
      <c r="H117" s="226"/>
      <c r="I117" s="518" t="str">
        <f>IF('PJ - P'!O96="","",'PJ - P'!O96)</f>
        <v/>
      </c>
    </row>
    <row r="118" spans="2:9" ht="18" customHeight="1" x14ac:dyDescent="0.2">
      <c r="B118" s="511" t="str">
        <f>IF(AND('PJ - P'!$C97="",'PJ - P'!$D97=""),"",'PJ - P'!V97)</f>
        <v/>
      </c>
      <c r="C118" s="231" t="str">
        <f>IF(AND('PJ - P'!$C97="",'PJ - P'!$D97=""),"",'PJ - P'!B97)</f>
        <v/>
      </c>
      <c r="D118" s="232" t="str">
        <f>IF('PJ - P'!C97="","",'PJ - P'!C97)</f>
        <v/>
      </c>
      <c r="E118" s="232" t="str">
        <f>IF('PJ - P'!D97="","",'PJ - P'!D97)</f>
        <v/>
      </c>
      <c r="F118" s="236" t="str">
        <f>IF('PJ - P'!H97="","",'PJ - P'!H97)</f>
        <v/>
      </c>
      <c r="G118" s="236" t="str">
        <f>IF('PJ - P'!M97="","",'PJ - P'!M97)</f>
        <v/>
      </c>
      <c r="H118" s="236"/>
      <c r="I118" s="519" t="str">
        <f>IF('PJ - P'!O97="","",'PJ - P'!O97)</f>
        <v/>
      </c>
    </row>
    <row r="119" spans="2:9" ht="18" customHeight="1" x14ac:dyDescent="0.2">
      <c r="B119" s="514" t="str">
        <f>IF(AND('PJ - P'!$C98="",'PJ - P'!$D98=""),"",'PJ - P'!V98)</f>
        <v/>
      </c>
      <c r="C119" s="301" t="str">
        <f>IF(AND('PJ - P'!$C98="",'PJ - P'!$D98=""),"",'PJ - P'!B98)</f>
        <v/>
      </c>
      <c r="D119" s="239" t="str">
        <f>IF('PJ - P'!C98="","",'PJ - P'!C98)</f>
        <v/>
      </c>
      <c r="E119" s="239" t="str">
        <f>IF('PJ - P'!D98="","",'PJ - P'!D98)</f>
        <v/>
      </c>
      <c r="F119" s="305" t="str">
        <f>IF('PJ - P'!H98="","",'PJ - P'!H98)</f>
        <v/>
      </c>
      <c r="G119" s="305" t="str">
        <f>IF('PJ - P'!M98="","",'PJ - P'!M98)</f>
        <v/>
      </c>
      <c r="H119" s="305"/>
      <c r="I119" s="522" t="str">
        <f>IF('PJ - P'!O98="","",'PJ - P'!O98)</f>
        <v/>
      </c>
    </row>
    <row r="120" spans="2:9" ht="18" customHeight="1" x14ac:dyDescent="0.2">
      <c r="B120" s="511" t="str">
        <f>IF(AND('PJ - P'!$C99="",'PJ - P'!$D99=""),"",'PJ - P'!V99)</f>
        <v/>
      </c>
      <c r="C120" s="231" t="str">
        <f>IF(AND('PJ - P'!$C99="",'PJ - P'!$D99=""),"",'PJ - P'!B99)</f>
        <v/>
      </c>
      <c r="D120" s="232" t="str">
        <f>IF('PJ - P'!C99="","",'PJ - P'!C99)</f>
        <v/>
      </c>
      <c r="E120" s="232" t="str">
        <f>IF('PJ - P'!D99="","",'PJ - P'!D99)</f>
        <v/>
      </c>
      <c r="F120" s="236" t="str">
        <f>IF('PJ - P'!H99="","",'PJ - P'!H99)</f>
        <v/>
      </c>
      <c r="G120" s="236" t="str">
        <f>IF('PJ - P'!M99="","",'PJ - P'!M99)</f>
        <v/>
      </c>
      <c r="H120" s="236"/>
      <c r="I120" s="519" t="str">
        <f>IF('PJ - P'!O99="","",'PJ - P'!O99)</f>
        <v/>
      </c>
    </row>
    <row r="121" spans="2:9" ht="18" customHeight="1" x14ac:dyDescent="0.2">
      <c r="B121" s="510" t="str">
        <f>IF(AND('PJ - P'!$C100="",'PJ - P'!$D100=""),"",'PJ - P'!V100)</f>
        <v/>
      </c>
      <c r="C121" s="221" t="str">
        <f>IF(AND('PJ - P'!$C100="",'PJ - P'!$D100=""),"",'PJ - P'!B100)</f>
        <v/>
      </c>
      <c r="D121" s="222" t="str">
        <f>IF('PJ - P'!C100="","",'PJ - P'!C100)</f>
        <v/>
      </c>
      <c r="E121" s="222" t="str">
        <f>IF('PJ - P'!D100="","",'PJ - P'!D100)</f>
        <v/>
      </c>
      <c r="F121" s="226" t="str">
        <f>IF('PJ - P'!H100="","",'PJ - P'!H100)</f>
        <v/>
      </c>
      <c r="G121" s="226" t="str">
        <f>IF('PJ - P'!M100="","",'PJ - P'!M100)</f>
        <v/>
      </c>
      <c r="H121" s="226"/>
      <c r="I121" s="518" t="str">
        <f>IF('PJ - P'!O100="","",'PJ - P'!O100)</f>
        <v/>
      </c>
    </row>
    <row r="122" spans="2:9" ht="18" customHeight="1" x14ac:dyDescent="0.2">
      <c r="B122" s="511" t="str">
        <f>IF(AND('PJ - P'!$C101="",'PJ - P'!$D101=""),"",'PJ - P'!V101)</f>
        <v/>
      </c>
      <c r="C122" s="231" t="str">
        <f>IF(AND('PJ - P'!$C101="",'PJ - P'!$D101=""),"",'PJ - P'!B101)</f>
        <v/>
      </c>
      <c r="D122" s="232" t="str">
        <f>IF('PJ - P'!C101="","",'PJ - P'!C101)</f>
        <v/>
      </c>
      <c r="E122" s="232" t="str">
        <f>IF('PJ - P'!D101="","",'PJ - P'!D101)</f>
        <v/>
      </c>
      <c r="F122" s="236" t="str">
        <f>IF('PJ - P'!H101="","",'PJ - P'!H101)</f>
        <v/>
      </c>
      <c r="G122" s="236" t="str">
        <f>IF('PJ - P'!M101="","",'PJ - P'!M101)</f>
        <v/>
      </c>
      <c r="H122" s="236"/>
      <c r="I122" s="519" t="str">
        <f>IF('PJ - P'!O101="","",'PJ - P'!O101)</f>
        <v/>
      </c>
    </row>
    <row r="123" spans="2:9" ht="18" customHeight="1" x14ac:dyDescent="0.2">
      <c r="B123" s="510" t="str">
        <f>IF(AND('PJ - P'!$C102="",'PJ - P'!$D102=""),"",'PJ - P'!V102)</f>
        <v/>
      </c>
      <c r="C123" s="221" t="str">
        <f>IF(AND('PJ - P'!$C102="",'PJ - P'!$D102=""),"",'PJ - P'!B102)</f>
        <v/>
      </c>
      <c r="D123" s="222" t="str">
        <f>IF('PJ - P'!C102="","",'PJ - P'!C102)</f>
        <v/>
      </c>
      <c r="E123" s="222" t="str">
        <f>IF('PJ - P'!D102="","",'PJ - P'!D102)</f>
        <v/>
      </c>
      <c r="F123" s="226" t="str">
        <f>IF('PJ - P'!H102="","",'PJ - P'!H102)</f>
        <v/>
      </c>
      <c r="G123" s="226" t="str">
        <f>IF('PJ - P'!M102="","",'PJ - P'!M102)</f>
        <v/>
      </c>
      <c r="H123" s="226"/>
      <c r="I123" s="518" t="str">
        <f>IF('PJ - P'!O102="","",'PJ - P'!O102)</f>
        <v/>
      </c>
    </row>
    <row r="124" spans="2:9" ht="18" customHeight="1" x14ac:dyDescent="0.2">
      <c r="B124" s="511" t="str">
        <f>IF(AND('PJ - P'!$C103="",'PJ - P'!$D103=""),"",'PJ - P'!V103)</f>
        <v/>
      </c>
      <c r="C124" s="231" t="str">
        <f>IF(AND('PJ - P'!$C103="",'PJ - P'!$D103=""),"",'PJ - P'!B103)</f>
        <v/>
      </c>
      <c r="D124" s="232" t="str">
        <f>IF('PJ - P'!C103="","",'PJ - P'!C103)</f>
        <v/>
      </c>
      <c r="E124" s="232" t="str">
        <f>IF('PJ - P'!D103="","",'PJ - P'!D103)</f>
        <v/>
      </c>
      <c r="F124" s="236" t="str">
        <f>IF('PJ - P'!H103="","",'PJ - P'!H103)</f>
        <v/>
      </c>
      <c r="G124" s="236" t="str">
        <f>IF('PJ - P'!M103="","",'PJ - P'!M103)</f>
        <v/>
      </c>
      <c r="H124" s="236"/>
      <c r="I124" s="519" t="str">
        <f>IF('PJ - P'!O103="","",'PJ - P'!O103)</f>
        <v/>
      </c>
    </row>
    <row r="125" spans="2:9" ht="18" customHeight="1" x14ac:dyDescent="0.2">
      <c r="B125" s="510" t="str">
        <f>IF(AND('PJ - P'!$C104="",'PJ - P'!$D104=""),"",'PJ - P'!V104)</f>
        <v/>
      </c>
      <c r="C125" s="221" t="str">
        <f>IF(AND('PJ - P'!$C104="",'PJ - P'!$D104=""),"",'PJ - P'!B104)</f>
        <v/>
      </c>
      <c r="D125" s="222" t="str">
        <f>IF('PJ - P'!C104="","",'PJ - P'!C104)</f>
        <v/>
      </c>
      <c r="E125" s="222" t="str">
        <f>IF('PJ - P'!D104="","",'PJ - P'!D104)</f>
        <v/>
      </c>
      <c r="F125" s="226" t="str">
        <f>IF('PJ - P'!H104="","",'PJ - P'!H104)</f>
        <v/>
      </c>
      <c r="G125" s="226" t="str">
        <f>IF('PJ - P'!M104="","",'PJ - P'!M104)</f>
        <v/>
      </c>
      <c r="H125" s="226"/>
      <c r="I125" s="518" t="str">
        <f>IF('PJ - P'!O104="","",'PJ - P'!O104)</f>
        <v/>
      </c>
    </row>
    <row r="126" spans="2:9" ht="18" customHeight="1" x14ac:dyDescent="0.2">
      <c r="B126" s="511" t="str">
        <f>IF(AND('PJ - P'!$C105="",'PJ - P'!$D105=""),"",'PJ - P'!V105)</f>
        <v/>
      </c>
      <c r="C126" s="231" t="str">
        <f>IF(AND('PJ - P'!$C105="",'PJ - P'!$D105=""),"",'PJ - P'!B105)</f>
        <v/>
      </c>
      <c r="D126" s="232" t="str">
        <f>IF('PJ - P'!C105="","",'PJ - P'!C105)</f>
        <v/>
      </c>
      <c r="E126" s="232" t="str">
        <f>IF('PJ - P'!D105="","",'PJ - P'!D105)</f>
        <v/>
      </c>
      <c r="F126" s="236" t="str">
        <f>IF('PJ - P'!H105="","",'PJ - P'!H105)</f>
        <v/>
      </c>
      <c r="G126" s="236" t="str">
        <f>IF('PJ - P'!M105="","",'PJ - P'!M105)</f>
        <v/>
      </c>
      <c r="H126" s="236"/>
      <c r="I126" s="519" t="str">
        <f>IF('PJ - P'!O105="","",'PJ - P'!O105)</f>
        <v/>
      </c>
    </row>
    <row r="127" spans="2:9" ht="18" customHeight="1" x14ac:dyDescent="0.2">
      <c r="B127" s="510" t="str">
        <f>IF(AND('PJ - P'!$C106="",'PJ - P'!$D106=""),"",'PJ - P'!V106)</f>
        <v/>
      </c>
      <c r="C127" s="221" t="str">
        <f>IF(AND('PJ - P'!$C106="",'PJ - P'!$D106=""),"",'PJ - P'!B106)</f>
        <v/>
      </c>
      <c r="D127" s="222" t="str">
        <f>IF('PJ - P'!C106="","",'PJ - P'!C106)</f>
        <v/>
      </c>
      <c r="E127" s="222" t="str">
        <f>IF('PJ - P'!D106="","",'PJ - P'!D106)</f>
        <v/>
      </c>
      <c r="F127" s="226" t="str">
        <f>IF('PJ - P'!H106="","",'PJ - P'!H106)</f>
        <v/>
      </c>
      <c r="G127" s="226" t="str">
        <f>IF('PJ - P'!M106="","",'PJ - P'!M106)</f>
        <v/>
      </c>
      <c r="H127" s="226"/>
      <c r="I127" s="518" t="str">
        <f>IF('PJ - P'!O106="","",'PJ - P'!O106)</f>
        <v/>
      </c>
    </row>
    <row r="128" spans="2:9" ht="18" customHeight="1" x14ac:dyDescent="0.2">
      <c r="B128" s="511" t="str">
        <f>IF(AND('PJ - P'!$C107="",'PJ - P'!$D107=""),"",'PJ - P'!V107)</f>
        <v/>
      </c>
      <c r="C128" s="231" t="str">
        <f>IF(AND('PJ - P'!$C107="",'PJ - P'!$D107=""),"",'PJ - P'!B107)</f>
        <v/>
      </c>
      <c r="D128" s="232" t="str">
        <f>IF('PJ - P'!C107="","",'PJ - P'!C107)</f>
        <v/>
      </c>
      <c r="E128" s="232" t="str">
        <f>IF('PJ - P'!D107="","",'PJ - P'!D107)</f>
        <v/>
      </c>
      <c r="F128" s="236" t="str">
        <f>IF('PJ - P'!H107="","",'PJ - P'!H107)</f>
        <v/>
      </c>
      <c r="G128" s="236" t="str">
        <f>IF('PJ - P'!M107="","",'PJ - P'!M107)</f>
        <v/>
      </c>
      <c r="H128" s="236"/>
      <c r="I128" s="519" t="str">
        <f>IF('PJ - P'!O107="","",'PJ - P'!O107)</f>
        <v/>
      </c>
    </row>
    <row r="129" spans="2:11" ht="18" customHeight="1" thickBot="1" x14ac:dyDescent="0.25">
      <c r="B129" s="513" t="str">
        <f>IF(AND('PJ - P'!$C108="",'PJ - P'!$D108=""),"",'PJ - P'!V108)</f>
        <v/>
      </c>
      <c r="C129" s="505" t="str">
        <f>IF(AND('PJ - P'!$C108="",'PJ - P'!$D108=""),"",'PJ - P'!B108)</f>
        <v/>
      </c>
      <c r="D129" s="506" t="str">
        <f>IF('PJ - P'!C108="","",'PJ - P'!C108)</f>
        <v/>
      </c>
      <c r="E129" s="506" t="str">
        <f>IF('PJ - P'!D108="","",'PJ - P'!D108)</f>
        <v/>
      </c>
      <c r="F129" s="507" t="str">
        <f>IF('PJ - P'!H108="","",'PJ - P'!H108)</f>
        <v/>
      </c>
      <c r="G129" s="507" t="str">
        <f>IF('PJ - P'!M108="","",'PJ - P'!M108)</f>
        <v/>
      </c>
      <c r="H129" s="507"/>
      <c r="I129" s="521" t="str">
        <f>IF('PJ - P'!O108="","",'PJ - P'!O108)</f>
        <v/>
      </c>
    </row>
    <row r="130" spans="2:11" ht="26.25" x14ac:dyDescent="0.4">
      <c r="B130" s="828" t="str">
        <f>B87</f>
        <v>Běh na 100m s přek. - D - Pořadí jednotlivců</v>
      </c>
      <c r="C130" s="828"/>
      <c r="D130" s="828"/>
      <c r="E130" s="828"/>
      <c r="F130" s="828"/>
      <c r="G130" s="828"/>
      <c r="H130" s="828"/>
      <c r="I130" s="828"/>
      <c r="J130" s="153"/>
      <c r="K130" s="153"/>
    </row>
    <row r="131" spans="2:11" s="109" customFormat="1" ht="15" customHeight="1" x14ac:dyDescent="0.2">
      <c r="B131" s="255"/>
      <c r="C131" s="255"/>
      <c r="D131" s="255"/>
      <c r="E131" s="255"/>
      <c r="F131" s="257"/>
      <c r="G131" s="257"/>
      <c r="H131" s="501"/>
      <c r="I131" s="257"/>
      <c r="J131" s="255"/>
      <c r="K131" s="255"/>
    </row>
    <row r="132" spans="2:11" s="630" customFormat="1" ht="18" x14ac:dyDescent="0.2">
      <c r="B132" s="839" t="str">
        <f>$B$3</f>
        <v>Krajské kolo DOROSTU 2018</v>
      </c>
      <c r="C132" s="839"/>
      <c r="D132" s="839"/>
      <c r="E132" s="839" t="str">
        <f>$E$3</f>
        <v>9.6.2018 Chrudim</v>
      </c>
      <c r="F132" s="839"/>
      <c r="G132" s="839"/>
      <c r="H132" s="839"/>
      <c r="I132" s="839"/>
      <c r="J132" s="631"/>
      <c r="K132" s="631"/>
    </row>
    <row r="133" spans="2:11" s="109" customFormat="1" ht="15" customHeight="1" thickBot="1" x14ac:dyDescent="0.25">
      <c r="B133" s="255"/>
      <c r="C133" s="255"/>
      <c r="D133" s="255"/>
      <c r="E133" s="255"/>
      <c r="F133" s="257"/>
      <c r="G133" s="257"/>
      <c r="H133" s="501"/>
      <c r="I133" s="257"/>
      <c r="J133" s="255"/>
      <c r="K133" s="255"/>
    </row>
    <row r="134" spans="2:11" ht="15" customHeight="1" thickBot="1" x14ac:dyDescent="0.45">
      <c r="B134" s="829" t="str">
        <f>Start!$D$5</f>
        <v>Dorci</v>
      </c>
      <c r="C134" s="830"/>
      <c r="D134" s="153"/>
      <c r="E134" s="153"/>
      <c r="F134" s="257"/>
      <c r="G134" s="257"/>
      <c r="H134" s="153"/>
      <c r="I134" s="257"/>
      <c r="J134" s="126"/>
      <c r="K134" s="126"/>
    </row>
    <row r="135" spans="2:11" s="109" customFormat="1" ht="18" customHeight="1" x14ac:dyDescent="0.2">
      <c r="B135" s="831" t="s">
        <v>71</v>
      </c>
      <c r="C135" s="833" t="s">
        <v>79</v>
      </c>
      <c r="D135" s="835" t="s">
        <v>22</v>
      </c>
      <c r="E135" s="831" t="s">
        <v>23</v>
      </c>
      <c r="F135" s="837" t="s">
        <v>81</v>
      </c>
      <c r="G135" s="837" t="s">
        <v>82</v>
      </c>
      <c r="H135" s="499"/>
      <c r="I135" s="837" t="s">
        <v>80</v>
      </c>
    </row>
    <row r="136" spans="2:11" s="109" customFormat="1" ht="18" customHeight="1" thickBot="1" x14ac:dyDescent="0.25">
      <c r="B136" s="832"/>
      <c r="C136" s="834"/>
      <c r="D136" s="836"/>
      <c r="E136" s="832"/>
      <c r="F136" s="838"/>
      <c r="G136" s="838"/>
      <c r="H136" s="500"/>
      <c r="I136" s="838"/>
    </row>
    <row r="137" spans="2:11" ht="18" customHeight="1" x14ac:dyDescent="0.2">
      <c r="B137" s="509" t="str">
        <f>IF(AND('PJ - P'!$C109="",'PJ - P'!$D109=""),"",'PJ - P'!V109)</f>
        <v/>
      </c>
      <c r="C137" s="240" t="str">
        <f>IF(AND('PJ - P'!$C109="",'PJ - P'!$D109=""),"",'PJ - P'!B109)</f>
        <v/>
      </c>
      <c r="D137" s="241" t="str">
        <f>IF('PJ - P'!C109="","",'PJ - P'!C109)</f>
        <v/>
      </c>
      <c r="E137" s="241" t="str">
        <f>IF('PJ - P'!D109="","",'PJ - P'!D109)</f>
        <v/>
      </c>
      <c r="F137" s="242" t="str">
        <f>IF('PJ - P'!H109="","",'PJ - P'!H109)</f>
        <v/>
      </c>
      <c r="G137" s="242" t="str">
        <f>IF('PJ - P'!M109="","",'PJ - P'!M109)</f>
        <v/>
      </c>
      <c r="H137" s="242"/>
      <c r="I137" s="517" t="str">
        <f>IF('PJ - P'!O109="","",'PJ - P'!O109)</f>
        <v/>
      </c>
    </row>
    <row r="138" spans="2:11" ht="18" customHeight="1" x14ac:dyDescent="0.2">
      <c r="B138" s="510" t="str">
        <f>IF(AND('PJ - P'!$C110="",'PJ - P'!$D110=""),"",'PJ - P'!V110)</f>
        <v/>
      </c>
      <c r="C138" s="221" t="str">
        <f>IF(AND('PJ - P'!$C110="",'PJ - P'!$D110=""),"",'PJ - P'!B110)</f>
        <v/>
      </c>
      <c r="D138" s="222" t="str">
        <f>IF('PJ - P'!C110="","",'PJ - P'!C110)</f>
        <v/>
      </c>
      <c r="E138" s="222" t="str">
        <f>IF('PJ - P'!D110="","",'PJ - P'!D110)</f>
        <v/>
      </c>
      <c r="F138" s="226" t="str">
        <f>IF('PJ - P'!H110="","",'PJ - P'!H110)</f>
        <v/>
      </c>
      <c r="G138" s="226" t="str">
        <f>IF('PJ - P'!M110="","",'PJ - P'!M110)</f>
        <v/>
      </c>
      <c r="H138" s="226"/>
      <c r="I138" s="518" t="str">
        <f>IF('PJ - P'!O110="","",'PJ - P'!O110)</f>
        <v/>
      </c>
    </row>
    <row r="139" spans="2:11" ht="18" customHeight="1" x14ac:dyDescent="0.2">
      <c r="B139" s="511" t="str">
        <f>IF(AND('PJ - P'!$C111="",'PJ - P'!$D111=""),"",'PJ - P'!V111)</f>
        <v/>
      </c>
      <c r="C139" s="231" t="str">
        <f>IF(AND('PJ - P'!$C111="",'PJ - P'!$D111=""),"",'PJ - P'!B111)</f>
        <v/>
      </c>
      <c r="D139" s="232" t="str">
        <f>IF('PJ - P'!C111="","",'PJ - P'!C111)</f>
        <v/>
      </c>
      <c r="E139" s="232" t="str">
        <f>IF('PJ - P'!D111="","",'PJ - P'!D111)</f>
        <v/>
      </c>
      <c r="F139" s="236" t="str">
        <f>IF('PJ - P'!H111="","",'PJ - P'!H111)</f>
        <v/>
      </c>
      <c r="G139" s="236" t="str">
        <f>IF('PJ - P'!M111="","",'PJ - P'!M111)</f>
        <v/>
      </c>
      <c r="H139" s="236"/>
      <c r="I139" s="519" t="str">
        <f>IF('PJ - P'!O111="","",'PJ - P'!O111)</f>
        <v/>
      </c>
    </row>
    <row r="140" spans="2:11" ht="18" customHeight="1" x14ac:dyDescent="0.2">
      <c r="B140" s="510" t="str">
        <f>IF(AND('PJ - P'!$C112="",'PJ - P'!$D112=""),"",'PJ - P'!V112)</f>
        <v/>
      </c>
      <c r="C140" s="221" t="str">
        <f>IF(AND('PJ - P'!$C112="",'PJ - P'!$D112=""),"",'PJ - P'!B112)</f>
        <v/>
      </c>
      <c r="D140" s="222" t="str">
        <f>IF('PJ - P'!C112="","",'PJ - P'!C112)</f>
        <v/>
      </c>
      <c r="E140" s="222" t="str">
        <f>IF('PJ - P'!D112="","",'PJ - P'!D112)</f>
        <v/>
      </c>
      <c r="F140" s="226" t="str">
        <f>IF('PJ - P'!H112="","",'PJ - P'!H112)</f>
        <v/>
      </c>
      <c r="G140" s="226" t="str">
        <f>IF('PJ - P'!M112="","",'PJ - P'!M112)</f>
        <v/>
      </c>
      <c r="H140" s="226"/>
      <c r="I140" s="518" t="str">
        <f>IF('PJ - P'!O112="","",'PJ - P'!O112)</f>
        <v/>
      </c>
    </row>
    <row r="141" spans="2:11" ht="18" customHeight="1" x14ac:dyDescent="0.2">
      <c r="B141" s="511" t="str">
        <f>IF(AND('PJ - P'!$C113="",'PJ - P'!$D113=""),"",'PJ - P'!V113)</f>
        <v/>
      </c>
      <c r="C141" s="231" t="str">
        <f>IF(AND('PJ - P'!$C113="",'PJ - P'!$D113=""),"",'PJ - P'!B113)</f>
        <v/>
      </c>
      <c r="D141" s="232" t="str">
        <f>IF('PJ - P'!C113="","",'PJ - P'!C113)</f>
        <v/>
      </c>
      <c r="E141" s="232" t="str">
        <f>IF('PJ - P'!D113="","",'PJ - P'!D113)</f>
        <v/>
      </c>
      <c r="F141" s="236" t="str">
        <f>IF('PJ - P'!H113="","",'PJ - P'!H113)</f>
        <v/>
      </c>
      <c r="G141" s="236" t="str">
        <f>IF('PJ - P'!M113="","",'PJ - P'!M113)</f>
        <v/>
      </c>
      <c r="H141" s="236"/>
      <c r="I141" s="519" t="str">
        <f>IF('PJ - P'!O113="","",'PJ - P'!O113)</f>
        <v/>
      </c>
    </row>
    <row r="142" spans="2:11" ht="18" customHeight="1" x14ac:dyDescent="0.2">
      <c r="B142" s="510" t="str">
        <f>IF(AND('PJ - P'!$C114="",'PJ - P'!$D114=""),"",'PJ - P'!V114)</f>
        <v/>
      </c>
      <c r="C142" s="221" t="str">
        <f>IF(AND('PJ - P'!$C114="",'PJ - P'!$D114=""),"",'PJ - P'!B114)</f>
        <v/>
      </c>
      <c r="D142" s="222" t="str">
        <f>IF('PJ - P'!C114="","",'PJ - P'!C114)</f>
        <v/>
      </c>
      <c r="E142" s="222" t="str">
        <f>IF('PJ - P'!D114="","",'PJ - P'!D114)</f>
        <v/>
      </c>
      <c r="F142" s="226" t="str">
        <f>IF('PJ - P'!H114="","",'PJ - P'!H114)</f>
        <v/>
      </c>
      <c r="G142" s="226" t="str">
        <f>IF('PJ - P'!M114="","",'PJ - P'!M114)</f>
        <v/>
      </c>
      <c r="H142" s="226"/>
      <c r="I142" s="518" t="str">
        <f>IF('PJ - P'!O114="","",'PJ - P'!O114)</f>
        <v/>
      </c>
    </row>
    <row r="143" spans="2:11" ht="18" customHeight="1" x14ac:dyDescent="0.2">
      <c r="B143" s="511" t="str">
        <f>IF(AND('PJ - P'!$C115="",'PJ - P'!$D115=""),"",'PJ - P'!V115)</f>
        <v/>
      </c>
      <c r="C143" s="231" t="str">
        <f>IF(AND('PJ - P'!$C115="",'PJ - P'!$D115=""),"",'PJ - P'!B115)</f>
        <v/>
      </c>
      <c r="D143" s="232" t="str">
        <f>IF('PJ - P'!C115="","",'PJ - P'!C115)</f>
        <v/>
      </c>
      <c r="E143" s="232" t="str">
        <f>IF('PJ - P'!D115="","",'PJ - P'!D115)</f>
        <v/>
      </c>
      <c r="F143" s="236" t="str">
        <f>IF('PJ - P'!H115="","",'PJ - P'!H115)</f>
        <v/>
      </c>
      <c r="G143" s="236" t="str">
        <f>IF('PJ - P'!M115="","",'PJ - P'!M115)</f>
        <v/>
      </c>
      <c r="H143" s="236"/>
      <c r="I143" s="519" t="str">
        <f>IF('PJ - P'!O115="","",'PJ - P'!O115)</f>
        <v/>
      </c>
    </row>
    <row r="144" spans="2:11" ht="18" customHeight="1" x14ac:dyDescent="0.2">
      <c r="B144" s="510" t="str">
        <f>IF(AND('PJ - P'!$C116="",'PJ - P'!$D116=""),"",'PJ - P'!V116)</f>
        <v/>
      </c>
      <c r="C144" s="221" t="str">
        <f>IF(AND('PJ - P'!$C116="",'PJ - P'!$D116=""),"",'PJ - P'!B116)</f>
        <v/>
      </c>
      <c r="D144" s="222" t="str">
        <f>IF('PJ - P'!C116="","",'PJ - P'!C116)</f>
        <v/>
      </c>
      <c r="E144" s="222" t="str">
        <f>IF('PJ - P'!D116="","",'PJ - P'!D116)</f>
        <v/>
      </c>
      <c r="F144" s="226" t="str">
        <f>IF('PJ - P'!H116="","",'PJ - P'!H116)</f>
        <v/>
      </c>
      <c r="G144" s="226" t="str">
        <f>IF('PJ - P'!M116="","",'PJ - P'!M116)</f>
        <v/>
      </c>
      <c r="H144" s="226"/>
      <c r="I144" s="518" t="str">
        <f>IF('PJ - P'!O116="","",'PJ - P'!O116)</f>
        <v/>
      </c>
    </row>
    <row r="145" spans="2:9" ht="18" customHeight="1" x14ac:dyDescent="0.2">
      <c r="B145" s="511" t="str">
        <f>IF(AND('PJ - P'!$C117="",'PJ - P'!$D117=""),"",'PJ - P'!V117)</f>
        <v/>
      </c>
      <c r="C145" s="231" t="str">
        <f>IF(AND('PJ - P'!$C117="",'PJ - P'!$D117=""),"",'PJ - P'!B117)</f>
        <v/>
      </c>
      <c r="D145" s="232" t="str">
        <f>IF('PJ - P'!C117="","",'PJ - P'!C117)</f>
        <v/>
      </c>
      <c r="E145" s="232" t="str">
        <f>IF('PJ - P'!D117="","",'PJ - P'!D117)</f>
        <v/>
      </c>
      <c r="F145" s="236" t="str">
        <f>IF('PJ - P'!H117="","",'PJ - P'!H117)</f>
        <v/>
      </c>
      <c r="G145" s="236" t="str">
        <f>IF('PJ - P'!M117="","",'PJ - P'!M117)</f>
        <v/>
      </c>
      <c r="H145" s="236"/>
      <c r="I145" s="519" t="str">
        <f>IF('PJ - P'!O117="","",'PJ - P'!O117)</f>
        <v/>
      </c>
    </row>
    <row r="146" spans="2:9" ht="18" customHeight="1" x14ac:dyDescent="0.2">
      <c r="B146" s="510" t="str">
        <f>IF(AND('PJ - P'!$C118="",'PJ - P'!$D118=""),"",'PJ - P'!V118)</f>
        <v/>
      </c>
      <c r="C146" s="221" t="str">
        <f>IF(AND('PJ - P'!$C118="",'PJ - P'!$D118=""),"",'PJ - P'!B118)</f>
        <v/>
      </c>
      <c r="D146" s="222" t="str">
        <f>IF('PJ - P'!C118="","",'PJ - P'!C118)</f>
        <v/>
      </c>
      <c r="E146" s="222" t="str">
        <f>IF('PJ - P'!D118="","",'PJ - P'!D118)</f>
        <v/>
      </c>
      <c r="F146" s="226" t="str">
        <f>IF('PJ - P'!H118="","",'PJ - P'!H118)</f>
        <v/>
      </c>
      <c r="G146" s="226" t="str">
        <f>IF('PJ - P'!M118="","",'PJ - P'!M118)</f>
        <v/>
      </c>
      <c r="H146" s="226"/>
      <c r="I146" s="518" t="str">
        <f>IF('PJ - P'!O118="","",'PJ - P'!O118)</f>
        <v/>
      </c>
    </row>
    <row r="147" spans="2:9" ht="18" customHeight="1" x14ac:dyDescent="0.2">
      <c r="B147" s="511" t="str">
        <f>IF(AND('PJ - P'!$C119="",'PJ - P'!$D119=""),"",'PJ - P'!V119)</f>
        <v/>
      </c>
      <c r="C147" s="231" t="str">
        <f>IF(AND('PJ - P'!$C119="",'PJ - P'!$D119=""),"",'PJ - P'!B119)</f>
        <v/>
      </c>
      <c r="D147" s="232" t="str">
        <f>IF('PJ - P'!C119="","",'PJ - P'!C119)</f>
        <v/>
      </c>
      <c r="E147" s="232" t="str">
        <f>IF('PJ - P'!D119="","",'PJ - P'!D119)</f>
        <v/>
      </c>
      <c r="F147" s="236" t="str">
        <f>IF('PJ - P'!H119="","",'PJ - P'!H119)</f>
        <v/>
      </c>
      <c r="G147" s="236" t="str">
        <f>IF('PJ - P'!M119="","",'PJ - P'!M119)</f>
        <v/>
      </c>
      <c r="H147" s="236"/>
      <c r="I147" s="519" t="str">
        <f>IF('PJ - P'!O119="","",'PJ - P'!O119)</f>
        <v/>
      </c>
    </row>
    <row r="148" spans="2:9" ht="18" customHeight="1" x14ac:dyDescent="0.2">
      <c r="B148" s="510" t="str">
        <f>IF(AND('PJ - P'!$C120="",'PJ - P'!$D120=""),"",'PJ - P'!V120)</f>
        <v/>
      </c>
      <c r="C148" s="221" t="str">
        <f>IF(AND('PJ - P'!$C120="",'PJ - P'!$D120=""),"",'PJ - P'!B120)</f>
        <v/>
      </c>
      <c r="D148" s="222" t="str">
        <f>IF('PJ - P'!C120="","",'PJ - P'!C120)</f>
        <v/>
      </c>
      <c r="E148" s="222" t="str">
        <f>IF('PJ - P'!D120="","",'PJ - P'!D120)</f>
        <v/>
      </c>
      <c r="F148" s="226" t="str">
        <f>IF('PJ - P'!H120="","",'PJ - P'!H120)</f>
        <v/>
      </c>
      <c r="G148" s="226" t="str">
        <f>IF('PJ - P'!M120="","",'PJ - P'!M120)</f>
        <v/>
      </c>
      <c r="H148" s="226"/>
      <c r="I148" s="518" t="str">
        <f>IF('PJ - P'!O120="","",'PJ - P'!O120)</f>
        <v/>
      </c>
    </row>
    <row r="149" spans="2:9" ht="18" customHeight="1" x14ac:dyDescent="0.2">
      <c r="B149" s="511" t="str">
        <f>IF(AND('PJ - P'!$C121="",'PJ - P'!$D121=""),"",'PJ - P'!V121)</f>
        <v/>
      </c>
      <c r="C149" s="231" t="str">
        <f>IF(AND('PJ - P'!$C121="",'PJ - P'!$D121=""),"",'PJ - P'!B121)</f>
        <v/>
      </c>
      <c r="D149" s="232" t="str">
        <f>IF('PJ - P'!C121="","",'PJ - P'!C121)</f>
        <v/>
      </c>
      <c r="E149" s="232" t="str">
        <f>IF('PJ - P'!D121="","",'PJ - P'!D121)</f>
        <v/>
      </c>
      <c r="F149" s="236" t="str">
        <f>IF('PJ - P'!H121="","",'PJ - P'!H121)</f>
        <v/>
      </c>
      <c r="G149" s="236" t="str">
        <f>IF('PJ - P'!M121="","",'PJ - P'!M121)</f>
        <v/>
      </c>
      <c r="H149" s="236"/>
      <c r="I149" s="519" t="str">
        <f>IF('PJ - P'!O121="","",'PJ - P'!O121)</f>
        <v/>
      </c>
    </row>
    <row r="150" spans="2:9" ht="18" customHeight="1" x14ac:dyDescent="0.2">
      <c r="B150" s="510" t="str">
        <f>IF(AND('PJ - P'!$C122="",'PJ - P'!$D122=""),"",'PJ - P'!V122)</f>
        <v/>
      </c>
      <c r="C150" s="221" t="str">
        <f>IF(AND('PJ - P'!$C122="",'PJ - P'!$D122=""),"",'PJ - P'!B122)</f>
        <v/>
      </c>
      <c r="D150" s="222" t="str">
        <f>IF('PJ - P'!C122="","",'PJ - P'!C122)</f>
        <v/>
      </c>
      <c r="E150" s="222" t="str">
        <f>IF('PJ - P'!D122="","",'PJ - P'!D122)</f>
        <v/>
      </c>
      <c r="F150" s="226" t="str">
        <f>IF('PJ - P'!H122="","",'PJ - P'!H122)</f>
        <v/>
      </c>
      <c r="G150" s="226" t="str">
        <f>IF('PJ - P'!M122="","",'PJ - P'!M122)</f>
        <v/>
      </c>
      <c r="H150" s="226"/>
      <c r="I150" s="518" t="str">
        <f>IF('PJ - P'!O122="","",'PJ - P'!O122)</f>
        <v/>
      </c>
    </row>
    <row r="151" spans="2:9" ht="18" customHeight="1" x14ac:dyDescent="0.2">
      <c r="B151" s="511" t="str">
        <f>IF(AND('PJ - P'!$C123="",'PJ - P'!$D123=""),"",'PJ - P'!V123)</f>
        <v/>
      </c>
      <c r="C151" s="231" t="str">
        <f>IF(AND('PJ - P'!$C123="",'PJ - P'!$D123=""),"",'PJ - P'!B123)</f>
        <v/>
      </c>
      <c r="D151" s="232" t="str">
        <f>IF('PJ - P'!C123="","",'PJ - P'!C123)</f>
        <v/>
      </c>
      <c r="E151" s="232" t="str">
        <f>IF('PJ - P'!D123="","",'PJ - P'!D123)</f>
        <v/>
      </c>
      <c r="F151" s="236" t="str">
        <f>IF('PJ - P'!H123="","",'PJ - P'!H123)</f>
        <v/>
      </c>
      <c r="G151" s="236" t="str">
        <f>IF('PJ - P'!M123="","",'PJ - P'!M123)</f>
        <v/>
      </c>
      <c r="H151" s="236"/>
      <c r="I151" s="519" t="str">
        <f>IF('PJ - P'!O123="","",'PJ - P'!O123)</f>
        <v/>
      </c>
    </row>
    <row r="152" spans="2:9" ht="18" customHeight="1" x14ac:dyDescent="0.2">
      <c r="B152" s="510" t="str">
        <f>IF(AND('PJ - P'!$C124="",'PJ - P'!$D124=""),"",'PJ - P'!V124)</f>
        <v/>
      </c>
      <c r="C152" s="221" t="str">
        <f>IF(AND('PJ - P'!$C124="",'PJ - P'!$D124=""),"",'PJ - P'!B124)</f>
        <v/>
      </c>
      <c r="D152" s="222" t="str">
        <f>IF('PJ - P'!C124="","",'PJ - P'!C124)</f>
        <v/>
      </c>
      <c r="E152" s="222" t="str">
        <f>IF('PJ - P'!D124="","",'PJ - P'!D124)</f>
        <v/>
      </c>
      <c r="F152" s="226" t="str">
        <f>IF('PJ - P'!H124="","",'PJ - P'!H124)</f>
        <v/>
      </c>
      <c r="G152" s="226" t="str">
        <f>IF('PJ - P'!M124="","",'PJ - P'!M124)</f>
        <v/>
      </c>
      <c r="H152" s="226"/>
      <c r="I152" s="518" t="str">
        <f>IF('PJ - P'!O124="","",'PJ - P'!O124)</f>
        <v/>
      </c>
    </row>
    <row r="153" spans="2:9" ht="18" customHeight="1" x14ac:dyDescent="0.2">
      <c r="B153" s="512" t="str">
        <f>IF(AND('PJ - P'!$C125="",'PJ - P'!$D125=""),"",'PJ - P'!V125)</f>
        <v/>
      </c>
      <c r="C153" s="308" t="str">
        <f>IF(AND('PJ - P'!$C125="",'PJ - P'!$D125=""),"",'PJ - P'!B125)</f>
        <v/>
      </c>
      <c r="D153" s="309" t="str">
        <f>IF('PJ - P'!C125="","",'PJ - P'!C125)</f>
        <v/>
      </c>
      <c r="E153" s="309" t="str">
        <f>IF('PJ - P'!D125="","",'PJ - P'!D125)</f>
        <v/>
      </c>
      <c r="F153" s="313" t="str">
        <f>IF('PJ - P'!H125="","",'PJ - P'!H125)</f>
        <v/>
      </c>
      <c r="G153" s="313" t="str">
        <f>IF('PJ - P'!M125="","",'PJ - P'!M125)</f>
        <v/>
      </c>
      <c r="H153" s="313"/>
      <c r="I153" s="520" t="str">
        <f>IF('PJ - P'!O125="","",'PJ - P'!O125)</f>
        <v/>
      </c>
    </row>
    <row r="154" spans="2:9" ht="18" customHeight="1" x14ac:dyDescent="0.2">
      <c r="B154" s="510" t="str">
        <f>IF(AND('PJ - P'!$C126="",'PJ - P'!$D126=""),"",'PJ - P'!V126)</f>
        <v/>
      </c>
      <c r="C154" s="221" t="str">
        <f>IF(AND('PJ - P'!$C126="",'PJ - P'!$D126=""),"",'PJ - P'!B126)</f>
        <v/>
      </c>
      <c r="D154" s="222" t="str">
        <f>IF('PJ - P'!C126="","",'PJ - P'!C126)</f>
        <v/>
      </c>
      <c r="E154" s="222" t="str">
        <f>IF('PJ - P'!D126="","",'PJ - P'!D126)</f>
        <v/>
      </c>
      <c r="F154" s="226" t="str">
        <f>IF('PJ - P'!H126="","",'PJ - P'!H126)</f>
        <v/>
      </c>
      <c r="G154" s="226" t="str">
        <f>IF('PJ - P'!M126="","",'PJ - P'!M126)</f>
        <v/>
      </c>
      <c r="H154" s="226"/>
      <c r="I154" s="518" t="str">
        <f>IF('PJ - P'!O126="","",'PJ - P'!O126)</f>
        <v/>
      </c>
    </row>
    <row r="155" spans="2:9" ht="18" customHeight="1" x14ac:dyDescent="0.2">
      <c r="B155" s="511" t="str">
        <f>IF(AND('PJ - P'!$C127="",'PJ - P'!$D127=""),"",'PJ - P'!V127)</f>
        <v/>
      </c>
      <c r="C155" s="231" t="str">
        <f>IF(AND('PJ - P'!$C127="",'PJ - P'!$D127=""),"",'PJ - P'!B127)</f>
        <v/>
      </c>
      <c r="D155" s="232" t="str">
        <f>IF('PJ - P'!C127="","",'PJ - P'!C127)</f>
        <v/>
      </c>
      <c r="E155" s="232" t="str">
        <f>IF('PJ - P'!D127="","",'PJ - P'!D127)</f>
        <v/>
      </c>
      <c r="F155" s="236" t="str">
        <f>IF('PJ - P'!H127="","",'PJ - P'!H127)</f>
        <v/>
      </c>
      <c r="G155" s="236" t="str">
        <f>IF('PJ - P'!M127="","",'PJ - P'!M127)</f>
        <v/>
      </c>
      <c r="H155" s="236"/>
      <c r="I155" s="519" t="str">
        <f>IF('PJ - P'!O127="","",'PJ - P'!O127)</f>
        <v/>
      </c>
    </row>
    <row r="156" spans="2:9" ht="18" customHeight="1" x14ac:dyDescent="0.2">
      <c r="B156" s="510" t="str">
        <f>IF(AND('PJ - P'!$C128="",'PJ - P'!$D128=""),"",'PJ - P'!V128)</f>
        <v/>
      </c>
      <c r="C156" s="221" t="str">
        <f>IF(AND('PJ - P'!$C128="",'PJ - P'!$D128=""),"",'PJ - P'!B128)</f>
        <v/>
      </c>
      <c r="D156" s="239" t="str">
        <f>IF('PJ - P'!C128="","",'PJ - P'!C128)</f>
        <v/>
      </c>
      <c r="E156" s="239" t="str">
        <f>IF('PJ - P'!D128="","",'PJ - P'!D128)</f>
        <v/>
      </c>
      <c r="F156" s="226" t="str">
        <f>IF('PJ - P'!H128="","",'PJ - P'!H128)</f>
        <v/>
      </c>
      <c r="G156" s="226" t="str">
        <f>IF('PJ - P'!M128="","",'PJ - P'!M128)</f>
        <v/>
      </c>
      <c r="H156" s="226"/>
      <c r="I156" s="518" t="str">
        <f>IF('PJ - P'!O128="","",'PJ - P'!O128)</f>
        <v/>
      </c>
    </row>
    <row r="157" spans="2:9" ht="18" customHeight="1" x14ac:dyDescent="0.2">
      <c r="B157" s="511" t="str">
        <f>IF(AND('PJ - P'!$C129="",'PJ - P'!$D129=""),"",'PJ - P'!V129)</f>
        <v/>
      </c>
      <c r="C157" s="231" t="str">
        <f>IF(AND('PJ - P'!$C129="",'PJ - P'!$D129=""),"",'PJ - P'!B129)</f>
        <v/>
      </c>
      <c r="D157" s="232" t="str">
        <f>IF('PJ - P'!C129="","",'PJ - P'!C129)</f>
        <v/>
      </c>
      <c r="E157" s="232" t="str">
        <f>IF('PJ - P'!D129="","",'PJ - P'!D129)</f>
        <v/>
      </c>
      <c r="F157" s="236" t="str">
        <f>IF('PJ - P'!H129="","",'PJ - P'!H129)</f>
        <v/>
      </c>
      <c r="G157" s="236" t="str">
        <f>IF('PJ - P'!M129="","",'PJ - P'!M129)</f>
        <v/>
      </c>
      <c r="H157" s="236"/>
      <c r="I157" s="519" t="str">
        <f>IF('PJ - P'!O129="","",'PJ - P'!O129)</f>
        <v/>
      </c>
    </row>
    <row r="158" spans="2:9" ht="18" customHeight="1" x14ac:dyDescent="0.2">
      <c r="B158" s="510" t="str">
        <f>IF(AND('PJ - P'!$C130="",'PJ - P'!$D130=""),"",'PJ - P'!V130)</f>
        <v/>
      </c>
      <c r="C158" s="221" t="str">
        <f>IF(AND('PJ - P'!$C130="",'PJ - P'!$D130=""),"",'PJ - P'!B130)</f>
        <v/>
      </c>
      <c r="D158" s="222" t="str">
        <f>IF('PJ - P'!C130="","",'PJ - P'!C130)</f>
        <v/>
      </c>
      <c r="E158" s="222" t="str">
        <f>IF('PJ - P'!D130="","",'PJ - P'!D130)</f>
        <v/>
      </c>
      <c r="F158" s="226" t="str">
        <f>IF('PJ - P'!H130="","",'PJ - P'!H130)</f>
        <v/>
      </c>
      <c r="G158" s="226" t="str">
        <f>IF('PJ - P'!M130="","",'PJ - P'!M130)</f>
        <v/>
      </c>
      <c r="H158" s="226"/>
      <c r="I158" s="518" t="str">
        <f>IF('PJ - P'!O130="","",'PJ - P'!O130)</f>
        <v/>
      </c>
    </row>
    <row r="159" spans="2:9" ht="18" customHeight="1" x14ac:dyDescent="0.2">
      <c r="B159" s="511" t="str">
        <f>IF(AND('PJ - P'!$C131="",'PJ - P'!$D131=""),"",'PJ - P'!V131)</f>
        <v/>
      </c>
      <c r="C159" s="231" t="str">
        <f>IF(AND('PJ - P'!$C131="",'PJ - P'!$D131=""),"",'PJ - P'!B131)</f>
        <v/>
      </c>
      <c r="D159" s="232" t="str">
        <f>IF('PJ - P'!C131="","",'PJ - P'!C131)</f>
        <v/>
      </c>
      <c r="E159" s="232" t="str">
        <f>IF('PJ - P'!D131="","",'PJ - P'!D131)</f>
        <v/>
      </c>
      <c r="F159" s="236" t="str">
        <f>IF('PJ - P'!H131="","",'PJ - P'!H131)</f>
        <v/>
      </c>
      <c r="G159" s="236" t="str">
        <f>IF('PJ - P'!M131="","",'PJ - P'!M131)</f>
        <v/>
      </c>
      <c r="H159" s="236"/>
      <c r="I159" s="519" t="str">
        <f>IF('PJ - P'!O131="","",'PJ - P'!O131)</f>
        <v/>
      </c>
    </row>
    <row r="160" spans="2:9" ht="18" customHeight="1" x14ac:dyDescent="0.2">
      <c r="B160" s="510" t="str">
        <f>IF(AND('PJ - P'!$C132="",'PJ - P'!$D132=""),"",'PJ - P'!V132)</f>
        <v/>
      </c>
      <c r="C160" s="221" t="str">
        <f>IF(AND('PJ - P'!$C132="",'PJ - P'!$D132=""),"",'PJ - P'!B132)</f>
        <v/>
      </c>
      <c r="D160" s="222" t="str">
        <f>IF('PJ - P'!C132="","",'PJ - P'!C132)</f>
        <v/>
      </c>
      <c r="E160" s="222" t="str">
        <f>IF('PJ - P'!D132="","",'PJ - P'!D132)</f>
        <v/>
      </c>
      <c r="F160" s="226" t="str">
        <f>IF('PJ - P'!H132="","",'PJ - P'!H132)</f>
        <v/>
      </c>
      <c r="G160" s="226" t="str">
        <f>IF('PJ - P'!M132="","",'PJ - P'!M132)</f>
        <v/>
      </c>
      <c r="H160" s="226"/>
      <c r="I160" s="518" t="str">
        <f>IF('PJ - P'!O132="","",'PJ - P'!O132)</f>
        <v/>
      </c>
    </row>
    <row r="161" spans="2:11" ht="18" customHeight="1" x14ac:dyDescent="0.2">
      <c r="B161" s="511" t="str">
        <f>IF(AND('PJ - P'!$C133="",'PJ - P'!$D133=""),"",'PJ - P'!V133)</f>
        <v/>
      </c>
      <c r="C161" s="231" t="str">
        <f>IF(AND('PJ - P'!$C133="",'PJ - P'!$D133=""),"",'PJ - P'!B133)</f>
        <v/>
      </c>
      <c r="D161" s="232" t="str">
        <f>IF('PJ - P'!C133="","",'PJ - P'!C133)</f>
        <v/>
      </c>
      <c r="E161" s="232" t="str">
        <f>IF('PJ - P'!D133="","",'PJ - P'!D133)</f>
        <v/>
      </c>
      <c r="F161" s="236" t="str">
        <f>IF('PJ - P'!H133="","",'PJ - P'!H133)</f>
        <v/>
      </c>
      <c r="G161" s="236" t="str">
        <f>IF('PJ - P'!M133="","",'PJ - P'!M133)</f>
        <v/>
      </c>
      <c r="H161" s="236"/>
      <c r="I161" s="519" t="str">
        <f>IF('PJ - P'!O133="","",'PJ - P'!O133)</f>
        <v/>
      </c>
    </row>
    <row r="162" spans="2:11" ht="18" customHeight="1" x14ac:dyDescent="0.2">
      <c r="B162" s="510" t="str">
        <f>IF(AND('PJ - P'!$C134="",'PJ - P'!$D134=""),"",'PJ - P'!V134)</f>
        <v/>
      </c>
      <c r="C162" s="221" t="str">
        <f>IF(AND('PJ - P'!$C134="",'PJ - P'!$D134=""),"",'PJ - P'!B134)</f>
        <v/>
      </c>
      <c r="D162" s="222" t="str">
        <f>IF('PJ - P'!C134="","",'PJ - P'!C134)</f>
        <v/>
      </c>
      <c r="E162" s="222" t="str">
        <f>IF('PJ - P'!D134="","",'PJ - P'!D134)</f>
        <v/>
      </c>
      <c r="F162" s="226" t="str">
        <f>IF('PJ - P'!H134="","",'PJ - P'!H134)</f>
        <v/>
      </c>
      <c r="G162" s="226" t="str">
        <f>IF('PJ - P'!M134="","",'PJ - P'!M134)</f>
        <v/>
      </c>
      <c r="H162" s="226"/>
      <c r="I162" s="518" t="str">
        <f>IF('PJ - P'!O134="","",'PJ - P'!O134)</f>
        <v/>
      </c>
    </row>
    <row r="163" spans="2:11" ht="18" customHeight="1" x14ac:dyDescent="0.2">
      <c r="B163" s="511" t="str">
        <f>IF(AND('PJ - P'!$C135="",'PJ - P'!$D135=""),"",'PJ - P'!V135)</f>
        <v/>
      </c>
      <c r="C163" s="231" t="str">
        <f>IF(AND('PJ - P'!$C135="",'PJ - P'!$D135=""),"",'PJ - P'!B135)</f>
        <v/>
      </c>
      <c r="D163" s="232" t="str">
        <f>IF('PJ - P'!C135="","",'PJ - P'!C135)</f>
        <v/>
      </c>
      <c r="E163" s="232" t="str">
        <f>IF('PJ - P'!D135="","",'PJ - P'!D135)</f>
        <v/>
      </c>
      <c r="F163" s="236" t="str">
        <f>IF('PJ - P'!H135="","",'PJ - P'!H135)</f>
        <v/>
      </c>
      <c r="G163" s="236" t="str">
        <f>IF('PJ - P'!M135="","",'PJ - P'!M135)</f>
        <v/>
      </c>
      <c r="H163" s="236"/>
      <c r="I163" s="519" t="str">
        <f>IF('PJ - P'!O135="","",'PJ - P'!O135)</f>
        <v/>
      </c>
    </row>
    <row r="164" spans="2:11" ht="18" customHeight="1" x14ac:dyDescent="0.2">
      <c r="B164" s="510" t="str">
        <f>IF(AND('PJ - P'!$C136="",'PJ - P'!$D136=""),"",'PJ - P'!V136)</f>
        <v/>
      </c>
      <c r="C164" s="221" t="str">
        <f>IF(AND('PJ - P'!$C136="",'PJ - P'!$D136=""),"",'PJ - P'!B136)</f>
        <v/>
      </c>
      <c r="D164" s="222" t="str">
        <f>IF('PJ - P'!C136="","",'PJ - P'!C136)</f>
        <v/>
      </c>
      <c r="E164" s="222" t="str">
        <f>IF('PJ - P'!D136="","",'PJ - P'!D136)</f>
        <v/>
      </c>
      <c r="F164" s="226" t="str">
        <f>IF('PJ - P'!H136="","",'PJ - P'!H136)</f>
        <v/>
      </c>
      <c r="G164" s="226" t="str">
        <f>IF('PJ - P'!M136="","",'PJ - P'!M136)</f>
        <v/>
      </c>
      <c r="H164" s="226"/>
      <c r="I164" s="518" t="str">
        <f>IF('PJ - P'!O136="","",'PJ - P'!O136)</f>
        <v/>
      </c>
    </row>
    <row r="165" spans="2:11" ht="18" customHeight="1" x14ac:dyDescent="0.2">
      <c r="B165" s="511" t="str">
        <f>IF(AND('PJ - P'!$C137="",'PJ - P'!$D137=""),"",'PJ - P'!V137)</f>
        <v/>
      </c>
      <c r="C165" s="231" t="str">
        <f>IF(AND('PJ - P'!$C137="",'PJ - P'!$D137=""),"",'PJ - P'!B137)</f>
        <v/>
      </c>
      <c r="D165" s="232" t="str">
        <f>IF('PJ - P'!C137="","",'PJ - P'!C137)</f>
        <v/>
      </c>
      <c r="E165" s="232" t="str">
        <f>IF('PJ - P'!D137="","",'PJ - P'!D137)</f>
        <v/>
      </c>
      <c r="F165" s="236" t="str">
        <f>IF('PJ - P'!H137="","",'PJ - P'!H137)</f>
        <v/>
      </c>
      <c r="G165" s="236" t="str">
        <f>IF('PJ - P'!M137="","",'PJ - P'!M137)</f>
        <v/>
      </c>
      <c r="H165" s="236"/>
      <c r="I165" s="519" t="str">
        <f>IF('PJ - P'!O137="","",'PJ - P'!O137)</f>
        <v/>
      </c>
    </row>
    <row r="166" spans="2:11" ht="18" customHeight="1" x14ac:dyDescent="0.2">
      <c r="B166" s="510" t="str">
        <f>IF(AND('PJ - P'!$C138="",'PJ - P'!$D138=""),"",'PJ - P'!V138)</f>
        <v/>
      </c>
      <c r="C166" s="221" t="str">
        <f>IF(AND('PJ - P'!$C138="",'PJ - P'!$D138=""),"",'PJ - P'!B138)</f>
        <v/>
      </c>
      <c r="D166" s="222" t="str">
        <f>IF('PJ - P'!C138="","",'PJ - P'!C138)</f>
        <v/>
      </c>
      <c r="E166" s="222" t="str">
        <f>IF('PJ - P'!D138="","",'PJ - P'!D138)</f>
        <v/>
      </c>
      <c r="F166" s="226" t="str">
        <f>IF('PJ - P'!H138="","",'PJ - P'!H138)</f>
        <v/>
      </c>
      <c r="G166" s="226" t="str">
        <f>IF('PJ - P'!M138="","",'PJ - P'!M138)</f>
        <v/>
      </c>
      <c r="H166" s="226"/>
      <c r="I166" s="518" t="str">
        <f>IF('PJ - P'!O138="","",'PJ - P'!O138)</f>
        <v/>
      </c>
    </row>
    <row r="167" spans="2:11" ht="18" customHeight="1" x14ac:dyDescent="0.2">
      <c r="B167" s="511" t="str">
        <f>IF(AND('PJ - P'!$C139="",'PJ - P'!$D139=""),"",'PJ - P'!V139)</f>
        <v/>
      </c>
      <c r="C167" s="231" t="str">
        <f>IF(AND('PJ - P'!$C139="",'PJ - P'!$D139=""),"",'PJ - P'!B139)</f>
        <v/>
      </c>
      <c r="D167" s="232" t="str">
        <f>IF('PJ - P'!C139="","",'PJ - P'!C139)</f>
        <v/>
      </c>
      <c r="E167" s="232" t="str">
        <f>IF('PJ - P'!D139="","",'PJ - P'!D139)</f>
        <v/>
      </c>
      <c r="F167" s="236" t="str">
        <f>IF('PJ - P'!H139="","",'PJ - P'!H139)</f>
        <v/>
      </c>
      <c r="G167" s="236" t="str">
        <f>IF('PJ - P'!M139="","",'PJ - P'!M139)</f>
        <v/>
      </c>
      <c r="H167" s="236"/>
      <c r="I167" s="519" t="str">
        <f>IF('PJ - P'!O139="","",'PJ - P'!O139)</f>
        <v/>
      </c>
    </row>
    <row r="168" spans="2:11" ht="18" customHeight="1" x14ac:dyDescent="0.2">
      <c r="B168" s="510" t="str">
        <f>IF(AND('PJ - P'!$C140="",'PJ - P'!$D140=""),"",'PJ - P'!V140)</f>
        <v/>
      </c>
      <c r="C168" s="221" t="str">
        <f>IF(AND('PJ - P'!$C140="",'PJ - P'!$D140=""),"",'PJ - P'!B140)</f>
        <v/>
      </c>
      <c r="D168" s="222" t="str">
        <f>IF('PJ - P'!C140="","",'PJ - P'!C140)</f>
        <v/>
      </c>
      <c r="E168" s="222" t="str">
        <f>IF('PJ - P'!D140="","",'PJ - P'!D140)</f>
        <v/>
      </c>
      <c r="F168" s="226" t="str">
        <f>IF('PJ - P'!H140="","",'PJ - P'!H140)</f>
        <v/>
      </c>
      <c r="G168" s="226" t="str">
        <f>IF('PJ - P'!M140="","",'PJ - P'!M140)</f>
        <v/>
      </c>
      <c r="H168" s="226"/>
      <c r="I168" s="518" t="str">
        <f>IF('PJ - P'!O140="","",'PJ - P'!O140)</f>
        <v/>
      </c>
    </row>
    <row r="169" spans="2:11" ht="18" customHeight="1" x14ac:dyDescent="0.2">
      <c r="B169" s="511" t="str">
        <f>IF(AND('PJ - P'!$C141="",'PJ - P'!$D141=""),"",'PJ - P'!V141)</f>
        <v/>
      </c>
      <c r="C169" s="231" t="str">
        <f>IF(AND('PJ - P'!$C141="",'PJ - P'!$D141=""),"",'PJ - P'!B141)</f>
        <v/>
      </c>
      <c r="D169" s="232" t="str">
        <f>IF('PJ - P'!C141="","",'PJ - P'!C141)</f>
        <v/>
      </c>
      <c r="E169" s="232" t="str">
        <f>IF('PJ - P'!D141="","",'PJ - P'!D141)</f>
        <v/>
      </c>
      <c r="F169" s="236" t="str">
        <f>IF('PJ - P'!H141="","",'PJ - P'!H141)</f>
        <v/>
      </c>
      <c r="G169" s="236" t="str">
        <f>IF('PJ - P'!M141="","",'PJ - P'!M141)</f>
        <v/>
      </c>
      <c r="H169" s="236"/>
      <c r="I169" s="519" t="str">
        <f>IF('PJ - P'!O141="","",'PJ - P'!O141)</f>
        <v/>
      </c>
    </row>
    <row r="170" spans="2:11" ht="18" customHeight="1" x14ac:dyDescent="0.2">
      <c r="B170" s="510" t="str">
        <f>IF(AND('PJ - P'!$C142="",'PJ - P'!$D142=""),"",'PJ - P'!V142)</f>
        <v/>
      </c>
      <c r="C170" s="221" t="str">
        <f>IF(AND('PJ - P'!$C142="",'PJ - P'!$D142=""),"",'PJ - P'!B142)</f>
        <v/>
      </c>
      <c r="D170" s="222" t="str">
        <f>IF('PJ - P'!C142="","",'PJ - P'!C142)</f>
        <v/>
      </c>
      <c r="E170" s="222" t="str">
        <f>IF('PJ - P'!D142="","",'PJ - P'!D142)</f>
        <v/>
      </c>
      <c r="F170" s="226" t="str">
        <f>IF('PJ - P'!H142="","",'PJ - P'!H142)</f>
        <v/>
      </c>
      <c r="G170" s="226" t="str">
        <f>IF('PJ - P'!M142="","",'PJ - P'!M142)</f>
        <v/>
      </c>
      <c r="H170" s="226"/>
      <c r="I170" s="518" t="str">
        <f>IF('PJ - P'!O142="","",'PJ - P'!O142)</f>
        <v/>
      </c>
    </row>
    <row r="171" spans="2:11" ht="18" customHeight="1" x14ac:dyDescent="0.2">
      <c r="B171" s="512" t="str">
        <f>IF(AND('PJ - P'!$C143="",'PJ - P'!$D143=""),"",'PJ - P'!V143)</f>
        <v/>
      </c>
      <c r="C171" s="308" t="str">
        <f>IF(AND('PJ - P'!$C143="",'PJ - P'!$D143=""),"",'PJ - P'!B143)</f>
        <v/>
      </c>
      <c r="D171" s="309" t="str">
        <f>IF('PJ - P'!C143="","",'PJ - P'!C143)</f>
        <v/>
      </c>
      <c r="E171" s="309" t="str">
        <f>IF('PJ - P'!D143="","",'PJ - P'!D143)</f>
        <v/>
      </c>
      <c r="F171" s="313" t="str">
        <f>IF('PJ - P'!H143="","",'PJ - P'!H143)</f>
        <v/>
      </c>
      <c r="G171" s="313" t="str">
        <f>IF('PJ - P'!M143="","",'PJ - P'!M143)</f>
        <v/>
      </c>
      <c r="H171" s="313"/>
      <c r="I171" s="520" t="str">
        <f>IF('PJ - P'!O143="","",'PJ - P'!O143)</f>
        <v/>
      </c>
    </row>
    <row r="172" spans="2:11" ht="18" customHeight="1" thickBot="1" x14ac:dyDescent="0.25">
      <c r="B172" s="513" t="str">
        <f>IF(AND('PJ - P'!$C144="",'PJ - P'!$D144=""),"",'PJ - P'!V144)</f>
        <v/>
      </c>
      <c r="C172" s="505" t="str">
        <f>IF(AND('PJ - P'!$C144="",'PJ - P'!$D144=""),"",'PJ - P'!B144)</f>
        <v/>
      </c>
      <c r="D172" s="506" t="str">
        <f>IF('PJ - P'!C144="","",'PJ - P'!C144)</f>
        <v/>
      </c>
      <c r="E172" s="506" t="str">
        <f>IF('PJ - P'!D144="","",'PJ - P'!D144)</f>
        <v/>
      </c>
      <c r="F172" s="507" t="str">
        <f>IF('PJ - P'!H144="","",'PJ - P'!H144)</f>
        <v/>
      </c>
      <c r="G172" s="507" t="str">
        <f>IF('PJ - P'!M144="","",'PJ - P'!M144)</f>
        <v/>
      </c>
      <c r="H172" s="507"/>
      <c r="I172" s="521" t="str">
        <f>IF('PJ - P'!O144="","",'PJ - P'!O144)</f>
        <v/>
      </c>
    </row>
    <row r="173" spans="2:11" ht="26.25" x14ac:dyDescent="0.4">
      <c r="B173" s="828" t="str">
        <f>B130</f>
        <v>Běh na 100m s přek. - D - Pořadí jednotlivců</v>
      </c>
      <c r="C173" s="828"/>
      <c r="D173" s="828"/>
      <c r="E173" s="828"/>
      <c r="F173" s="828"/>
      <c r="G173" s="828"/>
      <c r="H173" s="828"/>
      <c r="I173" s="828"/>
      <c r="J173" s="153"/>
      <c r="K173" s="153"/>
    </row>
    <row r="174" spans="2:11" s="109" customFormat="1" ht="15" customHeight="1" x14ac:dyDescent="0.2">
      <c r="B174" s="255"/>
      <c r="C174" s="255"/>
      <c r="D174" s="255"/>
      <c r="E174" s="255"/>
      <c r="F174" s="257"/>
      <c r="G174" s="257"/>
      <c r="H174" s="501"/>
      <c r="I174" s="257"/>
      <c r="J174" s="255"/>
      <c r="K174" s="255"/>
    </row>
    <row r="175" spans="2:11" s="630" customFormat="1" ht="18" x14ac:dyDescent="0.2">
      <c r="B175" s="839" t="str">
        <f>$B$3</f>
        <v>Krajské kolo DOROSTU 2018</v>
      </c>
      <c r="C175" s="839"/>
      <c r="D175" s="839"/>
      <c r="E175" s="839" t="str">
        <f>$E$3</f>
        <v>9.6.2018 Chrudim</v>
      </c>
      <c r="F175" s="839"/>
      <c r="G175" s="839"/>
      <c r="H175" s="839"/>
      <c r="I175" s="839"/>
      <c r="J175" s="631"/>
      <c r="K175" s="631"/>
    </row>
    <row r="176" spans="2:11" s="109" customFormat="1" ht="15" customHeight="1" thickBot="1" x14ac:dyDescent="0.25">
      <c r="B176" s="255"/>
      <c r="C176" s="255"/>
      <c r="D176" s="255"/>
      <c r="E176" s="255"/>
      <c r="F176" s="257"/>
      <c r="G176" s="257"/>
      <c r="H176" s="501"/>
      <c r="I176" s="257"/>
      <c r="J176" s="255"/>
      <c r="K176" s="255"/>
    </row>
    <row r="177" spans="2:11" ht="15" customHeight="1" thickBot="1" x14ac:dyDescent="0.45">
      <c r="B177" s="829" t="str">
        <f>Start!$D$5</f>
        <v>Dorci</v>
      </c>
      <c r="C177" s="830"/>
      <c r="D177" s="153"/>
      <c r="E177" s="153"/>
      <c r="F177" s="257"/>
      <c r="G177" s="257"/>
      <c r="H177" s="153"/>
      <c r="I177" s="257"/>
      <c r="J177" s="126"/>
      <c r="K177" s="126"/>
    </row>
    <row r="178" spans="2:11" s="109" customFormat="1" ht="18" customHeight="1" x14ac:dyDescent="0.2">
      <c r="B178" s="831" t="s">
        <v>71</v>
      </c>
      <c r="C178" s="833" t="s">
        <v>79</v>
      </c>
      <c r="D178" s="835" t="s">
        <v>22</v>
      </c>
      <c r="E178" s="831" t="s">
        <v>23</v>
      </c>
      <c r="F178" s="837" t="s">
        <v>81</v>
      </c>
      <c r="G178" s="837" t="s">
        <v>82</v>
      </c>
      <c r="H178" s="499"/>
      <c r="I178" s="837" t="s">
        <v>80</v>
      </c>
    </row>
    <row r="179" spans="2:11" s="109" customFormat="1" ht="18" customHeight="1" thickBot="1" x14ac:dyDescent="0.25">
      <c r="B179" s="832"/>
      <c r="C179" s="834"/>
      <c r="D179" s="836"/>
      <c r="E179" s="832"/>
      <c r="F179" s="838"/>
      <c r="G179" s="838"/>
      <c r="H179" s="500"/>
      <c r="I179" s="838"/>
    </row>
    <row r="180" spans="2:11" ht="18" customHeight="1" x14ac:dyDescent="0.2">
      <c r="B180" s="511" t="str">
        <f>IF(AND('PJ - P'!$C145="",'PJ - P'!$D145=""),"",'PJ - P'!V145)</f>
        <v/>
      </c>
      <c r="C180" s="240" t="str">
        <f>IF(AND('PJ - P'!$C145="",'PJ - P'!$D145=""),"",'PJ - P'!B145)</f>
        <v/>
      </c>
      <c r="D180" s="241" t="str">
        <f>IF('PJ - P'!C145="","",'PJ - P'!C145)</f>
        <v/>
      </c>
      <c r="E180" s="241" t="str">
        <f>IF('PJ - P'!D145="","",'PJ - P'!D145)</f>
        <v/>
      </c>
      <c r="F180" s="242" t="str">
        <f>IF('PJ - P'!H145="","",'PJ - P'!H145)</f>
        <v/>
      </c>
      <c r="G180" s="242" t="str">
        <f>IF('PJ - P'!M145="","",'PJ - P'!M145)</f>
        <v/>
      </c>
      <c r="H180" s="242"/>
      <c r="I180" s="517" t="str">
        <f>IF('PJ - P'!O145="","",'PJ - P'!O145)</f>
        <v/>
      </c>
    </row>
    <row r="181" spans="2:11" ht="18" customHeight="1" x14ac:dyDescent="0.2">
      <c r="B181" s="510" t="str">
        <f>IF(AND('PJ - P'!$C146="",'PJ - P'!$D146=""),"",'PJ - P'!V146)</f>
        <v/>
      </c>
      <c r="C181" s="221" t="str">
        <f>IF(AND('PJ - P'!$C146="",'PJ - P'!$D146=""),"",'PJ - P'!B146)</f>
        <v/>
      </c>
      <c r="D181" s="222" t="str">
        <f>IF('PJ - P'!C146="","",'PJ - P'!C146)</f>
        <v/>
      </c>
      <c r="E181" s="222" t="str">
        <f>IF('PJ - P'!D146="","",'PJ - P'!D146)</f>
        <v/>
      </c>
      <c r="F181" s="226" t="str">
        <f>IF('PJ - P'!H146="","",'PJ - P'!H146)</f>
        <v/>
      </c>
      <c r="G181" s="226" t="str">
        <f>IF('PJ - P'!M146="","",'PJ - P'!M146)</f>
        <v/>
      </c>
      <c r="H181" s="226"/>
      <c r="I181" s="518" t="str">
        <f>IF('PJ - P'!O146="","",'PJ - P'!O146)</f>
        <v/>
      </c>
    </row>
    <row r="182" spans="2:11" ht="18" customHeight="1" x14ac:dyDescent="0.2">
      <c r="B182" s="511" t="str">
        <f>IF(AND('PJ - P'!$C147="",'PJ - P'!$D147=""),"",'PJ - P'!V147)</f>
        <v/>
      </c>
      <c r="C182" s="231" t="str">
        <f>IF(AND('PJ - P'!$C147="",'PJ - P'!$D147=""),"",'PJ - P'!B147)</f>
        <v/>
      </c>
      <c r="D182" s="232" t="str">
        <f>IF('PJ - P'!C147="","",'PJ - P'!C147)</f>
        <v/>
      </c>
      <c r="E182" s="232" t="str">
        <f>IF('PJ - P'!D147="","",'PJ - P'!D147)</f>
        <v/>
      </c>
      <c r="F182" s="236" t="str">
        <f>IF('PJ - P'!H147="","",'PJ - P'!H147)</f>
        <v/>
      </c>
      <c r="G182" s="236" t="str">
        <f>IF('PJ - P'!M147="","",'PJ - P'!M147)</f>
        <v/>
      </c>
      <c r="H182" s="236"/>
      <c r="I182" s="519" t="str">
        <f>IF('PJ - P'!O147="","",'PJ - P'!O147)</f>
        <v/>
      </c>
    </row>
    <row r="183" spans="2:11" ht="18" customHeight="1" x14ac:dyDescent="0.2">
      <c r="B183" s="510" t="str">
        <f>IF(AND('PJ - P'!$C148="",'PJ - P'!$D148=""),"",'PJ - P'!V148)</f>
        <v/>
      </c>
      <c r="C183" s="221" t="str">
        <f>IF(AND('PJ - P'!$C148="",'PJ - P'!$D148=""),"",'PJ - P'!B148)</f>
        <v/>
      </c>
      <c r="D183" s="222" t="str">
        <f>IF('PJ - P'!C148="","",'PJ - P'!C148)</f>
        <v/>
      </c>
      <c r="E183" s="222" t="str">
        <f>IF('PJ - P'!D148="","",'PJ - P'!D148)</f>
        <v/>
      </c>
      <c r="F183" s="226" t="str">
        <f>IF('PJ - P'!H148="","",'PJ - P'!H148)</f>
        <v/>
      </c>
      <c r="G183" s="226" t="str">
        <f>IF('PJ - P'!M148="","",'PJ - P'!M148)</f>
        <v/>
      </c>
      <c r="H183" s="226"/>
      <c r="I183" s="518" t="str">
        <f>IF('PJ - P'!O148="","",'PJ - P'!O148)</f>
        <v/>
      </c>
    </row>
    <row r="184" spans="2:11" ht="18" customHeight="1" x14ac:dyDescent="0.2">
      <c r="B184" s="511" t="str">
        <f>IF(AND('PJ - P'!$C149="",'PJ - P'!$D149=""),"",'PJ - P'!V149)</f>
        <v/>
      </c>
      <c r="C184" s="231" t="str">
        <f>IF(AND('PJ - P'!$C149="",'PJ - P'!$D149=""),"",'PJ - P'!B149)</f>
        <v/>
      </c>
      <c r="D184" s="232" t="str">
        <f>IF('PJ - P'!C149="","",'PJ - P'!C149)</f>
        <v/>
      </c>
      <c r="E184" s="232" t="str">
        <f>IF('PJ - P'!D149="","",'PJ - P'!D149)</f>
        <v/>
      </c>
      <c r="F184" s="236" t="str">
        <f>IF('PJ - P'!H149="","",'PJ - P'!H149)</f>
        <v/>
      </c>
      <c r="G184" s="236" t="str">
        <f>IF('PJ - P'!M149="","",'PJ - P'!M149)</f>
        <v/>
      </c>
      <c r="H184" s="236"/>
      <c r="I184" s="519" t="str">
        <f>IF('PJ - P'!O149="","",'PJ - P'!O149)</f>
        <v/>
      </c>
    </row>
    <row r="185" spans="2:11" ht="18" customHeight="1" x14ac:dyDescent="0.2">
      <c r="B185" s="510" t="str">
        <f>IF(AND('PJ - P'!$C150="",'PJ - P'!$D150=""),"",'PJ - P'!V150)</f>
        <v/>
      </c>
      <c r="C185" s="221" t="str">
        <f>IF(AND('PJ - P'!$C150="",'PJ - P'!$D150=""),"",'PJ - P'!B150)</f>
        <v/>
      </c>
      <c r="D185" s="222" t="str">
        <f>IF('PJ - P'!C150="","",'PJ - P'!C150)</f>
        <v/>
      </c>
      <c r="E185" s="222" t="str">
        <f>IF('PJ - P'!D150="","",'PJ - P'!D150)</f>
        <v/>
      </c>
      <c r="F185" s="226" t="str">
        <f>IF('PJ - P'!H150="","",'PJ - P'!H150)</f>
        <v/>
      </c>
      <c r="G185" s="226" t="str">
        <f>IF('PJ - P'!M150="","",'PJ - P'!M150)</f>
        <v/>
      </c>
      <c r="H185" s="226"/>
      <c r="I185" s="518" t="str">
        <f>IF('PJ - P'!O150="","",'PJ - P'!O150)</f>
        <v/>
      </c>
    </row>
    <row r="186" spans="2:11" ht="18" customHeight="1" x14ac:dyDescent="0.2">
      <c r="B186" s="511" t="str">
        <f>IF(AND('PJ - P'!$C151="",'PJ - P'!$D151=""),"",'PJ - P'!V151)</f>
        <v/>
      </c>
      <c r="C186" s="231" t="str">
        <f>IF(AND('PJ - P'!$C151="",'PJ - P'!$D151=""),"",'PJ - P'!B151)</f>
        <v/>
      </c>
      <c r="D186" s="232" t="str">
        <f>IF('PJ - P'!C151="","",'PJ - P'!C151)</f>
        <v/>
      </c>
      <c r="E186" s="232" t="str">
        <f>IF('PJ - P'!D151="","",'PJ - P'!D151)</f>
        <v/>
      </c>
      <c r="F186" s="236" t="str">
        <f>IF('PJ - P'!H151="","",'PJ - P'!H151)</f>
        <v/>
      </c>
      <c r="G186" s="236" t="str">
        <f>IF('PJ - P'!M151="","",'PJ - P'!M151)</f>
        <v/>
      </c>
      <c r="H186" s="236"/>
      <c r="I186" s="519" t="str">
        <f>IF('PJ - P'!O151="","",'PJ - P'!O151)</f>
        <v/>
      </c>
    </row>
    <row r="187" spans="2:11" ht="18" customHeight="1" x14ac:dyDescent="0.2">
      <c r="B187" s="510" t="str">
        <f>IF(AND('PJ - P'!$C152="",'PJ - P'!$D152=""),"",'PJ - P'!V152)</f>
        <v/>
      </c>
      <c r="C187" s="221" t="str">
        <f>IF(AND('PJ - P'!$C152="",'PJ - P'!$D152=""),"",'PJ - P'!B152)</f>
        <v/>
      </c>
      <c r="D187" s="222" t="str">
        <f>IF('PJ - P'!C152="","",'PJ - P'!C152)</f>
        <v/>
      </c>
      <c r="E187" s="222" t="str">
        <f>IF('PJ - P'!D152="","",'PJ - P'!D152)</f>
        <v/>
      </c>
      <c r="F187" s="226" t="str">
        <f>IF('PJ - P'!H152="","",'PJ - P'!H152)</f>
        <v/>
      </c>
      <c r="G187" s="226" t="str">
        <f>IF('PJ - P'!M152="","",'PJ - P'!M152)</f>
        <v/>
      </c>
      <c r="H187" s="226"/>
      <c r="I187" s="518" t="str">
        <f>IF('PJ - P'!O152="","",'PJ - P'!O152)</f>
        <v/>
      </c>
    </row>
    <row r="188" spans="2:11" ht="18" customHeight="1" x14ac:dyDescent="0.2">
      <c r="B188" s="511" t="str">
        <f>IF(AND('PJ - P'!$C153="",'PJ - P'!$D153=""),"",'PJ - P'!V153)</f>
        <v/>
      </c>
      <c r="C188" s="231" t="str">
        <f>IF(AND('PJ - P'!$C153="",'PJ - P'!$D153=""),"",'PJ - P'!B153)</f>
        <v/>
      </c>
      <c r="D188" s="232" t="str">
        <f>IF('PJ - P'!C153="","",'PJ - P'!C153)</f>
        <v/>
      </c>
      <c r="E188" s="232" t="str">
        <f>IF('PJ - P'!D153="","",'PJ - P'!D153)</f>
        <v/>
      </c>
      <c r="F188" s="236" t="str">
        <f>IF('PJ - P'!H153="","",'PJ - P'!H153)</f>
        <v/>
      </c>
      <c r="G188" s="236" t="str">
        <f>IF('PJ - P'!M153="","",'PJ - P'!M153)</f>
        <v/>
      </c>
      <c r="H188" s="236"/>
      <c r="I188" s="519" t="str">
        <f>IF('PJ - P'!O153="","",'PJ - P'!O153)</f>
        <v/>
      </c>
    </row>
    <row r="189" spans="2:11" ht="18" customHeight="1" x14ac:dyDescent="0.2">
      <c r="B189" s="510" t="str">
        <f>IF(AND('PJ - P'!$C154="",'PJ - P'!$D154=""),"",'PJ - P'!V154)</f>
        <v/>
      </c>
      <c r="C189" s="221" t="str">
        <f>IF(AND('PJ - P'!$C154="",'PJ - P'!$D154=""),"",'PJ - P'!B154)</f>
        <v/>
      </c>
      <c r="D189" s="222" t="str">
        <f>IF('PJ - P'!C154="","",'PJ - P'!C154)</f>
        <v/>
      </c>
      <c r="E189" s="222" t="str">
        <f>IF('PJ - P'!D154="","",'PJ - P'!D154)</f>
        <v/>
      </c>
      <c r="F189" s="226" t="str">
        <f>IF('PJ - P'!H154="","",'PJ - P'!H154)</f>
        <v/>
      </c>
      <c r="G189" s="226" t="str">
        <f>IF('PJ - P'!M154="","",'PJ - P'!M154)</f>
        <v/>
      </c>
      <c r="H189" s="226"/>
      <c r="I189" s="518" t="str">
        <f>IF('PJ - P'!O154="","",'PJ - P'!O154)</f>
        <v/>
      </c>
    </row>
    <row r="190" spans="2:11" ht="18" customHeight="1" x14ac:dyDescent="0.2">
      <c r="B190" s="511" t="str">
        <f>IF(AND('PJ - P'!$C155="",'PJ - P'!$D155=""),"",'PJ - P'!V155)</f>
        <v/>
      </c>
      <c r="C190" s="231" t="str">
        <f>IF(AND('PJ - P'!$C155="",'PJ - P'!$D155=""),"",'PJ - P'!B155)</f>
        <v/>
      </c>
      <c r="D190" s="232" t="str">
        <f>IF('PJ - P'!C155="","",'PJ - P'!C155)</f>
        <v/>
      </c>
      <c r="E190" s="232" t="str">
        <f>IF('PJ - P'!D155="","",'PJ - P'!D155)</f>
        <v/>
      </c>
      <c r="F190" s="236" t="str">
        <f>IF('PJ - P'!H155="","",'PJ - P'!H155)</f>
        <v/>
      </c>
      <c r="G190" s="236" t="str">
        <f>IF('PJ - P'!M155="","",'PJ - P'!M155)</f>
        <v/>
      </c>
      <c r="H190" s="236"/>
      <c r="I190" s="519" t="str">
        <f>IF('PJ - P'!O155="","",'PJ - P'!O155)</f>
        <v/>
      </c>
    </row>
    <row r="191" spans="2:11" ht="18" customHeight="1" x14ac:dyDescent="0.2">
      <c r="B191" s="510" t="str">
        <f>IF(AND('PJ - P'!$C156="",'PJ - P'!$D156=""),"",'PJ - P'!V156)</f>
        <v/>
      </c>
      <c r="C191" s="221" t="str">
        <f>IF(AND('PJ - P'!$C156="",'PJ - P'!$D156=""),"",'PJ - P'!B156)</f>
        <v/>
      </c>
      <c r="D191" s="222" t="str">
        <f>IF('PJ - P'!C156="","",'PJ - P'!C156)</f>
        <v/>
      </c>
      <c r="E191" s="222" t="str">
        <f>IF('PJ - P'!D156="","",'PJ - P'!D156)</f>
        <v/>
      </c>
      <c r="F191" s="226" t="str">
        <f>IF('PJ - P'!H156="","",'PJ - P'!H156)</f>
        <v/>
      </c>
      <c r="G191" s="226" t="str">
        <f>IF('PJ - P'!M156="","",'PJ - P'!M156)</f>
        <v/>
      </c>
      <c r="H191" s="226"/>
      <c r="I191" s="518" t="str">
        <f>IF('PJ - P'!O156="","",'PJ - P'!O156)</f>
        <v/>
      </c>
    </row>
    <row r="192" spans="2:11" ht="18" customHeight="1" x14ac:dyDescent="0.2">
      <c r="B192" s="511" t="str">
        <f>IF(AND('PJ - P'!$C157="",'PJ - P'!$D157=""),"",'PJ - P'!V157)</f>
        <v/>
      </c>
      <c r="C192" s="231" t="str">
        <f>IF(AND('PJ - P'!$C157="",'PJ - P'!$D157=""),"",'PJ - P'!B157)</f>
        <v/>
      </c>
      <c r="D192" s="232" t="str">
        <f>IF('PJ - P'!C157="","",'PJ - P'!C157)</f>
        <v/>
      </c>
      <c r="E192" s="232" t="str">
        <f>IF('PJ - P'!D157="","",'PJ - P'!D157)</f>
        <v/>
      </c>
      <c r="F192" s="236" t="str">
        <f>IF('PJ - P'!H157="","",'PJ - P'!H157)</f>
        <v/>
      </c>
      <c r="G192" s="236" t="str">
        <f>IF('PJ - P'!M157="","",'PJ - P'!M157)</f>
        <v/>
      </c>
      <c r="H192" s="236"/>
      <c r="I192" s="519" t="str">
        <f>IF('PJ - P'!O157="","",'PJ - P'!O157)</f>
        <v/>
      </c>
    </row>
    <row r="193" spans="2:9" ht="18" customHeight="1" x14ac:dyDescent="0.2">
      <c r="B193" s="510" t="str">
        <f>IF(AND('PJ - P'!$C158="",'PJ - P'!$D158=""),"",'PJ - P'!V158)</f>
        <v/>
      </c>
      <c r="C193" s="221" t="str">
        <f>IF(AND('PJ - P'!$C158="",'PJ - P'!$D158=""),"",'PJ - P'!B158)</f>
        <v/>
      </c>
      <c r="D193" s="222" t="str">
        <f>IF('PJ - P'!C158="","",'PJ - P'!C158)</f>
        <v/>
      </c>
      <c r="E193" s="222" t="str">
        <f>IF('PJ - P'!D158="","",'PJ - P'!D158)</f>
        <v/>
      </c>
      <c r="F193" s="226" t="str">
        <f>IF('PJ - P'!H158="","",'PJ - P'!H158)</f>
        <v/>
      </c>
      <c r="G193" s="226" t="str">
        <f>IF('PJ - P'!M158="","",'PJ - P'!M158)</f>
        <v/>
      </c>
      <c r="H193" s="226"/>
      <c r="I193" s="518" t="str">
        <f>IF('PJ - P'!O158="","",'PJ - P'!O158)</f>
        <v/>
      </c>
    </row>
    <row r="194" spans="2:9" ht="18" customHeight="1" x14ac:dyDescent="0.2">
      <c r="B194" s="511" t="str">
        <f>IF(AND('PJ - P'!$C159="",'PJ - P'!$D159=""),"",'PJ - P'!V159)</f>
        <v/>
      </c>
      <c r="C194" s="231" t="str">
        <f>IF(AND('PJ - P'!$C159="",'PJ - P'!$D159=""),"",'PJ - P'!B159)</f>
        <v/>
      </c>
      <c r="D194" s="232" t="str">
        <f>IF('PJ - P'!C159="","",'PJ - P'!C159)</f>
        <v/>
      </c>
      <c r="E194" s="232" t="str">
        <f>IF('PJ - P'!D159="","",'PJ - P'!D159)</f>
        <v/>
      </c>
      <c r="F194" s="236" t="str">
        <f>IF('PJ - P'!H159="","",'PJ - P'!H159)</f>
        <v/>
      </c>
      <c r="G194" s="236" t="str">
        <f>IF('PJ - P'!M159="","",'PJ - P'!M159)</f>
        <v/>
      </c>
      <c r="H194" s="236"/>
      <c r="I194" s="519" t="str">
        <f>IF('PJ - P'!O159="","",'PJ - P'!O159)</f>
        <v/>
      </c>
    </row>
    <row r="195" spans="2:9" ht="18" customHeight="1" x14ac:dyDescent="0.2">
      <c r="B195" s="510" t="str">
        <f>IF(AND('PJ - P'!$C160="",'PJ - P'!$D160=""),"",'PJ - P'!V160)</f>
        <v/>
      </c>
      <c r="C195" s="221" t="str">
        <f>IF(AND('PJ - P'!$C160="",'PJ - P'!$D160=""),"",'PJ - P'!B160)</f>
        <v/>
      </c>
      <c r="D195" s="222" t="str">
        <f>IF('PJ - P'!C160="","",'PJ - P'!C160)</f>
        <v/>
      </c>
      <c r="E195" s="222" t="str">
        <f>IF('PJ - P'!D160="","",'PJ - P'!D160)</f>
        <v/>
      </c>
      <c r="F195" s="226" t="str">
        <f>IF('PJ - P'!H160="","",'PJ - P'!H160)</f>
        <v/>
      </c>
      <c r="G195" s="226" t="str">
        <f>IF('PJ - P'!M160="","",'PJ - P'!M160)</f>
        <v/>
      </c>
      <c r="H195" s="226"/>
      <c r="I195" s="518" t="str">
        <f>IF('PJ - P'!O160="","",'PJ - P'!O160)</f>
        <v/>
      </c>
    </row>
    <row r="196" spans="2:9" ht="18" customHeight="1" x14ac:dyDescent="0.2">
      <c r="B196" s="511" t="str">
        <f>IF(AND('PJ - P'!$C161="",'PJ - P'!$D161=""),"",'PJ - P'!V161)</f>
        <v/>
      </c>
      <c r="C196" s="231" t="str">
        <f>IF(AND('PJ - P'!$C161="",'PJ - P'!$D161=""),"",'PJ - P'!B161)</f>
        <v/>
      </c>
      <c r="D196" s="232" t="str">
        <f>IF('PJ - P'!C161="","",'PJ - P'!C161)</f>
        <v/>
      </c>
      <c r="E196" s="232" t="str">
        <f>IF('PJ - P'!D161="","",'PJ - P'!D161)</f>
        <v/>
      </c>
      <c r="F196" s="236" t="str">
        <f>IF('PJ - P'!H161="","",'PJ - P'!H161)</f>
        <v/>
      </c>
      <c r="G196" s="236" t="str">
        <f>IF('PJ - P'!M161="","",'PJ - P'!M161)</f>
        <v/>
      </c>
      <c r="H196" s="236"/>
      <c r="I196" s="519" t="str">
        <f>IF('PJ - P'!O161="","",'PJ - P'!O161)</f>
        <v/>
      </c>
    </row>
    <row r="197" spans="2:9" ht="18" customHeight="1" x14ac:dyDescent="0.2">
      <c r="B197" s="510" t="str">
        <f>IF(AND('PJ - P'!$C162="",'PJ - P'!$D162=""),"",'PJ - P'!V162)</f>
        <v/>
      </c>
      <c r="C197" s="221" t="str">
        <f>IF(AND('PJ - P'!$C162="",'PJ - P'!$D162=""),"",'PJ - P'!B162)</f>
        <v/>
      </c>
      <c r="D197" s="222" t="str">
        <f>IF('PJ - P'!C162="","",'PJ - P'!C162)</f>
        <v/>
      </c>
      <c r="E197" s="222" t="str">
        <f>IF('PJ - P'!D162="","",'PJ - P'!D162)</f>
        <v/>
      </c>
      <c r="F197" s="226" t="str">
        <f>IF('PJ - P'!H162="","",'PJ - P'!H162)</f>
        <v/>
      </c>
      <c r="G197" s="226" t="str">
        <f>IF('PJ - P'!M162="","",'PJ - P'!M162)</f>
        <v/>
      </c>
      <c r="H197" s="226"/>
      <c r="I197" s="518" t="str">
        <f>IF('PJ - P'!O162="","",'PJ - P'!O162)</f>
        <v/>
      </c>
    </row>
    <row r="198" spans="2:9" ht="18" customHeight="1" x14ac:dyDescent="0.2">
      <c r="B198" s="511" t="str">
        <f>IF(AND('PJ - P'!$C163="",'PJ - P'!$D163=""),"",'PJ - P'!V163)</f>
        <v/>
      </c>
      <c r="C198" s="231" t="str">
        <f>IF(AND('PJ - P'!$C163="",'PJ - P'!$D163=""),"",'PJ - P'!B163)</f>
        <v/>
      </c>
      <c r="D198" s="232" t="str">
        <f>IF('PJ - P'!C163="","",'PJ - P'!C163)</f>
        <v/>
      </c>
      <c r="E198" s="232" t="str">
        <f>IF('PJ - P'!D163="","",'PJ - P'!D163)</f>
        <v/>
      </c>
      <c r="F198" s="236" t="str">
        <f>IF('PJ - P'!H163="","",'PJ - P'!H163)</f>
        <v/>
      </c>
      <c r="G198" s="236" t="str">
        <f>IF('PJ - P'!M163="","",'PJ - P'!M163)</f>
        <v/>
      </c>
      <c r="H198" s="236"/>
      <c r="I198" s="519" t="str">
        <f>IF('PJ - P'!O163="","",'PJ - P'!O163)</f>
        <v/>
      </c>
    </row>
    <row r="199" spans="2:9" ht="18" customHeight="1" x14ac:dyDescent="0.2">
      <c r="B199" s="510" t="str">
        <f>IF(AND('PJ - P'!$C164="",'PJ - P'!$D164=""),"",'PJ - P'!V164)</f>
        <v/>
      </c>
      <c r="C199" s="221" t="str">
        <f>IF(AND('PJ - P'!$C164="",'PJ - P'!$D164=""),"",'PJ - P'!B164)</f>
        <v/>
      </c>
      <c r="D199" s="222" t="str">
        <f>IF('PJ - P'!C164="","",'PJ - P'!C164)</f>
        <v/>
      </c>
      <c r="E199" s="222" t="str">
        <f>IF('PJ - P'!D164="","",'PJ - P'!D164)</f>
        <v/>
      </c>
      <c r="F199" s="226" t="str">
        <f>IF('PJ - P'!H164="","",'PJ - P'!H164)</f>
        <v/>
      </c>
      <c r="G199" s="226" t="str">
        <f>IF('PJ - P'!M164="","",'PJ - P'!M164)</f>
        <v/>
      </c>
      <c r="H199" s="226"/>
      <c r="I199" s="518" t="str">
        <f>IF('PJ - P'!O164="","",'PJ - P'!O164)</f>
        <v/>
      </c>
    </row>
    <row r="200" spans="2:9" ht="18" customHeight="1" x14ac:dyDescent="0.2">
      <c r="B200" s="511" t="str">
        <f>IF(AND('PJ - P'!$C165="",'PJ - P'!$D165=""),"",'PJ - P'!V165)</f>
        <v/>
      </c>
      <c r="C200" s="231" t="str">
        <f>IF(AND('PJ - P'!$C165="",'PJ - P'!$D165=""),"",'PJ - P'!B165)</f>
        <v/>
      </c>
      <c r="D200" s="232" t="str">
        <f>IF('PJ - P'!C165="","",'PJ - P'!C165)</f>
        <v/>
      </c>
      <c r="E200" s="232" t="str">
        <f>IF('PJ - P'!D165="","",'PJ - P'!D165)</f>
        <v/>
      </c>
      <c r="F200" s="236" t="str">
        <f>IF('PJ - P'!H165="","",'PJ - P'!H165)</f>
        <v/>
      </c>
      <c r="G200" s="236" t="str">
        <f>IF('PJ - P'!M165="","",'PJ - P'!M165)</f>
        <v/>
      </c>
      <c r="H200" s="236"/>
      <c r="I200" s="519" t="str">
        <f>IF('PJ - P'!O165="","",'PJ - P'!O165)</f>
        <v/>
      </c>
    </row>
    <row r="201" spans="2:9" ht="18" customHeight="1" x14ac:dyDescent="0.2">
      <c r="B201" s="510" t="str">
        <f>IF(AND('PJ - P'!$C166="",'PJ - P'!$D166=""),"",'PJ - P'!V166)</f>
        <v/>
      </c>
      <c r="C201" s="221" t="str">
        <f>IF(AND('PJ - P'!$C166="",'PJ - P'!$D166=""),"",'PJ - P'!B166)</f>
        <v/>
      </c>
      <c r="D201" s="222" t="str">
        <f>IF('PJ - P'!C166="","",'PJ - P'!C166)</f>
        <v/>
      </c>
      <c r="E201" s="222" t="str">
        <f>IF('PJ - P'!D166="","",'PJ - P'!D166)</f>
        <v/>
      </c>
      <c r="F201" s="226" t="str">
        <f>IF('PJ - P'!H166="","",'PJ - P'!H166)</f>
        <v/>
      </c>
      <c r="G201" s="226" t="str">
        <f>IF('PJ - P'!M166="","",'PJ - P'!M166)</f>
        <v/>
      </c>
      <c r="H201" s="226"/>
      <c r="I201" s="518" t="str">
        <f>IF('PJ - P'!O166="","",'PJ - P'!O166)</f>
        <v/>
      </c>
    </row>
    <row r="202" spans="2:9" ht="18" customHeight="1" x14ac:dyDescent="0.2">
      <c r="B202" s="511" t="str">
        <f>IF(AND('PJ - P'!$C167="",'PJ - P'!$D167=""),"",'PJ - P'!V167)</f>
        <v/>
      </c>
      <c r="C202" s="231" t="str">
        <f>IF(AND('PJ - P'!$C167="",'PJ - P'!$D167=""),"",'PJ - P'!B167)</f>
        <v/>
      </c>
      <c r="D202" s="232" t="str">
        <f>IF('PJ - P'!C167="","",'PJ - P'!C167)</f>
        <v/>
      </c>
      <c r="E202" s="232" t="str">
        <f>IF('PJ - P'!D167="","",'PJ - P'!D167)</f>
        <v/>
      </c>
      <c r="F202" s="236" t="str">
        <f>IF('PJ - P'!H167="","",'PJ - P'!H167)</f>
        <v/>
      </c>
      <c r="G202" s="236" t="str">
        <f>IF('PJ - P'!M167="","",'PJ - P'!M167)</f>
        <v/>
      </c>
      <c r="H202" s="236"/>
      <c r="I202" s="519" t="str">
        <f>IF('PJ - P'!O167="","",'PJ - P'!O167)</f>
        <v/>
      </c>
    </row>
    <row r="203" spans="2:9" ht="18" customHeight="1" x14ac:dyDescent="0.2">
      <c r="B203" s="510" t="str">
        <f>IF(AND('PJ - P'!$C168="",'PJ - P'!$D168=""),"",'PJ - P'!V168)</f>
        <v/>
      </c>
      <c r="C203" s="221" t="str">
        <f>IF(AND('PJ - P'!$C168="",'PJ - P'!$D168=""),"",'PJ - P'!B168)</f>
        <v/>
      </c>
      <c r="D203" s="222" t="str">
        <f>IF('PJ - P'!C168="","",'PJ - P'!C168)</f>
        <v/>
      </c>
      <c r="E203" s="222" t="str">
        <f>IF('PJ - P'!D168="","",'PJ - P'!D168)</f>
        <v/>
      </c>
      <c r="F203" s="226" t="str">
        <f>IF('PJ - P'!H168="","",'PJ - P'!H168)</f>
        <v/>
      </c>
      <c r="G203" s="226" t="str">
        <f>IF('PJ - P'!M168="","",'PJ - P'!M168)</f>
        <v/>
      </c>
      <c r="H203" s="226"/>
      <c r="I203" s="518" t="str">
        <f>IF('PJ - P'!O168="","",'PJ - P'!O168)</f>
        <v/>
      </c>
    </row>
    <row r="204" spans="2:9" ht="18" customHeight="1" x14ac:dyDescent="0.2">
      <c r="B204" s="511" t="str">
        <f>IF(AND('PJ - P'!$C169="",'PJ - P'!$D169=""),"",'PJ - P'!V169)</f>
        <v/>
      </c>
      <c r="C204" s="231" t="str">
        <f>IF(AND('PJ - P'!$C169="",'PJ - P'!$D169=""),"",'PJ - P'!B169)</f>
        <v/>
      </c>
      <c r="D204" s="232" t="str">
        <f>IF('PJ - P'!C169="","",'PJ - P'!C169)</f>
        <v/>
      </c>
      <c r="E204" s="232" t="str">
        <f>IF('PJ - P'!D169="","",'PJ - P'!D169)</f>
        <v/>
      </c>
      <c r="F204" s="236" t="str">
        <f>IF('PJ - P'!H169="","",'PJ - P'!H169)</f>
        <v/>
      </c>
      <c r="G204" s="236" t="str">
        <f>IF('PJ - P'!M169="","",'PJ - P'!M169)</f>
        <v/>
      </c>
      <c r="H204" s="236"/>
      <c r="I204" s="519" t="str">
        <f>IF('PJ - P'!O169="","",'PJ - P'!O169)</f>
        <v/>
      </c>
    </row>
    <row r="205" spans="2:9" ht="18" customHeight="1" x14ac:dyDescent="0.2">
      <c r="B205" s="510" t="str">
        <f>IF(AND('PJ - P'!$C170="",'PJ - P'!$D170=""),"",'PJ - P'!V170)</f>
        <v/>
      </c>
      <c r="C205" s="221" t="str">
        <f>IF(AND('PJ - P'!$C170="",'PJ - P'!$D170=""),"",'PJ - P'!B170)</f>
        <v/>
      </c>
      <c r="D205" s="222" t="str">
        <f>IF('PJ - P'!C170="","",'PJ - P'!C170)</f>
        <v/>
      </c>
      <c r="E205" s="222" t="str">
        <f>IF('PJ - P'!D170="","",'PJ - P'!D170)</f>
        <v/>
      </c>
      <c r="F205" s="226" t="str">
        <f>IF('PJ - P'!H170="","",'PJ - P'!H170)</f>
        <v/>
      </c>
      <c r="G205" s="226" t="str">
        <f>IF('PJ - P'!M170="","",'PJ - P'!M170)</f>
        <v/>
      </c>
      <c r="H205" s="226"/>
      <c r="I205" s="518" t="str">
        <f>IF('PJ - P'!O170="","",'PJ - P'!O170)</f>
        <v/>
      </c>
    </row>
    <row r="206" spans="2:9" ht="18" customHeight="1" x14ac:dyDescent="0.2">
      <c r="B206" s="511" t="str">
        <f>IF(AND('PJ - P'!$C171="",'PJ - P'!$D171=""),"",'PJ - P'!V171)</f>
        <v/>
      </c>
      <c r="C206" s="231" t="str">
        <f>IF(AND('PJ - P'!$C171="",'PJ - P'!$D171=""),"",'PJ - P'!B171)</f>
        <v/>
      </c>
      <c r="D206" s="232" t="str">
        <f>IF('PJ - P'!C171="","",'PJ - P'!C171)</f>
        <v/>
      </c>
      <c r="E206" s="232" t="str">
        <f>IF('PJ - P'!D171="","",'PJ - P'!D171)</f>
        <v/>
      </c>
      <c r="F206" s="236" t="str">
        <f>IF('PJ - P'!H171="","",'PJ - P'!H171)</f>
        <v/>
      </c>
      <c r="G206" s="236" t="str">
        <f>IF('PJ - P'!M171="","",'PJ - P'!M171)</f>
        <v/>
      </c>
      <c r="H206" s="236"/>
      <c r="I206" s="519" t="str">
        <f>IF('PJ - P'!O171="","",'PJ - P'!O171)</f>
        <v/>
      </c>
    </row>
    <row r="207" spans="2:9" ht="18" customHeight="1" x14ac:dyDescent="0.2">
      <c r="B207" s="510" t="str">
        <f>IF(AND('PJ - P'!$C172="",'PJ - P'!$D172=""),"",'PJ - P'!V172)</f>
        <v/>
      </c>
      <c r="C207" s="221" t="str">
        <f>IF(AND('PJ - P'!$C172="",'PJ - P'!$D172=""),"",'PJ - P'!B172)</f>
        <v/>
      </c>
      <c r="D207" s="222" t="str">
        <f>IF('PJ - P'!C172="","",'PJ - P'!C172)</f>
        <v/>
      </c>
      <c r="E207" s="222" t="str">
        <f>IF('PJ - P'!D172="","",'PJ - P'!D172)</f>
        <v/>
      </c>
      <c r="F207" s="226" t="str">
        <f>IF('PJ - P'!H172="","",'PJ - P'!H172)</f>
        <v/>
      </c>
      <c r="G207" s="226" t="str">
        <f>IF('PJ - P'!M172="","",'PJ - P'!M172)</f>
        <v/>
      </c>
      <c r="H207" s="226"/>
      <c r="I207" s="518" t="str">
        <f>IF('PJ - P'!O172="","",'PJ - P'!O172)</f>
        <v/>
      </c>
    </row>
    <row r="208" spans="2:9" ht="18" customHeight="1" x14ac:dyDescent="0.2">
      <c r="B208" s="511" t="str">
        <f>IF(AND('PJ - P'!$C173="",'PJ - P'!$D173=""),"",'PJ - P'!V173)</f>
        <v/>
      </c>
      <c r="C208" s="231" t="str">
        <f>IF(AND('PJ - P'!$C173="",'PJ - P'!$D173=""),"",'PJ - P'!B173)</f>
        <v/>
      </c>
      <c r="D208" s="232" t="str">
        <f>IF('PJ - P'!C173="","",'PJ - P'!C173)</f>
        <v/>
      </c>
      <c r="E208" s="232" t="str">
        <f>IF('PJ - P'!D173="","",'PJ - P'!D173)</f>
        <v/>
      </c>
      <c r="F208" s="236" t="str">
        <f>IF('PJ - P'!H173="","",'PJ - P'!H173)</f>
        <v/>
      </c>
      <c r="G208" s="236" t="str">
        <f>IF('PJ - P'!M173="","",'PJ - P'!M173)</f>
        <v/>
      </c>
      <c r="H208" s="236"/>
      <c r="I208" s="519" t="str">
        <f>IF('PJ - P'!O173="","",'PJ - P'!O173)</f>
        <v/>
      </c>
    </row>
    <row r="209" spans="2:9" ht="18" customHeight="1" x14ac:dyDescent="0.2">
      <c r="B209" s="515" t="str">
        <f>IF(AND('PJ - P'!$C174="",'PJ - P'!$D174=""),"",'PJ - P'!V174)</f>
        <v/>
      </c>
      <c r="C209" s="447" t="str">
        <f>IF(AND('PJ - P'!$C174="",'PJ - P'!$D174=""),"",'PJ - P'!B174)</f>
        <v/>
      </c>
      <c r="D209" s="448" t="str">
        <f>IF('PJ - P'!C174="","",'PJ - P'!C174)</f>
        <v/>
      </c>
      <c r="E209" s="448" t="str">
        <f>IF('PJ - P'!D174="","",'PJ - P'!D174)</f>
        <v/>
      </c>
      <c r="F209" s="452" t="str">
        <f>IF('PJ - P'!H174="","",'PJ - P'!H174)</f>
        <v/>
      </c>
      <c r="G209" s="452" t="str">
        <f>IF('PJ - P'!M174="","",'PJ - P'!M174)</f>
        <v/>
      </c>
      <c r="H209" s="452"/>
      <c r="I209" s="523" t="str">
        <f>IF('PJ - P'!O174="","",'PJ - P'!O174)</f>
        <v/>
      </c>
    </row>
    <row r="210" spans="2:9" ht="18" customHeight="1" thickBot="1" x14ac:dyDescent="0.25">
      <c r="B210" s="516" t="str">
        <f>IF(AND('PJ - P'!$C175="",'PJ - P'!$D175=""),"",'PJ - P'!V175)</f>
        <v/>
      </c>
      <c r="C210" s="244" t="str">
        <f>IF(AND('PJ - P'!$C175="",'PJ - P'!$D175=""),"",'PJ - P'!B175)</f>
        <v/>
      </c>
      <c r="D210" s="245" t="str">
        <f>IF('PJ - P'!C175="","",'PJ - P'!C175)</f>
        <v/>
      </c>
      <c r="E210" s="245" t="str">
        <f>IF('PJ - P'!D175="","",'PJ - P'!D175)</f>
        <v/>
      </c>
      <c r="F210" s="246" t="str">
        <f>IF('PJ - P'!H175="","",'PJ - P'!H175)</f>
        <v/>
      </c>
      <c r="G210" s="246" t="str">
        <f>IF('PJ - P'!M175="","",'PJ - P'!M175)</f>
        <v/>
      </c>
      <c r="H210" s="246"/>
      <c r="I210" s="524" t="str">
        <f>IF('PJ - P'!O175="","",'PJ - P'!O175)</f>
        <v/>
      </c>
    </row>
  </sheetData>
  <sheetProtection password="CDBE" sheet="1" objects="1" scenarios="1"/>
  <mergeCells count="55">
    <mergeCell ref="B1:I1"/>
    <mergeCell ref="B44:I44"/>
    <mergeCell ref="B3:D3"/>
    <mergeCell ref="E3:I3"/>
    <mergeCell ref="B48:C48"/>
    <mergeCell ref="B46:D46"/>
    <mergeCell ref="E46:I46"/>
    <mergeCell ref="B5:C5"/>
    <mergeCell ref="B6:B7"/>
    <mergeCell ref="C6:C7"/>
    <mergeCell ref="D6:D7"/>
    <mergeCell ref="E6:E7"/>
    <mergeCell ref="F6:F7"/>
    <mergeCell ref="G6:G7"/>
    <mergeCell ref="I6:I7"/>
    <mergeCell ref="G49:G50"/>
    <mergeCell ref="I49:I50"/>
    <mergeCell ref="B87:I87"/>
    <mergeCell ref="B91:C91"/>
    <mergeCell ref="B92:B93"/>
    <mergeCell ref="C92:C93"/>
    <mergeCell ref="D92:D93"/>
    <mergeCell ref="E92:E93"/>
    <mergeCell ref="F92:F93"/>
    <mergeCell ref="G92:G93"/>
    <mergeCell ref="B49:B50"/>
    <mergeCell ref="C49:C50"/>
    <mergeCell ref="D49:D50"/>
    <mergeCell ref="E49:E50"/>
    <mergeCell ref="F49:F50"/>
    <mergeCell ref="E89:I89"/>
    <mergeCell ref="I92:I93"/>
    <mergeCell ref="B89:D89"/>
    <mergeCell ref="E135:E136"/>
    <mergeCell ref="F135:F136"/>
    <mergeCell ref="G135:G136"/>
    <mergeCell ref="I135:I136"/>
    <mergeCell ref="B132:D132"/>
    <mergeCell ref="E132:I132"/>
    <mergeCell ref="B130:I130"/>
    <mergeCell ref="B134:C134"/>
    <mergeCell ref="B135:B136"/>
    <mergeCell ref="C135:C136"/>
    <mergeCell ref="D135:D136"/>
    <mergeCell ref="B173:I173"/>
    <mergeCell ref="B177:C177"/>
    <mergeCell ref="B178:B179"/>
    <mergeCell ref="C178:C179"/>
    <mergeCell ref="D178:D179"/>
    <mergeCell ref="E178:E179"/>
    <mergeCell ref="F178:F179"/>
    <mergeCell ref="G178:G179"/>
    <mergeCell ref="I178:I179"/>
    <mergeCell ref="B175:D175"/>
    <mergeCell ref="E175:I175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3" orientation="portrait" r:id="rId1"/>
  <headerFooter alignWithMargins="0">
    <oddHeader>&amp;CProgram pro zpracování výsledků: DOROST - DRUŽSTVA</oddHeader>
    <oddFooter>&amp;LAutor: Ing. Milan Hoffmann&amp;C&amp;P&amp;ROprávněný uživatel: SH ČMS</oddFooter>
  </headerFooter>
  <rowBreaks count="4" manualBreakCount="4">
    <brk id="43" max="16383" man="1"/>
    <brk id="86" max="16383" man="1"/>
    <brk id="129" max="16383" man="1"/>
    <brk id="172" max="16383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List23">
    <pageSetUpPr autoPageBreaks="0"/>
  </sheetPr>
  <dimension ref="B1:K301"/>
  <sheetViews>
    <sheetView showGridLines="0" showRowColHeaders="0" zoomScaleNormal="100" workbookViewId="0"/>
  </sheetViews>
  <sheetFormatPr defaultColWidth="5.5703125" defaultRowHeight="12.75" x14ac:dyDescent="0.2"/>
  <cols>
    <col min="1" max="1" width="1.7109375" style="106" customWidth="1"/>
    <col min="2" max="2" width="7.7109375" style="627" customWidth="1"/>
    <col min="3" max="3" width="7.7109375" style="127" customWidth="1"/>
    <col min="4" max="4" width="25.7109375" style="127" customWidth="1"/>
    <col min="5" max="5" width="20.7109375" style="127" customWidth="1"/>
    <col min="6" max="7" width="10.7109375" style="508" customWidth="1"/>
    <col min="8" max="8" width="0.85546875" style="127" customWidth="1"/>
    <col min="9" max="9" width="10.7109375" style="108" customWidth="1"/>
    <col min="10" max="10" width="4.7109375" style="154" customWidth="1"/>
    <col min="11" max="11" width="1.7109375" style="154" customWidth="1"/>
    <col min="12" max="16384" width="5.5703125" style="106"/>
  </cols>
  <sheetData>
    <row r="1" spans="2:11" ht="26.25" x14ac:dyDescent="0.4">
      <c r="B1" s="828" t="s">
        <v>114</v>
      </c>
      <c r="C1" s="828"/>
      <c r="D1" s="828"/>
      <c r="E1" s="828"/>
      <c r="F1" s="828"/>
      <c r="G1" s="828"/>
      <c r="H1" s="828"/>
      <c r="I1" s="828"/>
      <c r="J1" s="153"/>
      <c r="K1" s="153"/>
    </row>
    <row r="2" spans="2:11" s="109" customFormat="1" ht="15" customHeight="1" x14ac:dyDescent="0.2">
      <c r="B2" s="255"/>
      <c r="C2" s="255"/>
      <c r="D2" s="255"/>
      <c r="E2" s="255"/>
      <c r="F2" s="257"/>
      <c r="G2" s="257"/>
      <c r="H2" s="501"/>
      <c r="I2" s="257"/>
      <c r="J2" s="255"/>
      <c r="K2" s="255"/>
    </row>
    <row r="3" spans="2:11" s="630" customFormat="1" ht="18" x14ac:dyDescent="0.2">
      <c r="B3" s="839" t="str">
        <f>Start!$B$2</f>
        <v>Krajské kolo DOROSTU 2018</v>
      </c>
      <c r="C3" s="839"/>
      <c r="D3" s="839"/>
      <c r="E3" s="839" t="str">
        <f>Start!$B$3</f>
        <v>9.6.2018 Chrudim</v>
      </c>
      <c r="F3" s="839"/>
      <c r="G3" s="839"/>
      <c r="H3" s="839"/>
      <c r="I3" s="839"/>
      <c r="J3" s="631"/>
      <c r="K3" s="631"/>
    </row>
    <row r="4" spans="2:11" s="109" customFormat="1" ht="15" customHeight="1" thickBot="1" x14ac:dyDescent="0.25">
      <c r="B4" s="255"/>
      <c r="C4" s="255"/>
      <c r="D4" s="255"/>
      <c r="E4" s="255"/>
      <c r="F4" s="257"/>
      <c r="G4" s="257"/>
      <c r="H4" s="501"/>
      <c r="I4" s="257"/>
      <c r="J4" s="255"/>
      <c r="K4" s="255"/>
    </row>
    <row r="5" spans="2:11" ht="15" customHeight="1" thickBot="1" x14ac:dyDescent="0.45">
      <c r="B5" s="829" t="str">
        <f>Start!$D$5</f>
        <v>Dorci</v>
      </c>
      <c r="C5" s="830"/>
      <c r="D5" s="153"/>
      <c r="E5" s="153"/>
      <c r="F5" s="257"/>
      <c r="G5" s="257"/>
      <c r="H5" s="153"/>
      <c r="I5" s="257"/>
      <c r="J5" s="126"/>
      <c r="K5" s="126"/>
    </row>
    <row r="6" spans="2:11" s="109" customFormat="1" ht="18" customHeight="1" x14ac:dyDescent="0.2">
      <c r="B6" s="831" t="s">
        <v>71</v>
      </c>
      <c r="C6" s="833" t="s">
        <v>79</v>
      </c>
      <c r="D6" s="835" t="s">
        <v>22</v>
      </c>
      <c r="E6" s="831" t="s">
        <v>23</v>
      </c>
      <c r="F6" s="837" t="s">
        <v>83</v>
      </c>
      <c r="G6" s="837" t="s">
        <v>84</v>
      </c>
      <c r="H6" s="499"/>
      <c r="I6" s="837" t="s">
        <v>80</v>
      </c>
    </row>
    <row r="7" spans="2:11" s="109" customFormat="1" ht="18" customHeight="1" thickBot="1" x14ac:dyDescent="0.25">
      <c r="B7" s="832"/>
      <c r="C7" s="834"/>
      <c r="D7" s="836"/>
      <c r="E7" s="832"/>
      <c r="F7" s="838"/>
      <c r="G7" s="838"/>
      <c r="H7" s="500"/>
      <c r="I7" s="838"/>
    </row>
    <row r="8" spans="2:11" ht="18" customHeight="1" x14ac:dyDescent="0.2">
      <c r="B8" s="626">
        <f>IF(AND('PJ - PAll'!$C1="",'PJ - PAll'!$D1=""),"",'PJ - PAll'!V1)</f>
        <v>1</v>
      </c>
      <c r="C8" s="240">
        <f>IF(AND('PJ - PAll'!$C1="",'PJ - PAll'!$D1=""),"",'PJ - PAll'!B1)</f>
        <v>1</v>
      </c>
      <c r="D8" s="241" t="str">
        <f>IF('PJ - PAll'!C1="","",'PJ - PAll'!C1)</f>
        <v>Adam</v>
      </c>
      <c r="E8" s="241" t="str">
        <f>IF('PJ - PAll'!D1="","",'PJ - PAll'!D1)</f>
        <v>Aš</v>
      </c>
      <c r="F8" s="242">
        <f>IF('PJ - PAll'!H1="","",'PJ - PAll'!H1)</f>
        <v>12.8</v>
      </c>
      <c r="G8" s="242" t="str">
        <f>IF('PJ - PAll'!M1="","",'PJ - PAll'!M1)</f>
        <v>DNF</v>
      </c>
      <c r="H8" s="242"/>
      <c r="I8" s="517">
        <f>IF('PJ - PAll'!O1="","",'PJ - PAll'!O1)</f>
        <v>12.8</v>
      </c>
    </row>
    <row r="9" spans="2:11" ht="18" customHeight="1" x14ac:dyDescent="0.2">
      <c r="B9" s="510">
        <f>IF(AND('PJ - PAll'!$C2="",'PJ - PAll'!$D2=""),"",'PJ - PAll'!V2)</f>
        <v>2</v>
      </c>
      <c r="C9" s="221">
        <f>IF(AND('PJ - PAll'!$C2="",'PJ - PAll'!$D2=""),"",'PJ - PAll'!B2)</f>
        <v>19</v>
      </c>
      <c r="D9" s="222" t="str">
        <f>IF('PJ - PAll'!C2="","",'PJ - PAll'!C2)</f>
        <v>Derik</v>
      </c>
      <c r="E9" s="222" t="str">
        <f>IF('PJ - PAll'!D2="","",'PJ - PAll'!D2)</f>
        <v>Dolní Roveň</v>
      </c>
      <c r="F9" s="226">
        <f>IF('PJ - PAll'!H2="","",'PJ - PAll'!H2)</f>
        <v>13.18</v>
      </c>
      <c r="G9" s="226" t="str">
        <f>IF('PJ - PAll'!M2="","",'PJ - PAll'!M2)</f>
        <v>DNF</v>
      </c>
      <c r="H9" s="226"/>
      <c r="I9" s="518">
        <f>IF('PJ - PAll'!O2="","",'PJ - PAll'!O2)</f>
        <v>13.18</v>
      </c>
    </row>
    <row r="10" spans="2:11" ht="18" customHeight="1" x14ac:dyDescent="0.2">
      <c r="B10" s="511">
        <f>IF(AND('PJ - PAll'!$C3="",'PJ - PAll'!$D3=""),"",'PJ - PAll'!V3)</f>
        <v>3</v>
      </c>
      <c r="C10" s="231">
        <f>IF(AND('PJ - PAll'!$C3="",'PJ - PAll'!$D3=""),"",'PJ - PAll'!B3)</f>
        <v>13</v>
      </c>
      <c r="D10" s="232" t="str">
        <f>IF('PJ - PAll'!C3="","",'PJ - PAll'!C3)</f>
        <v>CCC</v>
      </c>
      <c r="E10" s="232" t="str">
        <f>IF('PJ - PAll'!D3="","",'PJ - PAll'!D3)</f>
        <v>Cejřov</v>
      </c>
      <c r="F10" s="236">
        <f>IF('PJ - PAll'!H3="","",'PJ - PAll'!H3)</f>
        <v>14.15</v>
      </c>
      <c r="G10" s="236" t="str">
        <f>IF('PJ - PAll'!M3="","",'PJ - PAll'!M3)</f>
        <v>DNF</v>
      </c>
      <c r="H10" s="236"/>
      <c r="I10" s="519">
        <f>IF('PJ - PAll'!O3="","",'PJ - PAll'!O3)</f>
        <v>14.15</v>
      </c>
    </row>
    <row r="11" spans="2:11" ht="18" customHeight="1" x14ac:dyDescent="0.2">
      <c r="B11" s="510">
        <f>IF(AND('PJ - PAll'!$C4="",'PJ - PAll'!$D4=""),"",'PJ - PAll'!V4)</f>
        <v>4</v>
      </c>
      <c r="C11" s="221">
        <f>IF(AND('PJ - PAll'!$C4="",'PJ - PAll'!$D4=""),"",'PJ - PAll'!B4)</f>
        <v>2</v>
      </c>
      <c r="D11" s="222" t="str">
        <f>IF('PJ - PAll'!C4="","",'PJ - PAll'!C4)</f>
        <v>Bernard</v>
      </c>
      <c r="E11" s="222" t="str">
        <f>IF('PJ - PAll'!D4="","",'PJ - PAll'!D4)</f>
        <v>Blatno</v>
      </c>
      <c r="F11" s="226">
        <f>IF('PJ - PAll'!H4="","",'PJ - PAll'!H4)</f>
        <v>15.6</v>
      </c>
      <c r="G11" s="226" t="str">
        <f>IF('PJ - PAll'!M4="","",'PJ - PAll'!M4)</f>
        <v>DNF</v>
      </c>
      <c r="H11" s="226"/>
      <c r="I11" s="518">
        <f>IF('PJ - PAll'!O4="","",'PJ - PAll'!O4)</f>
        <v>15.6</v>
      </c>
    </row>
    <row r="12" spans="2:11" ht="18" customHeight="1" x14ac:dyDescent="0.2">
      <c r="B12" s="511">
        <f>IF(AND('PJ - PAll'!$C5="",'PJ - PAll'!$D5=""),"",'PJ - PAll'!V5)</f>
        <v>5</v>
      </c>
      <c r="C12" s="231">
        <f>IF(AND('PJ - PAll'!$C5="",'PJ - PAll'!$D5=""),"",'PJ - PAll'!B5)</f>
        <v>24</v>
      </c>
      <c r="D12" s="232" t="str">
        <f>IF('PJ - PAll'!C5="","",'PJ - PAll'!C5)</f>
        <v>Dráča</v>
      </c>
      <c r="E12" s="232" t="str">
        <f>IF('PJ - PAll'!D5="","",'PJ - PAll'!D5)</f>
        <v>Dolní Roveň</v>
      </c>
      <c r="F12" s="236">
        <f>IF('PJ - PAll'!H5="","",'PJ - PAll'!H5)</f>
        <v>18.149999999999999</v>
      </c>
      <c r="G12" s="236" t="str">
        <f>IF('PJ - PAll'!M5="","",'PJ - PAll'!M5)</f>
        <v>DNF</v>
      </c>
      <c r="H12" s="236"/>
      <c r="I12" s="519">
        <f>IF('PJ - PAll'!O5="","",'PJ - PAll'!O5)</f>
        <v>18.149999999999999</v>
      </c>
    </row>
    <row r="13" spans="2:11" ht="18" customHeight="1" x14ac:dyDescent="0.2">
      <c r="B13" s="510">
        <f>IF(AND('PJ - PAll'!$C6="",'PJ - PAll'!$D6=""),"",'PJ - PAll'!V6)</f>
        <v>6</v>
      </c>
      <c r="C13" s="221">
        <f>IF(AND('PJ - PAll'!$C6="",'PJ - PAll'!$D6=""),"",'PJ - PAll'!B6)</f>
        <v>8</v>
      </c>
      <c r="D13" s="222" t="str">
        <f>IF('PJ - PAll'!C6="","",'PJ - PAll'!C6)</f>
        <v>CC</v>
      </c>
      <c r="E13" s="222" t="str">
        <f>IF('PJ - PAll'!D6="","",'PJ - PAll'!D6)</f>
        <v>Cejřov</v>
      </c>
      <c r="F13" s="226">
        <f>IF('PJ - PAll'!H6="","",'PJ - PAll'!H6)</f>
        <v>18.2</v>
      </c>
      <c r="G13" s="226" t="str">
        <f>IF('PJ - PAll'!M6="","",'PJ - PAll'!M6)</f>
        <v>DNF</v>
      </c>
      <c r="H13" s="226"/>
      <c r="I13" s="518">
        <f>IF('PJ - PAll'!O6="","",'PJ - PAll'!O6)</f>
        <v>18.2</v>
      </c>
    </row>
    <row r="14" spans="2:11" ht="18" customHeight="1" x14ac:dyDescent="0.2">
      <c r="B14" s="511">
        <f>IF(AND('PJ - PAll'!$C7="",'PJ - PAll'!$D7=""),"",'PJ - PAll'!V7)</f>
        <v>7</v>
      </c>
      <c r="C14" s="231">
        <f>IF(AND('PJ - PAll'!$C7="",'PJ - PAll'!$D7=""),"",'PJ - PAll'!B7)</f>
        <v>5</v>
      </c>
      <c r="D14" s="232" t="str">
        <f>IF('PJ - PAll'!C7="","",'PJ - PAll'!C7)</f>
        <v>Hynek</v>
      </c>
      <c r="E14" s="232" t="str">
        <f>IF('PJ - PAll'!D7="","",'PJ - PAll'!D7)</f>
        <v>Horní Roveň</v>
      </c>
      <c r="F14" s="236">
        <f>IF('PJ - PAll'!H7="","",'PJ - PAll'!H7)</f>
        <v>18.23</v>
      </c>
      <c r="G14" s="236" t="str">
        <f>IF('PJ - PAll'!M7="","",'PJ - PAll'!M7)</f>
        <v>DNF</v>
      </c>
      <c r="H14" s="236"/>
      <c r="I14" s="519">
        <f>IF('PJ - PAll'!O7="","",'PJ - PAll'!O7)</f>
        <v>18.23</v>
      </c>
    </row>
    <row r="15" spans="2:11" ht="18" customHeight="1" x14ac:dyDescent="0.2">
      <c r="B15" s="510">
        <f>IF(AND('PJ - PAll'!$C8="",'PJ - PAll'!$D8=""),"",'PJ - PAll'!V8)</f>
        <v>8</v>
      </c>
      <c r="C15" s="221">
        <f>IF(AND('PJ - PAll'!$C8="",'PJ - PAll'!$D8=""),"",'PJ - PAll'!B8)</f>
        <v>6</v>
      </c>
      <c r="D15" s="222" t="str">
        <f>IF('PJ - PAll'!C8="","",'PJ - PAll'!C8)</f>
        <v>Albert</v>
      </c>
      <c r="E15" s="222" t="str">
        <f>IF('PJ - PAll'!D8="","",'PJ - PAll'!D8)</f>
        <v>Aš</v>
      </c>
      <c r="F15" s="226">
        <f>IF('PJ - PAll'!H8="","",'PJ - PAll'!H8)</f>
        <v>19.5</v>
      </c>
      <c r="G15" s="226" t="str">
        <f>IF('PJ - PAll'!M8="","",'PJ - PAll'!M8)</f>
        <v>DNF</v>
      </c>
      <c r="H15" s="226"/>
      <c r="I15" s="518">
        <f>IF('PJ - PAll'!O8="","",'PJ - PAll'!O8)</f>
        <v>19.5</v>
      </c>
    </row>
    <row r="16" spans="2:11" ht="18" customHeight="1" x14ac:dyDescent="0.2">
      <c r="B16" s="511">
        <f>IF(AND('PJ - PAll'!$C9="",'PJ - PAll'!$D9=""),"",'PJ - PAll'!V9)</f>
        <v>9</v>
      </c>
      <c r="C16" s="231">
        <f>IF(AND('PJ - PAll'!$C9="",'PJ - PAll'!$D9=""),"",'PJ - PAll'!B9)</f>
        <v>9</v>
      </c>
      <c r="D16" s="232" t="str">
        <f>IF('PJ - PAll'!C9="","",'PJ - PAll'!C9)</f>
        <v>Dušan</v>
      </c>
      <c r="E16" s="232" t="str">
        <f>IF('PJ - PAll'!D9="","",'PJ - PAll'!D9)</f>
        <v>Dolní Roveň</v>
      </c>
      <c r="F16" s="236">
        <f>IF('PJ - PAll'!H9="","",'PJ - PAll'!H9)</f>
        <v>19.54</v>
      </c>
      <c r="G16" s="236" t="str">
        <f>IF('PJ - PAll'!M9="","",'PJ - PAll'!M9)</f>
        <v>DNF</v>
      </c>
      <c r="H16" s="236"/>
      <c r="I16" s="519">
        <f>IF('PJ - PAll'!O9="","",'PJ - PAll'!O9)</f>
        <v>19.54</v>
      </c>
    </row>
    <row r="17" spans="2:9" ht="18" customHeight="1" x14ac:dyDescent="0.2">
      <c r="B17" s="510">
        <f>IF(AND('PJ - PAll'!$C10="",'PJ - PAll'!$D10=""),"",'PJ - PAll'!V10)</f>
        <v>10</v>
      </c>
      <c r="C17" s="221">
        <f>IF(AND('PJ - PAll'!$C10="",'PJ - PAll'!$D10=""),"",'PJ - PAll'!B10)</f>
        <v>4</v>
      </c>
      <c r="D17" s="222" t="str">
        <f>IF('PJ - PAll'!C10="","",'PJ - PAll'!C10)</f>
        <v>David</v>
      </c>
      <c r="E17" s="222" t="str">
        <f>IF('PJ - PAll'!D10="","",'PJ - PAll'!D10)</f>
        <v>Dolní Roveň</v>
      </c>
      <c r="F17" s="226">
        <f>IF('PJ - PAll'!H10="","",'PJ - PAll'!H10)</f>
        <v>20.23</v>
      </c>
      <c r="G17" s="226" t="str">
        <f>IF('PJ - PAll'!M10="","",'PJ - PAll'!M10)</f>
        <v>DNF</v>
      </c>
      <c r="H17" s="226"/>
      <c r="I17" s="518">
        <f>IF('PJ - PAll'!O10="","",'PJ - PAll'!O10)</f>
        <v>20.23</v>
      </c>
    </row>
    <row r="18" spans="2:9" ht="18" customHeight="1" x14ac:dyDescent="0.2">
      <c r="B18" s="511">
        <f>IF(AND('PJ - PAll'!$C11="",'PJ - PAll'!$D11=""),"",'PJ - PAll'!V11)</f>
        <v>11</v>
      </c>
      <c r="C18" s="231">
        <f>IF(AND('PJ - PAll'!$C11="",'PJ - PAll'!$D11=""),"",'PJ - PAll'!B11)</f>
        <v>10</v>
      </c>
      <c r="D18" s="232" t="str">
        <f>IF('PJ - PAll'!C11="","",'PJ - PAll'!C11)</f>
        <v>Honza</v>
      </c>
      <c r="E18" s="232" t="str">
        <f>IF('PJ - PAll'!D11="","",'PJ - PAll'!D11)</f>
        <v>Horní Roveň</v>
      </c>
      <c r="F18" s="236">
        <f>IF('PJ - PAll'!H11="","",'PJ - PAll'!H11)</f>
        <v>21.21</v>
      </c>
      <c r="G18" s="236" t="str">
        <f>IF('PJ - PAll'!M11="","",'PJ - PAll'!M11)</f>
        <v>DNF</v>
      </c>
      <c r="H18" s="236"/>
      <c r="I18" s="519">
        <f>IF('PJ - PAll'!O11="","",'PJ - PAll'!O11)</f>
        <v>21.21</v>
      </c>
    </row>
    <row r="19" spans="2:9" ht="18" customHeight="1" x14ac:dyDescent="0.2">
      <c r="B19" s="510">
        <f>IF(AND('PJ - PAll'!$C12="",'PJ - PAll'!$D12=""),"",'PJ - PAll'!V12)</f>
        <v>12</v>
      </c>
      <c r="C19" s="221">
        <f>IF(AND('PJ - PAll'!$C12="",'PJ - PAll'!$D12=""),"",'PJ - PAll'!B12)</f>
        <v>18</v>
      </c>
      <c r="D19" s="222" t="str">
        <f>IF('PJ - PAll'!C12="","",'PJ - PAll'!C12)</f>
        <v>CCCC</v>
      </c>
      <c r="E19" s="222" t="str">
        <f>IF('PJ - PAll'!D12="","",'PJ - PAll'!D12)</f>
        <v>Cejřov</v>
      </c>
      <c r="F19" s="226">
        <f>IF('PJ - PAll'!H12="","",'PJ - PAll'!H12)</f>
        <v>24.25</v>
      </c>
      <c r="G19" s="226" t="str">
        <f>IF('PJ - PAll'!M12="","",'PJ - PAll'!M12)</f>
        <v>DNF</v>
      </c>
      <c r="H19" s="226"/>
      <c r="I19" s="518">
        <f>IF('PJ - PAll'!O12="","",'PJ - PAll'!O12)</f>
        <v>24.25</v>
      </c>
    </row>
    <row r="20" spans="2:9" ht="18" customHeight="1" x14ac:dyDescent="0.2">
      <c r="B20" s="511">
        <f>IF(AND('PJ - PAll'!$C13="",'PJ - PAll'!$D13=""),"",'PJ - PAll'!V13)</f>
        <v>13</v>
      </c>
      <c r="C20" s="231">
        <f>IF(AND('PJ - PAll'!$C13="",'PJ - PAll'!$D13=""),"",'PJ - PAll'!B13)</f>
        <v>3</v>
      </c>
      <c r="D20" s="232" t="str">
        <f>IF('PJ - PAll'!C13="","",'PJ - PAll'!C13)</f>
        <v>C</v>
      </c>
      <c r="E20" s="232" t="str">
        <f>IF('PJ - PAll'!D13="","",'PJ - PAll'!D13)</f>
        <v>Cejřov</v>
      </c>
      <c r="F20" s="236">
        <f>IF('PJ - PAll'!H13="","",'PJ - PAll'!H13)</f>
        <v>25.13</v>
      </c>
      <c r="G20" s="236" t="str">
        <f>IF('PJ - PAll'!M13="","",'PJ - PAll'!M13)</f>
        <v>DNF</v>
      </c>
      <c r="H20" s="236"/>
      <c r="I20" s="519">
        <f>IF('PJ - PAll'!O13="","",'PJ - PAll'!O13)</f>
        <v>25.13</v>
      </c>
    </row>
    <row r="21" spans="2:9" ht="18" customHeight="1" x14ac:dyDescent="0.2">
      <c r="B21" s="510">
        <f>IF(AND('PJ - PAll'!$C14="",'PJ - PAll'!$D14=""),"",'PJ - PAll'!V14)</f>
        <v>14</v>
      </c>
      <c r="C21" s="221">
        <f>IF(AND('PJ - PAll'!$C14="",'PJ - PAll'!$D14=""),"",'PJ - PAll'!B14)</f>
        <v>23</v>
      </c>
      <c r="D21" s="222" t="str">
        <f>IF('PJ - PAll'!C14="","",'PJ - PAll'!C14)</f>
        <v>CCCC</v>
      </c>
      <c r="E21" s="222" t="str">
        <f>IF('PJ - PAll'!D14="","",'PJ - PAll'!D14)</f>
        <v>Cejřov</v>
      </c>
      <c r="F21" s="226">
        <f>IF('PJ - PAll'!H14="","",'PJ - PAll'!H14)</f>
        <v>25.98</v>
      </c>
      <c r="G21" s="226" t="str">
        <f>IF('PJ - PAll'!M14="","",'PJ - PAll'!M14)</f>
        <v>DNF</v>
      </c>
      <c r="H21" s="226"/>
      <c r="I21" s="518">
        <f>IF('PJ - PAll'!O14="","",'PJ - PAll'!O14)</f>
        <v>25.98</v>
      </c>
    </row>
    <row r="22" spans="2:9" ht="18" customHeight="1" x14ac:dyDescent="0.2">
      <c r="B22" s="511">
        <f>IF(AND('PJ - PAll'!$C15="",'PJ - PAll'!$D15=""),"",'PJ - PAll'!V15)</f>
        <v>15</v>
      </c>
      <c r="C22" s="231">
        <f>IF(AND('PJ - PAll'!$C15="",'PJ - PAll'!$D15=""),"",'PJ - PAll'!B15)</f>
        <v>17</v>
      </c>
      <c r="D22" s="232" t="str">
        <f>IF('PJ - PAll'!C15="","",'PJ - PAll'!C15)</f>
        <v>Bedřich</v>
      </c>
      <c r="E22" s="232" t="str">
        <f>IF('PJ - PAll'!D15="","",'PJ - PAll'!D15)</f>
        <v>Blatno</v>
      </c>
      <c r="F22" s="236">
        <f>IF('PJ - PAll'!H15="","",'PJ - PAll'!H15)</f>
        <v>27.15</v>
      </c>
      <c r="G22" s="236" t="str">
        <f>IF('PJ - PAll'!M15="","",'PJ - PAll'!M15)</f>
        <v>DNF</v>
      </c>
      <c r="H22" s="236"/>
      <c r="I22" s="519">
        <f>IF('PJ - PAll'!O15="","",'PJ - PAll'!O15)</f>
        <v>27.15</v>
      </c>
    </row>
    <row r="23" spans="2:9" ht="18" customHeight="1" x14ac:dyDescent="0.2">
      <c r="B23" s="510">
        <f>IF(AND('PJ - PAll'!$C16="",'PJ - PAll'!$D16=""),"",'PJ - PAll'!V16)</f>
        <v>16</v>
      </c>
      <c r="C23" s="221">
        <f>IF(AND('PJ - PAll'!$C16="",'PJ - PAll'!$D16=""),"",'PJ - PAll'!B16)</f>
        <v>21</v>
      </c>
      <c r="D23" s="222" t="str">
        <f>IF('PJ - PAll'!C16="","",'PJ - PAll'!C16)</f>
        <v>Alois</v>
      </c>
      <c r="E23" s="222" t="str">
        <f>IF('PJ - PAll'!D16="","",'PJ - PAll'!D16)</f>
        <v>Aš</v>
      </c>
      <c r="F23" s="226">
        <f>IF('PJ - PAll'!H16="","",'PJ - PAll'!H16)</f>
        <v>27.16</v>
      </c>
      <c r="G23" s="226" t="str">
        <f>IF('PJ - PAll'!M16="","",'PJ - PAll'!M16)</f>
        <v>DNF</v>
      </c>
      <c r="H23" s="226"/>
      <c r="I23" s="518">
        <f>IF('PJ - PAll'!O16="","",'PJ - PAll'!O16)</f>
        <v>27.16</v>
      </c>
    </row>
    <row r="24" spans="2:9" ht="18" customHeight="1" x14ac:dyDescent="0.2">
      <c r="B24" s="511">
        <f>IF(AND('PJ - PAll'!$C17="",'PJ - PAll'!$D17=""),"",'PJ - PAll'!V17)</f>
        <v>17</v>
      </c>
      <c r="C24" s="231">
        <f>IF(AND('PJ - PAll'!$C17="",'PJ - PAll'!$D17=""),"",'PJ - PAll'!B17)</f>
        <v>16</v>
      </c>
      <c r="D24" s="232" t="str">
        <f>IF('PJ - PAll'!C17="","",'PJ - PAll'!C17)</f>
        <v>Alfons</v>
      </c>
      <c r="E24" s="232" t="str">
        <f>IF('PJ - PAll'!D17="","",'PJ - PAll'!D17)</f>
        <v>Aš</v>
      </c>
      <c r="F24" s="236">
        <f>IF('PJ - PAll'!H17="","",'PJ - PAll'!H17)</f>
        <v>29.35</v>
      </c>
      <c r="G24" s="236" t="str">
        <f>IF('PJ - PAll'!M17="","",'PJ - PAll'!M17)</f>
        <v>DNF</v>
      </c>
      <c r="H24" s="236"/>
      <c r="I24" s="519">
        <f>IF('PJ - PAll'!O17="","",'PJ - PAll'!O17)</f>
        <v>29.35</v>
      </c>
    </row>
    <row r="25" spans="2:9" ht="18" customHeight="1" x14ac:dyDescent="0.2">
      <c r="B25" s="510">
        <f>IF(AND('PJ - PAll'!$C18="",'PJ - PAll'!$D18=""),"",'PJ - PAll'!V18)</f>
        <v>18</v>
      </c>
      <c r="C25" s="221">
        <f>IF(AND('PJ - PAll'!$C18="",'PJ - PAll'!$D18=""),"",'PJ - PAll'!B18)</f>
        <v>7</v>
      </c>
      <c r="D25" s="222" t="str">
        <f>IF('PJ - PAll'!C18="","",'PJ - PAll'!C18)</f>
        <v>Brůno</v>
      </c>
      <c r="E25" s="222" t="str">
        <f>IF('PJ - PAll'!D18="","",'PJ - PAll'!D18)</f>
        <v>Blatno</v>
      </c>
      <c r="F25" s="226">
        <f>IF('PJ - PAll'!H18="","",'PJ - PAll'!H18)</f>
        <v>34.5</v>
      </c>
      <c r="G25" s="226" t="str">
        <f>IF('PJ - PAll'!M18="","",'PJ - PAll'!M18)</f>
        <v>DNF</v>
      </c>
      <c r="H25" s="226"/>
      <c r="I25" s="518">
        <f>IF('PJ - PAll'!O18="","",'PJ - PAll'!O18)</f>
        <v>34.5</v>
      </c>
    </row>
    <row r="26" spans="2:9" ht="18" customHeight="1" x14ac:dyDescent="0.2">
      <c r="B26" s="511">
        <f>IF(AND('PJ - PAll'!$C19="",'PJ - PAll'!$D19=""),"",'PJ - PAll'!V19)</f>
        <v>19</v>
      </c>
      <c r="C26" s="231">
        <f>IF(AND('PJ - PAll'!$C19="",'PJ - PAll'!$D19=""),"",'PJ - PAll'!B19)</f>
        <v>11</v>
      </c>
      <c r="D26" s="232" t="str">
        <f>IF('PJ - PAll'!C19="","",'PJ - PAll'!C19)</f>
        <v>Arnošt</v>
      </c>
      <c r="E26" s="232" t="str">
        <f>IF('PJ - PAll'!D19="","",'PJ - PAll'!D19)</f>
        <v>Aš</v>
      </c>
      <c r="F26" s="236">
        <f>IF('PJ - PAll'!H19="","",'PJ - PAll'!H19)</f>
        <v>35.4</v>
      </c>
      <c r="G26" s="236" t="str">
        <f>IF('PJ - PAll'!M19="","",'PJ - PAll'!M19)</f>
        <v>DNF</v>
      </c>
      <c r="H26" s="236"/>
      <c r="I26" s="519">
        <f>IF('PJ - PAll'!O19="","",'PJ - PAll'!O19)</f>
        <v>35.4</v>
      </c>
    </row>
    <row r="27" spans="2:9" ht="18" customHeight="1" x14ac:dyDescent="0.2">
      <c r="B27" s="510">
        <f>IF(AND('PJ - PAll'!$C20="",'PJ - PAll'!$D20=""),"",'PJ - PAll'!V20)</f>
        <v>20</v>
      </c>
      <c r="C27" s="221">
        <f>IF(AND('PJ - PAll'!$C20="",'PJ - PAll'!$D20=""),"",'PJ - PAll'!B20)</f>
        <v>15</v>
      </c>
      <c r="D27" s="222" t="str">
        <f>IF('PJ - PAll'!C20="","",'PJ - PAll'!C20)</f>
        <v>Haryk</v>
      </c>
      <c r="E27" s="222" t="str">
        <f>IF('PJ - PAll'!D20="","",'PJ - PAll'!D20)</f>
        <v>Horní Roveň</v>
      </c>
      <c r="F27" s="226">
        <f>IF('PJ - PAll'!H20="","",'PJ - PAll'!H20)</f>
        <v>48.12</v>
      </c>
      <c r="G27" s="226" t="str">
        <f>IF('PJ - PAll'!M20="","",'PJ - PAll'!M20)</f>
        <v>DNF</v>
      </c>
      <c r="H27" s="226"/>
      <c r="I27" s="518">
        <f>IF('PJ - PAll'!O20="","",'PJ - PAll'!O20)</f>
        <v>48.12</v>
      </c>
    </row>
    <row r="28" spans="2:9" ht="18" customHeight="1" x14ac:dyDescent="0.2">
      <c r="B28" s="511">
        <f>IF(AND('PJ - PAll'!$C21="",'PJ - PAll'!$D21=""),"",'PJ - PAll'!V21)</f>
        <v>21</v>
      </c>
      <c r="C28" s="231">
        <f>IF(AND('PJ - PAll'!$C21="",'PJ - PAll'!$D21=""),"",'PJ - PAll'!B21)</f>
        <v>12</v>
      </c>
      <c r="D28" s="232" t="str">
        <f>IF('PJ - PAll'!C21="","",'PJ - PAll'!C21)</f>
        <v>Bořek</v>
      </c>
      <c r="E28" s="232" t="str">
        <f>IF('PJ - PAll'!D21="","",'PJ - PAll'!D21)</f>
        <v>Blatno</v>
      </c>
      <c r="F28" s="236" t="str">
        <f>IF('PJ - PAll'!H21="","",'PJ - PAll'!H21)</f>
        <v>DNF</v>
      </c>
      <c r="G28" s="236" t="str">
        <f>IF('PJ - PAll'!M21="","",'PJ - PAll'!M21)</f>
        <v>DNF</v>
      </c>
      <c r="H28" s="236"/>
      <c r="I28" s="519" t="str">
        <f>IF('PJ - PAll'!O21="","",'PJ - PAll'!O21)</f>
        <v>DNF</v>
      </c>
    </row>
    <row r="29" spans="2:9" ht="18" customHeight="1" x14ac:dyDescent="0.2">
      <c r="B29" s="510">
        <f>IF(AND('PJ - PAll'!$C22="",'PJ - PAll'!$D22=""),"",'PJ - PAll'!V22)</f>
        <v>21</v>
      </c>
      <c r="C29" s="221">
        <f>IF(AND('PJ - PAll'!$C22="",'PJ - PAll'!$D22=""),"",'PJ - PAll'!B22)</f>
        <v>14</v>
      </c>
      <c r="D29" s="222" t="str">
        <f>IF('PJ - PAll'!C22="","",'PJ - PAll'!C22)</f>
        <v>Dominik</v>
      </c>
      <c r="E29" s="222" t="str">
        <f>IF('PJ - PAll'!D22="","",'PJ - PAll'!D22)</f>
        <v>Dolní Roveň</v>
      </c>
      <c r="F29" s="226" t="str">
        <f>IF('PJ - PAll'!H22="","",'PJ - PAll'!H22)</f>
        <v>DNF</v>
      </c>
      <c r="G29" s="226" t="str">
        <f>IF('PJ - PAll'!M22="","",'PJ - PAll'!M22)</f>
        <v>DNF</v>
      </c>
      <c r="H29" s="226"/>
      <c r="I29" s="518" t="str">
        <f>IF('PJ - PAll'!O22="","",'PJ - PAll'!O22)</f>
        <v>DNF</v>
      </c>
    </row>
    <row r="30" spans="2:9" ht="18" customHeight="1" x14ac:dyDescent="0.2">
      <c r="B30" s="511">
        <f>IF(AND('PJ - PAll'!$C23="",'PJ - PAll'!$D23=""),"",'PJ - PAll'!V23)</f>
        <v>21</v>
      </c>
      <c r="C30" s="231">
        <f>IF(AND('PJ - PAll'!$C23="",'PJ - PAll'!$D23=""),"",'PJ - PAll'!B23)</f>
        <v>20</v>
      </c>
      <c r="D30" s="232" t="str">
        <f>IF('PJ - PAll'!C23="","",'PJ - PAll'!C23)</f>
        <v>NESTARTOVALO</v>
      </c>
      <c r="E30" s="232" t="str">
        <f>IF('PJ - PAll'!D23="","",'PJ - PAll'!D23)</f>
        <v>Horní Roveň</v>
      </c>
      <c r="F30" s="236" t="str">
        <f>IF('PJ - PAll'!H23="","",'PJ - PAll'!H23)</f>
        <v>DNF</v>
      </c>
      <c r="G30" s="236" t="str">
        <f>IF('PJ - PAll'!M23="","",'PJ - PAll'!M23)</f>
        <v>DNF</v>
      </c>
      <c r="H30" s="236"/>
      <c r="I30" s="519" t="str">
        <f>IF('PJ - PAll'!O23="","",'PJ - PAll'!O23)</f>
        <v>DNF</v>
      </c>
    </row>
    <row r="31" spans="2:9" ht="18" customHeight="1" x14ac:dyDescent="0.2">
      <c r="B31" s="510">
        <f>IF(AND('PJ - PAll'!$C24="",'PJ - PAll'!$D24=""),"",'PJ - PAll'!V24)</f>
        <v>21</v>
      </c>
      <c r="C31" s="221">
        <f>IF(AND('PJ - PAll'!$C24="",'PJ - PAll'!$D24=""),"",'PJ - PAll'!B24)</f>
        <v>22</v>
      </c>
      <c r="D31" s="222" t="str">
        <f>IF('PJ - PAll'!C24="","",'PJ - PAll'!C24)</f>
        <v>NESTARTOVALO</v>
      </c>
      <c r="E31" s="222" t="str">
        <f>IF('PJ - PAll'!D24="","",'PJ - PAll'!D24)</f>
        <v>Blatno</v>
      </c>
      <c r="F31" s="226" t="str">
        <f>IF('PJ - PAll'!H24="","",'PJ - PAll'!H24)</f>
        <v>DNF</v>
      </c>
      <c r="G31" s="226" t="str">
        <f>IF('PJ - PAll'!M24="","",'PJ - PAll'!M24)</f>
        <v>DNF</v>
      </c>
      <c r="H31" s="226"/>
      <c r="I31" s="518" t="str">
        <f>IF('PJ - PAll'!O24="","",'PJ - PAll'!O24)</f>
        <v>DNF</v>
      </c>
    </row>
    <row r="32" spans="2:9" ht="18" customHeight="1" x14ac:dyDescent="0.2">
      <c r="B32" s="511">
        <f>IF(AND('PJ - PAll'!$C25="",'PJ - PAll'!$D25=""),"",'PJ - PAll'!V25)</f>
        <v>21</v>
      </c>
      <c r="C32" s="231">
        <f>IF(AND('PJ - PAll'!$C25="",'PJ - PAll'!$D25=""),"",'PJ - PAll'!B25)</f>
        <v>25</v>
      </c>
      <c r="D32" s="232" t="str">
        <f>IF('PJ - PAll'!C25="","",'PJ - PAll'!C25)</f>
        <v>NESTARTOVALO</v>
      </c>
      <c r="E32" s="232" t="str">
        <f>IF('PJ - PAll'!D25="","",'PJ - PAll'!D25)</f>
        <v>Horní Roveň</v>
      </c>
      <c r="F32" s="236" t="str">
        <f>IF('PJ - PAll'!H25="","",'PJ - PAll'!H25)</f>
        <v>DNF</v>
      </c>
      <c r="G32" s="236" t="str">
        <f>IF('PJ - PAll'!M25="","",'PJ - PAll'!M25)</f>
        <v>DNF</v>
      </c>
      <c r="H32" s="236"/>
      <c r="I32" s="519" t="str">
        <f>IF('PJ - PAll'!O25="","",'PJ - PAll'!O25)</f>
        <v>DNF</v>
      </c>
    </row>
    <row r="33" spans="2:11" ht="18" customHeight="1" x14ac:dyDescent="0.2">
      <c r="B33" s="510">
        <f>IF(AND('PJ - PAll'!$C26="",'PJ - PAll'!$D26=""),"",'PJ - PAll'!V26)</f>
        <v>21</v>
      </c>
      <c r="C33" s="221">
        <f>IF(AND('PJ - PAll'!$C26="",'PJ - PAll'!$D26=""),"",'PJ - PAll'!B26)</f>
        <v>26</v>
      </c>
      <c r="D33" s="222" t="str">
        <f>IF('PJ - PAll'!C26="","",'PJ - PAll'!C26)</f>
        <v>NESTARTOVALO</v>
      </c>
      <c r="E33" s="222" t="str">
        <f>IF('PJ - PAll'!D26="","",'PJ - PAll'!D26)</f>
        <v>Aš</v>
      </c>
      <c r="F33" s="226" t="str">
        <f>IF('PJ - PAll'!H26="","",'PJ - PAll'!H26)</f>
        <v>DNF</v>
      </c>
      <c r="G33" s="226" t="str">
        <f>IF('PJ - PAll'!M26="","",'PJ - PAll'!M26)</f>
        <v>DNF</v>
      </c>
      <c r="H33" s="226"/>
      <c r="I33" s="518" t="str">
        <f>IF('PJ - PAll'!O26="","",'PJ - PAll'!O26)</f>
        <v>DNF</v>
      </c>
    </row>
    <row r="34" spans="2:11" ht="18" customHeight="1" x14ac:dyDescent="0.2">
      <c r="B34" s="511">
        <f>IF(AND('PJ - PAll'!$C27="",'PJ - PAll'!$D27=""),"",'PJ - PAll'!V27)</f>
        <v>21</v>
      </c>
      <c r="C34" s="231">
        <f>IF(AND('PJ - PAll'!$C27="",'PJ - PAll'!$D27=""),"",'PJ - PAll'!B27)</f>
        <v>27</v>
      </c>
      <c r="D34" s="232" t="str">
        <f>IF('PJ - PAll'!C27="","",'PJ - PAll'!C27)</f>
        <v>NESTARTOVALO</v>
      </c>
      <c r="E34" s="232" t="str">
        <f>IF('PJ - PAll'!D27="","",'PJ - PAll'!D27)</f>
        <v>Blatno</v>
      </c>
      <c r="F34" s="236" t="str">
        <f>IF('PJ - PAll'!H27="","",'PJ - PAll'!H27)</f>
        <v>DNF</v>
      </c>
      <c r="G34" s="236" t="str">
        <f>IF('PJ - PAll'!M27="","",'PJ - PAll'!M27)</f>
        <v>DNF</v>
      </c>
      <c r="H34" s="236"/>
      <c r="I34" s="519" t="str">
        <f>IF('PJ - PAll'!O27="","",'PJ - PAll'!O27)</f>
        <v>DNF</v>
      </c>
    </row>
    <row r="35" spans="2:11" ht="18" customHeight="1" x14ac:dyDescent="0.2">
      <c r="B35" s="510">
        <f>IF(AND('PJ - PAll'!$C28="",'PJ - PAll'!$D28=""),"",'PJ - PAll'!V28)</f>
        <v>21</v>
      </c>
      <c r="C35" s="221">
        <f>IF(AND('PJ - PAll'!$C28="",'PJ - PAll'!$D28=""),"",'PJ - PAll'!B28)</f>
        <v>28</v>
      </c>
      <c r="D35" s="222" t="str">
        <f>IF('PJ - PAll'!C28="","",'PJ - PAll'!C28)</f>
        <v>NESTARTOVALO</v>
      </c>
      <c r="E35" s="222" t="str">
        <f>IF('PJ - PAll'!D28="","",'PJ - PAll'!D28)</f>
        <v>Cejřov</v>
      </c>
      <c r="F35" s="226" t="str">
        <f>IF('PJ - PAll'!H28="","",'PJ - PAll'!H28)</f>
        <v>DNF</v>
      </c>
      <c r="G35" s="226" t="str">
        <f>IF('PJ - PAll'!M28="","",'PJ - PAll'!M28)</f>
        <v>DNF</v>
      </c>
      <c r="H35" s="226"/>
      <c r="I35" s="518" t="str">
        <f>IF('PJ - PAll'!O28="","",'PJ - PAll'!O28)</f>
        <v>DNF</v>
      </c>
    </row>
    <row r="36" spans="2:11" ht="18" customHeight="1" x14ac:dyDescent="0.2">
      <c r="B36" s="511">
        <f>IF(AND('PJ - PAll'!$C29="",'PJ - PAll'!$D29=""),"",'PJ - PAll'!V29)</f>
        <v>21</v>
      </c>
      <c r="C36" s="231">
        <f>IF(AND('PJ - PAll'!$C29="",'PJ - PAll'!$D29=""),"",'PJ - PAll'!B29)</f>
        <v>29</v>
      </c>
      <c r="D36" s="232" t="str">
        <f>IF('PJ - PAll'!C29="","",'PJ - PAll'!C29)</f>
        <v>NESTARTOVALO</v>
      </c>
      <c r="E36" s="232" t="str">
        <f>IF('PJ - PAll'!D29="","",'PJ - PAll'!D29)</f>
        <v>Dolní Roveň</v>
      </c>
      <c r="F36" s="236" t="str">
        <f>IF('PJ - PAll'!H29="","",'PJ - PAll'!H29)</f>
        <v>DNF</v>
      </c>
      <c r="G36" s="236" t="str">
        <f>IF('PJ - PAll'!M29="","",'PJ - PAll'!M29)</f>
        <v>DNF</v>
      </c>
      <c r="H36" s="236"/>
      <c r="I36" s="519" t="str">
        <f>IF('PJ - PAll'!O29="","",'PJ - PAll'!O29)</f>
        <v>DNF</v>
      </c>
    </row>
    <row r="37" spans="2:11" ht="18" customHeight="1" x14ac:dyDescent="0.2">
      <c r="B37" s="510">
        <f>IF(AND('PJ - PAll'!$C30="",'PJ - PAll'!$D30=""),"",'PJ - PAll'!V30)</f>
        <v>21</v>
      </c>
      <c r="C37" s="221">
        <f>IF(AND('PJ - PAll'!$C30="",'PJ - PAll'!$D30=""),"",'PJ - PAll'!B30)</f>
        <v>30</v>
      </c>
      <c r="D37" s="222" t="str">
        <f>IF('PJ - PAll'!C30="","",'PJ - PAll'!C30)</f>
        <v>NESTARTOVALO</v>
      </c>
      <c r="E37" s="222" t="str">
        <f>IF('PJ - PAll'!D30="","",'PJ - PAll'!D30)</f>
        <v>Horní Roveň</v>
      </c>
      <c r="F37" s="226" t="str">
        <f>IF('PJ - PAll'!H30="","",'PJ - PAll'!H30)</f>
        <v>DNF</v>
      </c>
      <c r="G37" s="226" t="str">
        <f>IF('PJ - PAll'!M30="","",'PJ - PAll'!M30)</f>
        <v>DNF</v>
      </c>
      <c r="H37" s="226"/>
      <c r="I37" s="518" t="str">
        <f>IF('PJ - PAll'!O30="","",'PJ - PAll'!O30)</f>
        <v>DNF</v>
      </c>
    </row>
    <row r="38" spans="2:11" ht="18" customHeight="1" x14ac:dyDescent="0.2">
      <c r="B38" s="511">
        <f>IF(AND('PJ - PAll'!$C31="",'PJ - PAll'!$D31=""),"",'PJ - PAll'!V31)</f>
        <v>21</v>
      </c>
      <c r="C38" s="231">
        <f>IF(AND('PJ - PAll'!$C31="",'PJ - PAll'!$D31=""),"",'PJ - PAll'!B31)</f>
        <v>31</v>
      </c>
      <c r="D38" s="232" t="str">
        <f>IF('PJ - PAll'!C31="","",'PJ - PAll'!C31)</f>
        <v>NESTARTOVALO</v>
      </c>
      <c r="E38" s="232" t="str">
        <f>IF('PJ - PAll'!D31="","",'PJ - PAll'!D31)</f>
        <v>Aš</v>
      </c>
      <c r="F38" s="236" t="str">
        <f>IF('PJ - PAll'!H31="","",'PJ - PAll'!H31)</f>
        <v>DNF</v>
      </c>
      <c r="G38" s="236" t="str">
        <f>IF('PJ - PAll'!M31="","",'PJ - PAll'!M31)</f>
        <v>DNF</v>
      </c>
      <c r="H38" s="236"/>
      <c r="I38" s="519" t="str">
        <f>IF('PJ - PAll'!O31="","",'PJ - PAll'!O31)</f>
        <v>DNF</v>
      </c>
    </row>
    <row r="39" spans="2:11" ht="18" customHeight="1" x14ac:dyDescent="0.2">
      <c r="B39" s="510">
        <f>IF(AND('PJ - PAll'!$C32="",'PJ - PAll'!$D32=""),"",'PJ - PAll'!V32)</f>
        <v>21</v>
      </c>
      <c r="C39" s="221">
        <f>IF(AND('PJ - PAll'!$C32="",'PJ - PAll'!$D32=""),"",'PJ - PAll'!B32)</f>
        <v>32</v>
      </c>
      <c r="D39" s="222" t="str">
        <f>IF('PJ - PAll'!C32="","",'PJ - PAll'!C32)</f>
        <v>NESTARTOVALO</v>
      </c>
      <c r="E39" s="222" t="str">
        <f>IF('PJ - PAll'!D32="","",'PJ - PAll'!D32)</f>
        <v>Blatno</v>
      </c>
      <c r="F39" s="226" t="str">
        <f>IF('PJ - PAll'!H32="","",'PJ - PAll'!H32)</f>
        <v>DNF</v>
      </c>
      <c r="G39" s="226" t="str">
        <f>IF('PJ - PAll'!M32="","",'PJ - PAll'!M32)</f>
        <v>DNF</v>
      </c>
      <c r="H39" s="226"/>
      <c r="I39" s="518" t="str">
        <f>IF('PJ - PAll'!O32="","",'PJ - PAll'!O32)</f>
        <v>DNF</v>
      </c>
    </row>
    <row r="40" spans="2:11" ht="18" customHeight="1" x14ac:dyDescent="0.2">
      <c r="B40" s="511">
        <f>IF(AND('PJ - PAll'!$C33="",'PJ - PAll'!$D33=""),"",'PJ - PAll'!V33)</f>
        <v>21</v>
      </c>
      <c r="C40" s="231">
        <f>IF(AND('PJ - PAll'!$C33="",'PJ - PAll'!$D33=""),"",'PJ - PAll'!B33)</f>
        <v>33</v>
      </c>
      <c r="D40" s="232" t="str">
        <f>IF('PJ - PAll'!C33="","",'PJ - PAll'!C33)</f>
        <v>NESTARTOVALO</v>
      </c>
      <c r="E40" s="232" t="str">
        <f>IF('PJ - PAll'!D33="","",'PJ - PAll'!D33)</f>
        <v>Cejřov</v>
      </c>
      <c r="F40" s="236" t="str">
        <f>IF('PJ - PAll'!H33="","",'PJ - PAll'!H33)</f>
        <v>DNF</v>
      </c>
      <c r="G40" s="236" t="str">
        <f>IF('PJ - PAll'!M33="","",'PJ - PAll'!M33)</f>
        <v>DNF</v>
      </c>
      <c r="H40" s="236"/>
      <c r="I40" s="519" t="str">
        <f>IF('PJ - PAll'!O33="","",'PJ - PAll'!O33)</f>
        <v>DNF</v>
      </c>
    </row>
    <row r="41" spans="2:11" ht="18" customHeight="1" x14ac:dyDescent="0.2">
      <c r="B41" s="510">
        <f>IF(AND('PJ - PAll'!$C34="",'PJ - PAll'!$D34=""),"",'PJ - PAll'!V34)</f>
        <v>21</v>
      </c>
      <c r="C41" s="221">
        <f>IF(AND('PJ - PAll'!$C34="",'PJ - PAll'!$D34=""),"",'PJ - PAll'!B34)</f>
        <v>34</v>
      </c>
      <c r="D41" s="222" t="str">
        <f>IF('PJ - PAll'!C34="","",'PJ - PAll'!C34)</f>
        <v>NESTARTOVALO</v>
      </c>
      <c r="E41" s="222" t="str">
        <f>IF('PJ - PAll'!D34="","",'PJ - PAll'!D34)</f>
        <v>Dolní Roveň</v>
      </c>
      <c r="F41" s="226" t="str">
        <f>IF('PJ - PAll'!H34="","",'PJ - PAll'!H34)</f>
        <v>DNF</v>
      </c>
      <c r="G41" s="226" t="str">
        <f>IF('PJ - PAll'!M34="","",'PJ - PAll'!M34)</f>
        <v>DNF</v>
      </c>
      <c r="H41" s="226"/>
      <c r="I41" s="518" t="str">
        <f>IF('PJ - PAll'!O34="","",'PJ - PAll'!O34)</f>
        <v>DNF</v>
      </c>
    </row>
    <row r="42" spans="2:11" ht="18" customHeight="1" x14ac:dyDescent="0.2">
      <c r="B42" s="512">
        <f>IF(AND('PJ - PAll'!$C35="",'PJ - PAll'!$D35=""),"",'PJ - PAll'!V35)</f>
        <v>21</v>
      </c>
      <c r="C42" s="308">
        <f>IF(AND('PJ - PAll'!$C35="",'PJ - PAll'!$D35=""),"",'PJ - PAll'!B35)</f>
        <v>35</v>
      </c>
      <c r="D42" s="309" t="str">
        <f>IF('PJ - PAll'!C35="","",'PJ - PAll'!C35)</f>
        <v>NESTARTOVALO</v>
      </c>
      <c r="E42" s="309" t="str">
        <f>IF('PJ - PAll'!D35="","",'PJ - PAll'!D35)</f>
        <v>Horní Roveň</v>
      </c>
      <c r="F42" s="313" t="str">
        <f>IF('PJ - PAll'!H35="","",'PJ - PAll'!H35)</f>
        <v>DNF</v>
      </c>
      <c r="G42" s="313" t="str">
        <f>IF('PJ - PAll'!M35="","",'PJ - PAll'!M35)</f>
        <v>DNF</v>
      </c>
      <c r="H42" s="313"/>
      <c r="I42" s="520" t="str">
        <f>IF('PJ - PAll'!O35="","",'PJ - PAll'!O35)</f>
        <v>DNF</v>
      </c>
    </row>
    <row r="43" spans="2:11" ht="18" customHeight="1" thickBot="1" x14ac:dyDescent="0.25">
      <c r="B43" s="513" t="str">
        <f>IF(AND('PJ - PAll'!$C36="",'PJ - PAll'!$D36=""),"",'PJ - PAll'!V36)</f>
        <v/>
      </c>
      <c r="C43" s="505" t="str">
        <f>IF(AND('PJ - PAll'!$C36="",'PJ - PAll'!$D36=""),"",'PJ - PAll'!B36)</f>
        <v/>
      </c>
      <c r="D43" s="506" t="str">
        <f>IF('PJ - PAll'!C36="","",'PJ - PAll'!C36)</f>
        <v/>
      </c>
      <c r="E43" s="506" t="str">
        <f>IF('PJ - PAll'!D36="","",'PJ - PAll'!D36)</f>
        <v/>
      </c>
      <c r="F43" s="507" t="str">
        <f>IF('PJ - PAll'!H36="","",'PJ - PAll'!H36)</f>
        <v/>
      </c>
      <c r="G43" s="507" t="str">
        <f>IF('PJ - PAll'!M36="","",'PJ - PAll'!M36)</f>
        <v/>
      </c>
      <c r="H43" s="507"/>
      <c r="I43" s="521" t="str">
        <f>IF('PJ - PAll'!O36="","",'PJ - PAll'!O36)</f>
        <v/>
      </c>
    </row>
    <row r="44" spans="2:11" ht="26.25" x14ac:dyDescent="0.4">
      <c r="B44" s="828" t="str">
        <f>B1</f>
        <v>Běh na 100m s přek. - Pořadí jednotlivců - All</v>
      </c>
      <c r="C44" s="828"/>
      <c r="D44" s="828"/>
      <c r="E44" s="828"/>
      <c r="F44" s="828"/>
      <c r="G44" s="828"/>
      <c r="H44" s="828"/>
      <c r="I44" s="828"/>
      <c r="J44" s="153"/>
      <c r="K44" s="153"/>
    </row>
    <row r="45" spans="2:11" s="109" customFormat="1" ht="15" customHeight="1" x14ac:dyDescent="0.2">
      <c r="B45" s="255"/>
      <c r="C45" s="255"/>
      <c r="D45" s="255"/>
      <c r="E45" s="255"/>
      <c r="F45" s="257"/>
      <c r="G45" s="257"/>
      <c r="H45" s="501"/>
      <c r="I45" s="257"/>
      <c r="J45" s="255"/>
      <c r="K45" s="255"/>
    </row>
    <row r="46" spans="2:11" s="630" customFormat="1" ht="18" x14ac:dyDescent="0.2">
      <c r="B46" s="839" t="str">
        <f>$B$3</f>
        <v>Krajské kolo DOROSTU 2018</v>
      </c>
      <c r="C46" s="839"/>
      <c r="D46" s="839"/>
      <c r="E46" s="839" t="str">
        <f>$E$3</f>
        <v>9.6.2018 Chrudim</v>
      </c>
      <c r="F46" s="839"/>
      <c r="G46" s="839"/>
      <c r="H46" s="839"/>
      <c r="I46" s="839"/>
      <c r="J46" s="631"/>
      <c r="K46" s="631"/>
    </row>
    <row r="47" spans="2:11" s="109" customFormat="1" ht="15" customHeight="1" thickBot="1" x14ac:dyDescent="0.25">
      <c r="B47" s="255"/>
      <c r="C47" s="255"/>
      <c r="D47" s="255"/>
      <c r="E47" s="255"/>
      <c r="F47" s="257"/>
      <c r="G47" s="257"/>
      <c r="H47" s="501"/>
      <c r="I47" s="257"/>
      <c r="J47" s="255"/>
      <c r="K47" s="255"/>
    </row>
    <row r="48" spans="2:11" ht="15" customHeight="1" thickBot="1" x14ac:dyDescent="0.45">
      <c r="B48" s="829" t="str">
        <f>Start!$D$5</f>
        <v>Dorci</v>
      </c>
      <c r="C48" s="830"/>
      <c r="D48" s="153"/>
      <c r="E48" s="153"/>
      <c r="F48" s="257"/>
      <c r="G48" s="257"/>
      <c r="H48" s="153"/>
      <c r="I48" s="257"/>
      <c r="J48" s="126"/>
      <c r="K48" s="126"/>
    </row>
    <row r="49" spans="2:9" s="109" customFormat="1" ht="18" customHeight="1" x14ac:dyDescent="0.2">
      <c r="B49" s="831" t="s">
        <v>71</v>
      </c>
      <c r="C49" s="833" t="s">
        <v>79</v>
      </c>
      <c r="D49" s="835" t="s">
        <v>22</v>
      </c>
      <c r="E49" s="831" t="s">
        <v>23</v>
      </c>
      <c r="F49" s="837" t="s">
        <v>83</v>
      </c>
      <c r="G49" s="837" t="s">
        <v>84</v>
      </c>
      <c r="H49" s="499"/>
      <c r="I49" s="837" t="s">
        <v>80</v>
      </c>
    </row>
    <row r="50" spans="2:9" s="109" customFormat="1" ht="18" customHeight="1" thickBot="1" x14ac:dyDescent="0.25">
      <c r="B50" s="832"/>
      <c r="C50" s="834"/>
      <c r="D50" s="836"/>
      <c r="E50" s="832"/>
      <c r="F50" s="838"/>
      <c r="G50" s="838"/>
      <c r="H50" s="500"/>
      <c r="I50" s="838"/>
    </row>
    <row r="51" spans="2:9" ht="18" customHeight="1" x14ac:dyDescent="0.2">
      <c r="B51" s="509" t="str">
        <f>IF(AND('PJ - PAll'!$C37="",'PJ - PAll'!$D37=""),"",'PJ - PAll'!V37)</f>
        <v/>
      </c>
      <c r="C51" s="240" t="str">
        <f>IF(AND('PJ - PAll'!$C37="",'PJ - PAll'!$D37=""),"",'PJ - PAll'!B37)</f>
        <v/>
      </c>
      <c r="D51" s="241" t="str">
        <f>IF('PJ - PAll'!C37="","",'PJ - PAll'!C37)</f>
        <v/>
      </c>
      <c r="E51" s="241" t="str">
        <f>IF('PJ - PAll'!D37="","",'PJ - PAll'!D37)</f>
        <v/>
      </c>
      <c r="F51" s="242" t="str">
        <f>IF('PJ - PAll'!H37="","",'PJ - PAll'!H37)</f>
        <v/>
      </c>
      <c r="G51" s="242" t="str">
        <f>IF('PJ - PAll'!M37="","",'PJ - PAll'!M37)</f>
        <v/>
      </c>
      <c r="H51" s="242"/>
      <c r="I51" s="517" t="str">
        <f>IF('PJ - PAll'!O37="","",'PJ - PAll'!O37)</f>
        <v/>
      </c>
    </row>
    <row r="52" spans="2:9" ht="18" customHeight="1" x14ac:dyDescent="0.2">
      <c r="B52" s="510" t="str">
        <f>IF(AND('PJ - PAll'!$C38="",'PJ - PAll'!$D38=""),"",'PJ - PAll'!V38)</f>
        <v/>
      </c>
      <c r="C52" s="221" t="str">
        <f>IF(AND('PJ - PAll'!$C38="",'PJ - PAll'!$D38=""),"",'PJ - PAll'!B38)</f>
        <v/>
      </c>
      <c r="D52" s="222" t="str">
        <f>IF('PJ - PAll'!C38="","",'PJ - PAll'!C38)</f>
        <v/>
      </c>
      <c r="E52" s="222" t="str">
        <f>IF('PJ - PAll'!D38="","",'PJ - PAll'!D38)</f>
        <v/>
      </c>
      <c r="F52" s="226" t="str">
        <f>IF('PJ - PAll'!H38="","",'PJ - PAll'!H38)</f>
        <v/>
      </c>
      <c r="G52" s="226" t="str">
        <f>IF('PJ - PAll'!M38="","",'PJ - PAll'!M38)</f>
        <v/>
      </c>
      <c r="H52" s="226"/>
      <c r="I52" s="518" t="str">
        <f>IF('PJ - PAll'!O38="","",'PJ - PAll'!O38)</f>
        <v/>
      </c>
    </row>
    <row r="53" spans="2:9" ht="18" customHeight="1" x14ac:dyDescent="0.2">
      <c r="B53" s="511" t="str">
        <f>IF(AND('PJ - PAll'!$C39="",'PJ - PAll'!$D39=""),"",'PJ - PAll'!V39)</f>
        <v/>
      </c>
      <c r="C53" s="231" t="str">
        <f>IF(AND('PJ - PAll'!$C39="",'PJ - PAll'!$D39=""),"",'PJ - PAll'!B39)</f>
        <v/>
      </c>
      <c r="D53" s="232" t="str">
        <f>IF('PJ - PAll'!C39="","",'PJ - PAll'!C39)</f>
        <v/>
      </c>
      <c r="E53" s="232" t="str">
        <f>IF('PJ - PAll'!D39="","",'PJ - PAll'!D39)</f>
        <v/>
      </c>
      <c r="F53" s="236" t="str">
        <f>IF('PJ - PAll'!H39="","",'PJ - PAll'!H39)</f>
        <v/>
      </c>
      <c r="G53" s="236" t="str">
        <f>IF('PJ - PAll'!M39="","",'PJ - PAll'!M39)</f>
        <v/>
      </c>
      <c r="H53" s="236"/>
      <c r="I53" s="519" t="str">
        <f>IF('PJ - PAll'!O39="","",'PJ - PAll'!O39)</f>
        <v/>
      </c>
    </row>
    <row r="54" spans="2:9" ht="18" customHeight="1" x14ac:dyDescent="0.2">
      <c r="B54" s="510" t="str">
        <f>IF(AND('PJ - PAll'!$C40="",'PJ - PAll'!$D40=""),"",'PJ - PAll'!V40)</f>
        <v/>
      </c>
      <c r="C54" s="221" t="str">
        <f>IF(AND('PJ - PAll'!$C40="",'PJ - PAll'!$D40=""),"",'PJ - PAll'!B40)</f>
        <v/>
      </c>
      <c r="D54" s="222" t="str">
        <f>IF('PJ - PAll'!C40="","",'PJ - PAll'!C40)</f>
        <v/>
      </c>
      <c r="E54" s="222" t="str">
        <f>IF('PJ - PAll'!D40="","",'PJ - PAll'!D40)</f>
        <v/>
      </c>
      <c r="F54" s="226" t="str">
        <f>IF('PJ - PAll'!H40="","",'PJ - PAll'!H40)</f>
        <v/>
      </c>
      <c r="G54" s="226" t="str">
        <f>IF('PJ - PAll'!M40="","",'PJ - PAll'!M40)</f>
        <v/>
      </c>
      <c r="H54" s="226"/>
      <c r="I54" s="518" t="str">
        <f>IF('PJ - PAll'!O40="","",'PJ - PAll'!O40)</f>
        <v/>
      </c>
    </row>
    <row r="55" spans="2:9" ht="18" customHeight="1" x14ac:dyDescent="0.2">
      <c r="B55" s="511" t="str">
        <f>IF(AND('PJ - PAll'!$C41="",'PJ - PAll'!$D41=""),"",'PJ - PAll'!V41)</f>
        <v/>
      </c>
      <c r="C55" s="231" t="str">
        <f>IF(AND('PJ - PAll'!$C41="",'PJ - PAll'!$D41=""),"",'PJ - PAll'!B41)</f>
        <v/>
      </c>
      <c r="D55" s="232" t="str">
        <f>IF('PJ - PAll'!C41="","",'PJ - PAll'!C41)</f>
        <v/>
      </c>
      <c r="E55" s="232" t="str">
        <f>IF('PJ - PAll'!D41="","",'PJ - PAll'!D41)</f>
        <v/>
      </c>
      <c r="F55" s="236" t="str">
        <f>IF('PJ - PAll'!H41="","",'PJ - PAll'!H41)</f>
        <v/>
      </c>
      <c r="G55" s="236" t="str">
        <f>IF('PJ - PAll'!M41="","",'PJ - PAll'!M41)</f>
        <v/>
      </c>
      <c r="H55" s="236"/>
      <c r="I55" s="519" t="str">
        <f>IF('PJ - PAll'!O41="","",'PJ - PAll'!O41)</f>
        <v/>
      </c>
    </row>
    <row r="56" spans="2:9" ht="18" customHeight="1" x14ac:dyDescent="0.2">
      <c r="B56" s="510" t="str">
        <f>IF(AND('PJ - PAll'!$C42="",'PJ - PAll'!$D42=""),"",'PJ - PAll'!V42)</f>
        <v/>
      </c>
      <c r="C56" s="221" t="str">
        <f>IF(AND('PJ - PAll'!$C42="",'PJ - PAll'!$D42=""),"",'PJ - PAll'!B42)</f>
        <v/>
      </c>
      <c r="D56" s="222" t="str">
        <f>IF('PJ - PAll'!C42="","",'PJ - PAll'!C42)</f>
        <v/>
      </c>
      <c r="E56" s="222" t="str">
        <f>IF('PJ - PAll'!D42="","",'PJ - PAll'!D42)</f>
        <v/>
      </c>
      <c r="F56" s="226" t="str">
        <f>IF('PJ - PAll'!H42="","",'PJ - PAll'!H42)</f>
        <v/>
      </c>
      <c r="G56" s="226" t="str">
        <f>IF('PJ - PAll'!M42="","",'PJ - PAll'!M42)</f>
        <v/>
      </c>
      <c r="H56" s="226"/>
      <c r="I56" s="518" t="str">
        <f>IF('PJ - PAll'!O42="","",'PJ - PAll'!O42)</f>
        <v/>
      </c>
    </row>
    <row r="57" spans="2:9" ht="18" customHeight="1" x14ac:dyDescent="0.2">
      <c r="B57" s="511" t="str">
        <f>IF(AND('PJ - PAll'!$C43="",'PJ - PAll'!$D43=""),"",'PJ - PAll'!V43)</f>
        <v/>
      </c>
      <c r="C57" s="231" t="str">
        <f>IF(AND('PJ - PAll'!$C43="",'PJ - PAll'!$D43=""),"",'PJ - PAll'!B43)</f>
        <v/>
      </c>
      <c r="D57" s="232" t="str">
        <f>IF('PJ - PAll'!C43="","",'PJ - PAll'!C43)</f>
        <v/>
      </c>
      <c r="E57" s="232" t="str">
        <f>IF('PJ - PAll'!D43="","",'PJ - PAll'!D43)</f>
        <v/>
      </c>
      <c r="F57" s="236" t="str">
        <f>IF('PJ - PAll'!H43="","",'PJ - PAll'!H43)</f>
        <v/>
      </c>
      <c r="G57" s="236" t="str">
        <f>IF('PJ - PAll'!M43="","",'PJ - PAll'!M43)</f>
        <v/>
      </c>
      <c r="H57" s="236"/>
      <c r="I57" s="519" t="str">
        <f>IF('PJ - PAll'!O43="","",'PJ - PAll'!O43)</f>
        <v/>
      </c>
    </row>
    <row r="58" spans="2:9" ht="18" customHeight="1" x14ac:dyDescent="0.2">
      <c r="B58" s="514" t="str">
        <f>IF(AND('PJ - PAll'!$C44="",'PJ - PAll'!$D44=""),"",'PJ - PAll'!V44)</f>
        <v/>
      </c>
      <c r="C58" s="301" t="str">
        <f>IF(AND('PJ - PAll'!$C44="",'PJ - PAll'!$D44=""),"",'PJ - PAll'!B44)</f>
        <v/>
      </c>
      <c r="D58" s="239" t="str">
        <f>IF('PJ - PAll'!C44="","",'PJ - PAll'!C44)</f>
        <v/>
      </c>
      <c r="E58" s="239" t="str">
        <f>IF('PJ - PAll'!D44="","",'PJ - PAll'!D44)</f>
        <v/>
      </c>
      <c r="F58" s="305" t="str">
        <f>IF('PJ - PAll'!H44="","",'PJ - PAll'!H44)</f>
        <v/>
      </c>
      <c r="G58" s="305" t="str">
        <f>IF('PJ - PAll'!M44="","",'PJ - PAll'!M44)</f>
        <v/>
      </c>
      <c r="H58" s="305"/>
      <c r="I58" s="522" t="str">
        <f>IF('PJ - PAll'!O44="","",'PJ - PAll'!O44)</f>
        <v/>
      </c>
    </row>
    <row r="59" spans="2:9" ht="18" customHeight="1" x14ac:dyDescent="0.2">
      <c r="B59" s="511" t="str">
        <f>IF(AND('PJ - PAll'!$C45="",'PJ - PAll'!$D45=""),"",'PJ - PAll'!V45)</f>
        <v/>
      </c>
      <c r="C59" s="231" t="str">
        <f>IF(AND('PJ - PAll'!$C45="",'PJ - PAll'!$D45=""),"",'PJ - PAll'!B45)</f>
        <v/>
      </c>
      <c r="D59" s="232" t="str">
        <f>IF('PJ - PAll'!C45="","",'PJ - PAll'!C45)</f>
        <v/>
      </c>
      <c r="E59" s="232" t="str">
        <f>IF('PJ - PAll'!D45="","",'PJ - PAll'!D45)</f>
        <v/>
      </c>
      <c r="F59" s="236" t="str">
        <f>IF('PJ - PAll'!H45="","",'PJ - PAll'!H45)</f>
        <v/>
      </c>
      <c r="G59" s="236" t="str">
        <f>IF('PJ - PAll'!M45="","",'PJ - PAll'!M45)</f>
        <v/>
      </c>
      <c r="H59" s="236"/>
      <c r="I59" s="519" t="str">
        <f>IF('PJ - PAll'!O45="","",'PJ - PAll'!O45)</f>
        <v/>
      </c>
    </row>
    <row r="60" spans="2:9" ht="18" customHeight="1" x14ac:dyDescent="0.2">
      <c r="B60" s="510" t="str">
        <f>IF(AND('PJ - PAll'!$C46="",'PJ - PAll'!$D46=""),"",'PJ - PAll'!V46)</f>
        <v/>
      </c>
      <c r="C60" s="221" t="str">
        <f>IF(AND('PJ - PAll'!$C46="",'PJ - PAll'!$D46=""),"",'PJ - PAll'!B46)</f>
        <v/>
      </c>
      <c r="D60" s="222" t="str">
        <f>IF('PJ - PAll'!C46="","",'PJ - PAll'!C46)</f>
        <v/>
      </c>
      <c r="E60" s="222" t="str">
        <f>IF('PJ - PAll'!D46="","",'PJ - PAll'!D46)</f>
        <v/>
      </c>
      <c r="F60" s="226" t="str">
        <f>IF('PJ - PAll'!H46="","",'PJ - PAll'!H46)</f>
        <v/>
      </c>
      <c r="G60" s="226" t="str">
        <f>IF('PJ - PAll'!M46="","",'PJ - PAll'!M46)</f>
        <v/>
      </c>
      <c r="H60" s="226"/>
      <c r="I60" s="518" t="str">
        <f>IF('PJ - PAll'!O46="","",'PJ - PAll'!O46)</f>
        <v/>
      </c>
    </row>
    <row r="61" spans="2:9" ht="18" customHeight="1" x14ac:dyDescent="0.2">
      <c r="B61" s="511" t="str">
        <f>IF(AND('PJ - PAll'!$C47="",'PJ - PAll'!$D47=""),"",'PJ - PAll'!V47)</f>
        <v/>
      </c>
      <c r="C61" s="231" t="str">
        <f>IF(AND('PJ - PAll'!$C47="",'PJ - PAll'!$D47=""),"",'PJ - PAll'!B47)</f>
        <v/>
      </c>
      <c r="D61" s="232" t="str">
        <f>IF('PJ - PAll'!C47="","",'PJ - PAll'!C47)</f>
        <v/>
      </c>
      <c r="E61" s="232" t="str">
        <f>IF('PJ - PAll'!D47="","",'PJ - PAll'!D47)</f>
        <v/>
      </c>
      <c r="F61" s="236" t="str">
        <f>IF('PJ - PAll'!H47="","",'PJ - PAll'!H47)</f>
        <v/>
      </c>
      <c r="G61" s="236" t="str">
        <f>IF('PJ - PAll'!M47="","",'PJ - PAll'!M47)</f>
        <v/>
      </c>
      <c r="H61" s="236"/>
      <c r="I61" s="519" t="str">
        <f>IF('PJ - PAll'!O47="","",'PJ - PAll'!O47)</f>
        <v/>
      </c>
    </row>
    <row r="62" spans="2:9" ht="18" customHeight="1" x14ac:dyDescent="0.2">
      <c r="B62" s="510" t="str">
        <f>IF(AND('PJ - PAll'!$C48="",'PJ - PAll'!$D48=""),"",'PJ - PAll'!V48)</f>
        <v/>
      </c>
      <c r="C62" s="221" t="str">
        <f>IF(AND('PJ - PAll'!$C48="",'PJ - PAll'!$D48=""),"",'PJ - PAll'!B48)</f>
        <v/>
      </c>
      <c r="D62" s="222" t="str">
        <f>IF('PJ - PAll'!C48="","",'PJ - PAll'!C48)</f>
        <v/>
      </c>
      <c r="E62" s="222" t="str">
        <f>IF('PJ - PAll'!D48="","",'PJ - PAll'!D48)</f>
        <v/>
      </c>
      <c r="F62" s="226" t="str">
        <f>IF('PJ - PAll'!H48="","",'PJ - PAll'!H48)</f>
        <v/>
      </c>
      <c r="G62" s="226" t="str">
        <f>IF('PJ - PAll'!M48="","",'PJ - PAll'!M48)</f>
        <v/>
      </c>
      <c r="H62" s="226"/>
      <c r="I62" s="518" t="str">
        <f>IF('PJ - PAll'!O48="","",'PJ - PAll'!O48)</f>
        <v/>
      </c>
    </row>
    <row r="63" spans="2:9" ht="18" customHeight="1" x14ac:dyDescent="0.2">
      <c r="B63" s="511" t="str">
        <f>IF(AND('PJ - PAll'!$C49="",'PJ - PAll'!$D49=""),"",'PJ - PAll'!V49)</f>
        <v/>
      </c>
      <c r="C63" s="231" t="str">
        <f>IF(AND('PJ - PAll'!$C49="",'PJ - PAll'!$D49=""),"",'PJ - PAll'!B49)</f>
        <v/>
      </c>
      <c r="D63" s="232" t="str">
        <f>IF('PJ - PAll'!C49="","",'PJ - PAll'!C49)</f>
        <v/>
      </c>
      <c r="E63" s="232" t="str">
        <f>IF('PJ - PAll'!D49="","",'PJ - PAll'!D49)</f>
        <v/>
      </c>
      <c r="F63" s="236" t="str">
        <f>IF('PJ - PAll'!H49="","",'PJ - PAll'!H49)</f>
        <v/>
      </c>
      <c r="G63" s="236" t="str">
        <f>IF('PJ - PAll'!M49="","",'PJ - PAll'!M49)</f>
        <v/>
      </c>
      <c r="H63" s="236"/>
      <c r="I63" s="519" t="str">
        <f>IF('PJ - PAll'!O49="","",'PJ - PAll'!O49)</f>
        <v/>
      </c>
    </row>
    <row r="64" spans="2:9" ht="18" customHeight="1" x14ac:dyDescent="0.2">
      <c r="B64" s="510" t="str">
        <f>IF(AND('PJ - PAll'!$C50="",'PJ - PAll'!$D50=""),"",'PJ - PAll'!V50)</f>
        <v/>
      </c>
      <c r="C64" s="221" t="str">
        <f>IF(AND('PJ - PAll'!$C50="",'PJ - PAll'!$D50=""),"",'PJ - PAll'!B50)</f>
        <v/>
      </c>
      <c r="D64" s="222" t="str">
        <f>IF('PJ - PAll'!C50="","",'PJ - PAll'!C50)</f>
        <v/>
      </c>
      <c r="E64" s="222" t="str">
        <f>IF('PJ - PAll'!D50="","",'PJ - PAll'!D50)</f>
        <v/>
      </c>
      <c r="F64" s="226" t="str">
        <f>IF('PJ - PAll'!H50="","",'PJ - PAll'!H50)</f>
        <v/>
      </c>
      <c r="G64" s="226" t="str">
        <f>IF('PJ - PAll'!M50="","",'PJ - PAll'!M50)</f>
        <v/>
      </c>
      <c r="H64" s="226"/>
      <c r="I64" s="518" t="str">
        <f>IF('PJ - PAll'!O50="","",'PJ - PAll'!O50)</f>
        <v/>
      </c>
    </row>
    <row r="65" spans="2:9" ht="18" customHeight="1" x14ac:dyDescent="0.2">
      <c r="B65" s="511" t="str">
        <f>IF(AND('PJ - PAll'!$C51="",'PJ - PAll'!$D51=""),"",'PJ - PAll'!V51)</f>
        <v/>
      </c>
      <c r="C65" s="231" t="str">
        <f>IF(AND('PJ - PAll'!$C51="",'PJ - PAll'!$D51=""),"",'PJ - PAll'!B51)</f>
        <v/>
      </c>
      <c r="D65" s="232" t="str">
        <f>IF('PJ - PAll'!C51="","",'PJ - PAll'!C51)</f>
        <v/>
      </c>
      <c r="E65" s="232" t="str">
        <f>IF('PJ - PAll'!D51="","",'PJ - PAll'!D51)</f>
        <v/>
      </c>
      <c r="F65" s="236" t="str">
        <f>IF('PJ - PAll'!H51="","",'PJ - PAll'!H51)</f>
        <v/>
      </c>
      <c r="G65" s="236" t="str">
        <f>IF('PJ - PAll'!M51="","",'PJ - PAll'!M51)</f>
        <v/>
      </c>
      <c r="H65" s="236"/>
      <c r="I65" s="519" t="str">
        <f>IF('PJ - PAll'!O51="","",'PJ - PAll'!O51)</f>
        <v/>
      </c>
    </row>
    <row r="66" spans="2:9" ht="18" customHeight="1" x14ac:dyDescent="0.2">
      <c r="B66" s="510" t="str">
        <f>IF(AND('PJ - PAll'!$C52="",'PJ - PAll'!$D52=""),"",'PJ - PAll'!V52)</f>
        <v/>
      </c>
      <c r="C66" s="221" t="str">
        <f>IF(AND('PJ - PAll'!$C52="",'PJ - PAll'!$D52=""),"",'PJ - PAll'!B52)</f>
        <v/>
      </c>
      <c r="D66" s="222" t="str">
        <f>IF('PJ - PAll'!C52="","",'PJ - PAll'!C52)</f>
        <v/>
      </c>
      <c r="E66" s="222" t="str">
        <f>IF('PJ - PAll'!D52="","",'PJ - PAll'!D52)</f>
        <v/>
      </c>
      <c r="F66" s="226" t="str">
        <f>IF('PJ - PAll'!H52="","",'PJ - PAll'!H52)</f>
        <v/>
      </c>
      <c r="G66" s="226" t="str">
        <f>IF('PJ - PAll'!M52="","",'PJ - PAll'!M52)</f>
        <v/>
      </c>
      <c r="H66" s="226"/>
      <c r="I66" s="518" t="str">
        <f>IF('PJ - PAll'!O52="","",'PJ - PAll'!O52)</f>
        <v/>
      </c>
    </row>
    <row r="67" spans="2:9" ht="18" customHeight="1" x14ac:dyDescent="0.2">
      <c r="B67" s="511" t="str">
        <f>IF(AND('PJ - PAll'!$C53="",'PJ - PAll'!$D53=""),"",'PJ - PAll'!V53)</f>
        <v/>
      </c>
      <c r="C67" s="231" t="str">
        <f>IF(AND('PJ - PAll'!$C53="",'PJ - PAll'!$D53=""),"",'PJ - PAll'!B53)</f>
        <v/>
      </c>
      <c r="D67" s="232" t="str">
        <f>IF('PJ - PAll'!C53="","",'PJ - PAll'!C53)</f>
        <v/>
      </c>
      <c r="E67" s="232" t="str">
        <f>IF('PJ - PAll'!D53="","",'PJ - PAll'!D53)</f>
        <v/>
      </c>
      <c r="F67" s="236" t="str">
        <f>IF('PJ - PAll'!H53="","",'PJ - PAll'!H53)</f>
        <v/>
      </c>
      <c r="G67" s="236" t="str">
        <f>IF('PJ - PAll'!M53="","",'PJ - PAll'!M53)</f>
        <v/>
      </c>
      <c r="H67" s="236"/>
      <c r="I67" s="519" t="str">
        <f>IF('PJ - PAll'!O53="","",'PJ - PAll'!O53)</f>
        <v/>
      </c>
    </row>
    <row r="68" spans="2:9" ht="18" customHeight="1" x14ac:dyDescent="0.2">
      <c r="B68" s="510" t="str">
        <f>IF(AND('PJ - PAll'!$C54="",'PJ - PAll'!$D54=""),"",'PJ - PAll'!V54)</f>
        <v/>
      </c>
      <c r="C68" s="221" t="str">
        <f>IF(AND('PJ - PAll'!$C54="",'PJ - PAll'!$D54=""),"",'PJ - PAll'!B54)</f>
        <v/>
      </c>
      <c r="D68" s="222" t="str">
        <f>IF('PJ - PAll'!C54="","",'PJ - PAll'!C54)</f>
        <v/>
      </c>
      <c r="E68" s="222" t="str">
        <f>IF('PJ - PAll'!D54="","",'PJ - PAll'!D54)</f>
        <v/>
      </c>
      <c r="F68" s="226" t="str">
        <f>IF('PJ - PAll'!H54="","",'PJ - PAll'!H54)</f>
        <v/>
      </c>
      <c r="G68" s="226" t="str">
        <f>IF('PJ - PAll'!M54="","",'PJ - PAll'!M54)</f>
        <v/>
      </c>
      <c r="H68" s="226"/>
      <c r="I68" s="518" t="str">
        <f>IF('PJ - PAll'!O54="","",'PJ - PAll'!O54)</f>
        <v/>
      </c>
    </row>
    <row r="69" spans="2:9" ht="18" customHeight="1" x14ac:dyDescent="0.2">
      <c r="B69" s="511" t="str">
        <f>IF(AND('PJ - PAll'!$C55="",'PJ - PAll'!$D55=""),"",'PJ - PAll'!V55)</f>
        <v/>
      </c>
      <c r="C69" s="231" t="str">
        <f>IF(AND('PJ - PAll'!$C55="",'PJ - PAll'!$D55=""),"",'PJ - PAll'!B55)</f>
        <v/>
      </c>
      <c r="D69" s="232" t="str">
        <f>IF('PJ - PAll'!C55="","",'PJ - PAll'!C55)</f>
        <v/>
      </c>
      <c r="E69" s="232" t="str">
        <f>IF('PJ - PAll'!D55="","",'PJ - PAll'!D55)</f>
        <v/>
      </c>
      <c r="F69" s="236" t="str">
        <f>IF('PJ - PAll'!H55="","",'PJ - PAll'!H55)</f>
        <v/>
      </c>
      <c r="G69" s="236" t="str">
        <f>IF('PJ - PAll'!M55="","",'PJ - PAll'!M55)</f>
        <v/>
      </c>
      <c r="H69" s="236"/>
      <c r="I69" s="519" t="str">
        <f>IF('PJ - PAll'!O55="","",'PJ - PAll'!O55)</f>
        <v/>
      </c>
    </row>
    <row r="70" spans="2:9" ht="18" customHeight="1" x14ac:dyDescent="0.2">
      <c r="B70" s="510" t="str">
        <f>IF(AND('PJ - PAll'!$C56="",'PJ - PAll'!$D56=""),"",'PJ - PAll'!V56)</f>
        <v/>
      </c>
      <c r="C70" s="221" t="str">
        <f>IF(AND('PJ - PAll'!$C56="",'PJ - PAll'!$D56=""),"",'PJ - PAll'!B56)</f>
        <v/>
      </c>
      <c r="D70" s="222" t="str">
        <f>IF('PJ - PAll'!C56="","",'PJ - PAll'!C56)</f>
        <v/>
      </c>
      <c r="E70" s="222" t="str">
        <f>IF('PJ - PAll'!D56="","",'PJ - PAll'!D56)</f>
        <v/>
      </c>
      <c r="F70" s="226" t="str">
        <f>IF('PJ - PAll'!H56="","",'PJ - PAll'!H56)</f>
        <v/>
      </c>
      <c r="G70" s="226" t="str">
        <f>IF('PJ - PAll'!M56="","",'PJ - PAll'!M56)</f>
        <v/>
      </c>
      <c r="H70" s="226"/>
      <c r="I70" s="518" t="str">
        <f>IF('PJ - PAll'!O56="","",'PJ - PAll'!O56)</f>
        <v/>
      </c>
    </row>
    <row r="71" spans="2:9" ht="18" customHeight="1" x14ac:dyDescent="0.2">
      <c r="B71" s="511" t="str">
        <f>IF(AND('PJ - PAll'!$C57="",'PJ - PAll'!$D57=""),"",'PJ - PAll'!V57)</f>
        <v/>
      </c>
      <c r="C71" s="231" t="str">
        <f>IF(AND('PJ - PAll'!$C57="",'PJ - PAll'!$D57=""),"",'PJ - PAll'!B57)</f>
        <v/>
      </c>
      <c r="D71" s="232" t="str">
        <f>IF('PJ - PAll'!C57="","",'PJ - PAll'!C57)</f>
        <v/>
      </c>
      <c r="E71" s="232" t="str">
        <f>IF('PJ - PAll'!D57="","",'PJ - PAll'!D57)</f>
        <v/>
      </c>
      <c r="F71" s="236" t="str">
        <f>IF('PJ - PAll'!H57="","",'PJ - PAll'!H57)</f>
        <v/>
      </c>
      <c r="G71" s="236" t="str">
        <f>IF('PJ - PAll'!M57="","",'PJ - PAll'!M57)</f>
        <v/>
      </c>
      <c r="H71" s="236"/>
      <c r="I71" s="519" t="str">
        <f>IF('PJ - PAll'!O57="","",'PJ - PAll'!O57)</f>
        <v/>
      </c>
    </row>
    <row r="72" spans="2:9" ht="18" customHeight="1" x14ac:dyDescent="0.2">
      <c r="B72" s="510" t="str">
        <f>IF(AND('PJ - PAll'!$C58="",'PJ - PAll'!$D58=""),"",'PJ - PAll'!V58)</f>
        <v/>
      </c>
      <c r="C72" s="221" t="str">
        <f>IF(AND('PJ - PAll'!$C58="",'PJ - PAll'!$D58=""),"",'PJ - PAll'!B58)</f>
        <v/>
      </c>
      <c r="D72" s="222" t="str">
        <f>IF('PJ - PAll'!C58="","",'PJ - PAll'!C58)</f>
        <v/>
      </c>
      <c r="E72" s="222" t="str">
        <f>IF('PJ - PAll'!D58="","",'PJ - PAll'!D58)</f>
        <v/>
      </c>
      <c r="F72" s="226" t="str">
        <f>IF('PJ - PAll'!H58="","",'PJ - PAll'!H58)</f>
        <v/>
      </c>
      <c r="G72" s="226" t="str">
        <f>IF('PJ - PAll'!M58="","",'PJ - PAll'!M58)</f>
        <v/>
      </c>
      <c r="H72" s="226"/>
      <c r="I72" s="518" t="str">
        <f>IF('PJ - PAll'!O58="","",'PJ - PAll'!O58)</f>
        <v/>
      </c>
    </row>
    <row r="73" spans="2:9" ht="18" customHeight="1" x14ac:dyDescent="0.2">
      <c r="B73" s="511" t="str">
        <f>IF(AND('PJ - PAll'!$C59="",'PJ - PAll'!$D59=""),"",'PJ - PAll'!V59)</f>
        <v/>
      </c>
      <c r="C73" s="231" t="str">
        <f>IF(AND('PJ - PAll'!$C59="",'PJ - PAll'!$D59=""),"",'PJ - PAll'!B59)</f>
        <v/>
      </c>
      <c r="D73" s="232" t="str">
        <f>IF('PJ - PAll'!C59="","",'PJ - PAll'!C59)</f>
        <v/>
      </c>
      <c r="E73" s="232" t="str">
        <f>IF('PJ - PAll'!D59="","",'PJ - PAll'!D59)</f>
        <v/>
      </c>
      <c r="F73" s="236" t="str">
        <f>IF('PJ - PAll'!H59="","",'PJ - PAll'!H59)</f>
        <v/>
      </c>
      <c r="G73" s="236" t="str">
        <f>IF('PJ - PAll'!M59="","",'PJ - PAll'!M59)</f>
        <v/>
      </c>
      <c r="H73" s="236"/>
      <c r="I73" s="519" t="str">
        <f>IF('PJ - PAll'!O59="","",'PJ - PAll'!O59)</f>
        <v/>
      </c>
    </row>
    <row r="74" spans="2:9" ht="18" customHeight="1" x14ac:dyDescent="0.2">
      <c r="B74" s="510" t="str">
        <f>IF(AND('PJ - PAll'!$C60="",'PJ - PAll'!$D60=""),"",'PJ - PAll'!V60)</f>
        <v/>
      </c>
      <c r="C74" s="221" t="str">
        <f>IF(AND('PJ - PAll'!$C60="",'PJ - PAll'!$D60=""),"",'PJ - PAll'!B60)</f>
        <v/>
      </c>
      <c r="D74" s="222" t="str">
        <f>IF('PJ - PAll'!C60="","",'PJ - PAll'!C60)</f>
        <v/>
      </c>
      <c r="E74" s="222" t="str">
        <f>IF('PJ - PAll'!D60="","",'PJ - PAll'!D60)</f>
        <v/>
      </c>
      <c r="F74" s="226" t="str">
        <f>IF('PJ - PAll'!H60="","",'PJ - PAll'!H60)</f>
        <v/>
      </c>
      <c r="G74" s="226" t="str">
        <f>IF('PJ - PAll'!M60="","",'PJ - PAll'!M60)</f>
        <v/>
      </c>
      <c r="H74" s="226"/>
      <c r="I74" s="518" t="str">
        <f>IF('PJ - PAll'!O60="","",'PJ - PAll'!O60)</f>
        <v/>
      </c>
    </row>
    <row r="75" spans="2:9" ht="18" customHeight="1" x14ac:dyDescent="0.2">
      <c r="B75" s="511" t="str">
        <f>IF(AND('PJ - PAll'!$C61="",'PJ - PAll'!$D61=""),"",'PJ - PAll'!V61)</f>
        <v/>
      </c>
      <c r="C75" s="231" t="str">
        <f>IF(AND('PJ - PAll'!$C61="",'PJ - PAll'!$D61=""),"",'PJ - PAll'!B61)</f>
        <v/>
      </c>
      <c r="D75" s="232" t="str">
        <f>IF('PJ - PAll'!C61="","",'PJ - PAll'!C61)</f>
        <v/>
      </c>
      <c r="E75" s="232" t="str">
        <f>IF('PJ - PAll'!D61="","",'PJ - PAll'!D61)</f>
        <v/>
      </c>
      <c r="F75" s="236" t="str">
        <f>IF('PJ - PAll'!H61="","",'PJ - PAll'!H61)</f>
        <v/>
      </c>
      <c r="G75" s="236" t="str">
        <f>IF('PJ - PAll'!M61="","",'PJ - PAll'!M61)</f>
        <v/>
      </c>
      <c r="H75" s="236"/>
      <c r="I75" s="519" t="str">
        <f>IF('PJ - PAll'!O61="","",'PJ - PAll'!O61)</f>
        <v/>
      </c>
    </row>
    <row r="76" spans="2:9" ht="18" customHeight="1" x14ac:dyDescent="0.2">
      <c r="B76" s="510" t="str">
        <f>IF(AND('PJ - PAll'!$C62="",'PJ - PAll'!$D62=""),"",'PJ - PAll'!V62)</f>
        <v/>
      </c>
      <c r="C76" s="221" t="str">
        <f>IF(AND('PJ - PAll'!$C62="",'PJ - PAll'!$D62=""),"",'PJ - PAll'!B62)</f>
        <v/>
      </c>
      <c r="D76" s="222" t="str">
        <f>IF('PJ - PAll'!C62="","",'PJ - PAll'!C62)</f>
        <v/>
      </c>
      <c r="E76" s="222" t="str">
        <f>IF('PJ - PAll'!D62="","",'PJ - PAll'!D62)</f>
        <v/>
      </c>
      <c r="F76" s="226" t="str">
        <f>IF('PJ - PAll'!H62="","",'PJ - PAll'!H62)</f>
        <v/>
      </c>
      <c r="G76" s="226" t="str">
        <f>IF('PJ - PAll'!M62="","",'PJ - PAll'!M62)</f>
        <v/>
      </c>
      <c r="H76" s="226"/>
      <c r="I76" s="518" t="str">
        <f>IF('PJ - PAll'!O62="","",'PJ - PAll'!O62)</f>
        <v/>
      </c>
    </row>
    <row r="77" spans="2:9" ht="18" customHeight="1" x14ac:dyDescent="0.2">
      <c r="B77" s="511" t="str">
        <f>IF(AND('PJ - PAll'!$C63="",'PJ - PAll'!$D63=""),"",'PJ - PAll'!V63)</f>
        <v/>
      </c>
      <c r="C77" s="231" t="str">
        <f>IF(AND('PJ - PAll'!$C63="",'PJ - PAll'!$D63=""),"",'PJ - PAll'!B63)</f>
        <v/>
      </c>
      <c r="D77" s="232" t="str">
        <f>IF('PJ - PAll'!C63="","",'PJ - PAll'!C63)</f>
        <v/>
      </c>
      <c r="E77" s="232" t="str">
        <f>IF('PJ - PAll'!D63="","",'PJ - PAll'!D63)</f>
        <v/>
      </c>
      <c r="F77" s="236" t="str">
        <f>IF('PJ - PAll'!H63="","",'PJ - PAll'!H63)</f>
        <v/>
      </c>
      <c r="G77" s="236" t="str">
        <f>IF('PJ - PAll'!M63="","",'PJ - PAll'!M63)</f>
        <v/>
      </c>
      <c r="H77" s="236"/>
      <c r="I77" s="519" t="str">
        <f>IF('PJ - PAll'!O63="","",'PJ - PAll'!O63)</f>
        <v/>
      </c>
    </row>
    <row r="78" spans="2:9" ht="18" customHeight="1" x14ac:dyDescent="0.2">
      <c r="B78" s="510" t="str">
        <f>IF(AND('PJ - PAll'!$C64="",'PJ - PAll'!$D64=""),"",'PJ - PAll'!V64)</f>
        <v/>
      </c>
      <c r="C78" s="221" t="str">
        <f>IF(AND('PJ - PAll'!$C64="",'PJ - PAll'!$D64=""),"",'PJ - PAll'!B64)</f>
        <v/>
      </c>
      <c r="D78" s="222" t="str">
        <f>IF('PJ - PAll'!C64="","",'PJ - PAll'!C64)</f>
        <v/>
      </c>
      <c r="E78" s="222" t="str">
        <f>IF('PJ - PAll'!D64="","",'PJ - PAll'!D64)</f>
        <v/>
      </c>
      <c r="F78" s="226" t="str">
        <f>IF('PJ - PAll'!H64="","",'PJ - PAll'!H64)</f>
        <v/>
      </c>
      <c r="G78" s="226" t="str">
        <f>IF('PJ - PAll'!M64="","",'PJ - PAll'!M64)</f>
        <v/>
      </c>
      <c r="H78" s="226"/>
      <c r="I78" s="518" t="str">
        <f>IF('PJ - PAll'!O64="","",'PJ - PAll'!O64)</f>
        <v/>
      </c>
    </row>
    <row r="79" spans="2:9" ht="18" customHeight="1" x14ac:dyDescent="0.2">
      <c r="B79" s="511" t="str">
        <f>IF(AND('PJ - PAll'!$C65="",'PJ - PAll'!$D65=""),"",'PJ - PAll'!V65)</f>
        <v/>
      </c>
      <c r="C79" s="231" t="str">
        <f>IF(AND('PJ - PAll'!$C65="",'PJ - PAll'!$D65=""),"",'PJ - PAll'!B65)</f>
        <v/>
      </c>
      <c r="D79" s="232" t="str">
        <f>IF('PJ - PAll'!C65="","",'PJ - PAll'!C65)</f>
        <v/>
      </c>
      <c r="E79" s="232" t="str">
        <f>IF('PJ - PAll'!D65="","",'PJ - PAll'!D65)</f>
        <v/>
      </c>
      <c r="F79" s="236" t="str">
        <f>IF('PJ - PAll'!H65="","",'PJ - PAll'!H65)</f>
        <v/>
      </c>
      <c r="G79" s="236" t="str">
        <f>IF('PJ - PAll'!M65="","",'PJ - PAll'!M65)</f>
        <v/>
      </c>
      <c r="H79" s="236"/>
      <c r="I79" s="519" t="str">
        <f>IF('PJ - PAll'!O65="","",'PJ - PAll'!O65)</f>
        <v/>
      </c>
    </row>
    <row r="80" spans="2:9" ht="18" customHeight="1" x14ac:dyDescent="0.2">
      <c r="B80" s="510" t="str">
        <f>IF(AND('PJ - PAll'!$C66="",'PJ - PAll'!$D66=""),"",'PJ - PAll'!V66)</f>
        <v/>
      </c>
      <c r="C80" s="221" t="str">
        <f>IF(AND('PJ - PAll'!$C66="",'PJ - PAll'!$D66=""),"",'PJ - PAll'!B66)</f>
        <v/>
      </c>
      <c r="D80" s="222" t="str">
        <f>IF('PJ - PAll'!C66="","",'PJ - PAll'!C66)</f>
        <v/>
      </c>
      <c r="E80" s="222" t="str">
        <f>IF('PJ - PAll'!D66="","",'PJ - PAll'!D66)</f>
        <v/>
      </c>
      <c r="F80" s="226" t="str">
        <f>IF('PJ - PAll'!H66="","",'PJ - PAll'!H66)</f>
        <v/>
      </c>
      <c r="G80" s="226" t="str">
        <f>IF('PJ - PAll'!M66="","",'PJ - PAll'!M66)</f>
        <v/>
      </c>
      <c r="H80" s="226"/>
      <c r="I80" s="518" t="str">
        <f>IF('PJ - PAll'!O66="","",'PJ - PAll'!O66)</f>
        <v/>
      </c>
    </row>
    <row r="81" spans="2:11" ht="18" customHeight="1" x14ac:dyDescent="0.2">
      <c r="B81" s="511" t="str">
        <f>IF(AND('PJ - PAll'!$C67="",'PJ - PAll'!$D67=""),"",'PJ - PAll'!V67)</f>
        <v/>
      </c>
      <c r="C81" s="231" t="str">
        <f>IF(AND('PJ - PAll'!$C67="",'PJ - PAll'!$D67=""),"",'PJ - PAll'!B67)</f>
        <v/>
      </c>
      <c r="D81" s="232" t="str">
        <f>IF('PJ - PAll'!C67="","",'PJ - PAll'!C67)</f>
        <v/>
      </c>
      <c r="E81" s="232" t="str">
        <f>IF('PJ - PAll'!D67="","",'PJ - PAll'!D67)</f>
        <v/>
      </c>
      <c r="F81" s="236" t="str">
        <f>IF('PJ - PAll'!H67="","",'PJ - PAll'!H67)</f>
        <v/>
      </c>
      <c r="G81" s="236" t="str">
        <f>IF('PJ - PAll'!M67="","",'PJ - PAll'!M67)</f>
        <v/>
      </c>
      <c r="H81" s="236"/>
      <c r="I81" s="519" t="str">
        <f>IF('PJ - PAll'!O67="","",'PJ - PAll'!O67)</f>
        <v/>
      </c>
    </row>
    <row r="82" spans="2:11" ht="18" customHeight="1" x14ac:dyDescent="0.2">
      <c r="B82" s="510" t="str">
        <f>IF(AND('PJ - PAll'!$C68="",'PJ - PAll'!$D68=""),"",'PJ - PAll'!V68)</f>
        <v/>
      </c>
      <c r="C82" s="221" t="str">
        <f>IF(AND('PJ - PAll'!$C68="",'PJ - PAll'!$D68=""),"",'PJ - PAll'!B68)</f>
        <v/>
      </c>
      <c r="D82" s="222" t="str">
        <f>IF('PJ - PAll'!C68="","",'PJ - PAll'!C68)</f>
        <v/>
      </c>
      <c r="E82" s="222" t="str">
        <f>IF('PJ - PAll'!D68="","",'PJ - PAll'!D68)</f>
        <v/>
      </c>
      <c r="F82" s="226" t="str">
        <f>IF('PJ - PAll'!H68="","",'PJ - PAll'!H68)</f>
        <v/>
      </c>
      <c r="G82" s="226" t="str">
        <f>IF('PJ - PAll'!M68="","",'PJ - PAll'!M68)</f>
        <v/>
      </c>
      <c r="H82" s="226"/>
      <c r="I82" s="518" t="str">
        <f>IF('PJ - PAll'!O68="","",'PJ - PAll'!O68)</f>
        <v/>
      </c>
    </row>
    <row r="83" spans="2:11" ht="18" customHeight="1" x14ac:dyDescent="0.2">
      <c r="B83" s="511" t="str">
        <f>IF(AND('PJ - PAll'!$C69="",'PJ - PAll'!$D69=""),"",'PJ - PAll'!V69)</f>
        <v/>
      </c>
      <c r="C83" s="231" t="str">
        <f>IF(AND('PJ - PAll'!$C69="",'PJ - PAll'!$D69=""),"",'PJ - PAll'!B69)</f>
        <v/>
      </c>
      <c r="D83" s="232" t="str">
        <f>IF('PJ - PAll'!C69="","",'PJ - PAll'!C69)</f>
        <v/>
      </c>
      <c r="E83" s="232" t="str">
        <f>IF('PJ - PAll'!D69="","",'PJ - PAll'!D69)</f>
        <v/>
      </c>
      <c r="F83" s="236" t="str">
        <f>IF('PJ - PAll'!H69="","",'PJ - PAll'!H69)</f>
        <v/>
      </c>
      <c r="G83" s="236" t="str">
        <f>IF('PJ - PAll'!M69="","",'PJ - PAll'!M69)</f>
        <v/>
      </c>
      <c r="H83" s="236"/>
      <c r="I83" s="519" t="str">
        <f>IF('PJ - PAll'!O69="","",'PJ - PAll'!O69)</f>
        <v/>
      </c>
    </row>
    <row r="84" spans="2:11" ht="18" customHeight="1" x14ac:dyDescent="0.2">
      <c r="B84" s="510" t="str">
        <f>IF(AND('PJ - PAll'!$C70="",'PJ - PAll'!$D70=""),"",'PJ - PAll'!V70)</f>
        <v/>
      </c>
      <c r="C84" s="221" t="str">
        <f>IF(AND('PJ - PAll'!$C70="",'PJ - PAll'!$D70=""),"",'PJ - PAll'!B70)</f>
        <v/>
      </c>
      <c r="D84" s="222" t="str">
        <f>IF('PJ - PAll'!C70="","",'PJ - PAll'!C70)</f>
        <v/>
      </c>
      <c r="E84" s="222" t="str">
        <f>IF('PJ - PAll'!D70="","",'PJ - PAll'!D70)</f>
        <v/>
      </c>
      <c r="F84" s="226" t="str">
        <f>IF('PJ - PAll'!H70="","",'PJ - PAll'!H70)</f>
        <v/>
      </c>
      <c r="G84" s="226" t="str">
        <f>IF('PJ - PAll'!M70="","",'PJ - PAll'!M70)</f>
        <v/>
      </c>
      <c r="H84" s="226"/>
      <c r="I84" s="518" t="str">
        <f>IF('PJ - PAll'!O70="","",'PJ - PAll'!O70)</f>
        <v/>
      </c>
    </row>
    <row r="85" spans="2:11" ht="18" customHeight="1" x14ac:dyDescent="0.2">
      <c r="B85" s="511" t="str">
        <f>IF(AND('PJ - PAll'!$C71="",'PJ - PAll'!$D71=""),"",'PJ - PAll'!V71)</f>
        <v/>
      </c>
      <c r="C85" s="231" t="str">
        <f>IF(AND('PJ - PAll'!$C71="",'PJ - PAll'!$D71=""),"",'PJ - PAll'!B71)</f>
        <v/>
      </c>
      <c r="D85" s="232" t="str">
        <f>IF('PJ - PAll'!C71="","",'PJ - PAll'!C71)</f>
        <v/>
      </c>
      <c r="E85" s="232" t="str">
        <f>IF('PJ - PAll'!D71="","",'PJ - PAll'!D71)</f>
        <v/>
      </c>
      <c r="F85" s="236" t="str">
        <f>IF('PJ - PAll'!H71="","",'PJ - PAll'!H71)</f>
        <v/>
      </c>
      <c r="G85" s="236" t="str">
        <f>IF('PJ - PAll'!M71="","",'PJ - PAll'!M71)</f>
        <v/>
      </c>
      <c r="H85" s="236"/>
      <c r="I85" s="519" t="str">
        <f>IF('PJ - PAll'!O71="","",'PJ - PAll'!O71)</f>
        <v/>
      </c>
    </row>
    <row r="86" spans="2:11" ht="18" customHeight="1" thickBot="1" x14ac:dyDescent="0.25">
      <c r="B86" s="513" t="str">
        <f>IF(AND('PJ - PAll'!$C72="",'PJ - PAll'!$D72=""),"",'PJ - PAll'!V72)</f>
        <v/>
      </c>
      <c r="C86" s="505" t="str">
        <f>IF(AND('PJ - PAll'!$C72="",'PJ - PAll'!$D72=""),"",'PJ - PAll'!B72)</f>
        <v/>
      </c>
      <c r="D86" s="506" t="str">
        <f>IF('PJ - PAll'!C72="","",'PJ - PAll'!C72)</f>
        <v/>
      </c>
      <c r="E86" s="506" t="str">
        <f>IF('PJ - PAll'!D72="","",'PJ - PAll'!D72)</f>
        <v/>
      </c>
      <c r="F86" s="507" t="str">
        <f>IF('PJ - PAll'!H72="","",'PJ - PAll'!H72)</f>
        <v/>
      </c>
      <c r="G86" s="507" t="str">
        <f>IF('PJ - PAll'!M72="","",'PJ - PAll'!M72)</f>
        <v/>
      </c>
      <c r="H86" s="507"/>
      <c r="I86" s="521" t="str">
        <f>IF('PJ - PAll'!O72="","",'PJ - PAll'!O72)</f>
        <v/>
      </c>
    </row>
    <row r="87" spans="2:11" ht="26.25" x14ac:dyDescent="0.4">
      <c r="B87" s="828" t="str">
        <f>B44</f>
        <v>Běh na 100m s přek. - Pořadí jednotlivců - All</v>
      </c>
      <c r="C87" s="828"/>
      <c r="D87" s="828"/>
      <c r="E87" s="828"/>
      <c r="F87" s="828"/>
      <c r="G87" s="828"/>
      <c r="H87" s="828"/>
      <c r="I87" s="828"/>
      <c r="J87" s="153"/>
      <c r="K87" s="153"/>
    </row>
    <row r="88" spans="2:11" s="109" customFormat="1" ht="15" customHeight="1" x14ac:dyDescent="0.2">
      <c r="B88" s="255"/>
      <c r="C88" s="255"/>
      <c r="D88" s="255"/>
      <c r="E88" s="255"/>
      <c r="F88" s="257"/>
      <c r="G88" s="257"/>
      <c r="H88" s="501"/>
      <c r="I88" s="257"/>
      <c r="J88" s="255"/>
      <c r="K88" s="255"/>
    </row>
    <row r="89" spans="2:11" s="630" customFormat="1" ht="18" x14ac:dyDescent="0.2">
      <c r="B89" s="839" t="str">
        <f>$B$3</f>
        <v>Krajské kolo DOROSTU 2018</v>
      </c>
      <c r="C89" s="839"/>
      <c r="D89" s="839"/>
      <c r="E89" s="839" t="str">
        <f>$E$3</f>
        <v>9.6.2018 Chrudim</v>
      </c>
      <c r="F89" s="839"/>
      <c r="G89" s="839"/>
      <c r="H89" s="839"/>
      <c r="I89" s="839"/>
      <c r="J89" s="631"/>
      <c r="K89" s="631"/>
    </row>
    <row r="90" spans="2:11" s="109" customFormat="1" ht="15" customHeight="1" thickBot="1" x14ac:dyDescent="0.25">
      <c r="B90" s="255"/>
      <c r="C90" s="255"/>
      <c r="D90" s="255"/>
      <c r="E90" s="255"/>
      <c r="F90" s="257"/>
      <c r="G90" s="257"/>
      <c r="H90" s="501"/>
      <c r="I90" s="257"/>
      <c r="J90" s="255"/>
      <c r="K90" s="255"/>
    </row>
    <row r="91" spans="2:11" ht="15" customHeight="1" thickBot="1" x14ac:dyDescent="0.45">
      <c r="B91" s="829" t="str">
        <f>Start!$D$5</f>
        <v>Dorci</v>
      </c>
      <c r="C91" s="830"/>
      <c r="D91" s="153"/>
      <c r="E91" s="153"/>
      <c r="F91" s="257"/>
      <c r="G91" s="257"/>
      <c r="H91" s="153"/>
      <c r="I91" s="257"/>
      <c r="J91" s="126"/>
      <c r="K91" s="126"/>
    </row>
    <row r="92" spans="2:11" s="109" customFormat="1" ht="18" customHeight="1" x14ac:dyDescent="0.2">
      <c r="B92" s="831" t="s">
        <v>71</v>
      </c>
      <c r="C92" s="833" t="s">
        <v>79</v>
      </c>
      <c r="D92" s="835" t="s">
        <v>22</v>
      </c>
      <c r="E92" s="831" t="s">
        <v>23</v>
      </c>
      <c r="F92" s="837" t="s">
        <v>83</v>
      </c>
      <c r="G92" s="837" t="s">
        <v>84</v>
      </c>
      <c r="H92" s="499"/>
      <c r="I92" s="837" t="s">
        <v>80</v>
      </c>
    </row>
    <row r="93" spans="2:11" s="109" customFormat="1" ht="18" customHeight="1" thickBot="1" x14ac:dyDescent="0.25">
      <c r="B93" s="832"/>
      <c r="C93" s="834"/>
      <c r="D93" s="836"/>
      <c r="E93" s="832"/>
      <c r="F93" s="838"/>
      <c r="G93" s="838"/>
      <c r="H93" s="500"/>
      <c r="I93" s="838"/>
    </row>
    <row r="94" spans="2:11" ht="18" customHeight="1" x14ac:dyDescent="0.2">
      <c r="B94" s="509" t="str">
        <f>IF(AND('PJ - PAll'!$C73="",'PJ - PAll'!$D73=""),"",'PJ - PAll'!V73)</f>
        <v/>
      </c>
      <c r="C94" s="240" t="str">
        <f>IF(AND('PJ - PAll'!$C73="",'PJ - PAll'!$D73=""),"",'PJ - PAll'!B73)</f>
        <v/>
      </c>
      <c r="D94" s="241" t="str">
        <f>IF('PJ - PAll'!C73="","",'PJ - PAll'!C73)</f>
        <v/>
      </c>
      <c r="E94" s="241" t="str">
        <f>IF('PJ - PAll'!D73="","",'PJ - PAll'!D73)</f>
        <v/>
      </c>
      <c r="F94" s="242" t="str">
        <f>IF('PJ - PAll'!H73="","",'PJ - PAll'!H73)</f>
        <v/>
      </c>
      <c r="G94" s="242" t="str">
        <f>IF('PJ - PAll'!M73="","",'PJ - PAll'!M73)</f>
        <v/>
      </c>
      <c r="H94" s="242"/>
      <c r="I94" s="517" t="str">
        <f>IF('PJ - PAll'!O73="","",'PJ - PAll'!O73)</f>
        <v/>
      </c>
    </row>
    <row r="95" spans="2:11" ht="18" customHeight="1" x14ac:dyDescent="0.2">
      <c r="B95" s="510" t="str">
        <f>IF(AND('PJ - PAll'!$C74="",'PJ - PAll'!$D74=""),"",'PJ - PAll'!V74)</f>
        <v/>
      </c>
      <c r="C95" s="221" t="str">
        <f>IF(AND('PJ - PAll'!$C74="",'PJ - PAll'!$D74=""),"",'PJ - PAll'!B74)</f>
        <v/>
      </c>
      <c r="D95" s="222" t="str">
        <f>IF('PJ - PAll'!C74="","",'PJ - PAll'!C74)</f>
        <v/>
      </c>
      <c r="E95" s="222" t="str">
        <f>IF('PJ - PAll'!D74="","",'PJ - PAll'!D74)</f>
        <v/>
      </c>
      <c r="F95" s="226" t="str">
        <f>IF('PJ - PAll'!H74="","",'PJ - PAll'!H74)</f>
        <v/>
      </c>
      <c r="G95" s="226" t="str">
        <f>IF('PJ - PAll'!M74="","",'PJ - PAll'!M74)</f>
        <v/>
      </c>
      <c r="H95" s="226"/>
      <c r="I95" s="518" t="str">
        <f>IF('PJ - PAll'!O74="","",'PJ - PAll'!O74)</f>
        <v/>
      </c>
    </row>
    <row r="96" spans="2:11" ht="18" customHeight="1" x14ac:dyDescent="0.2">
      <c r="B96" s="511" t="str">
        <f>IF(AND('PJ - PAll'!$C75="",'PJ - PAll'!$D75=""),"",'PJ - PAll'!V75)</f>
        <v/>
      </c>
      <c r="C96" s="231" t="str">
        <f>IF(AND('PJ - PAll'!$C75="",'PJ - PAll'!$D75=""),"",'PJ - PAll'!B75)</f>
        <v/>
      </c>
      <c r="D96" s="232" t="str">
        <f>IF('PJ - PAll'!C75="","",'PJ - PAll'!C75)</f>
        <v/>
      </c>
      <c r="E96" s="232" t="str">
        <f>IF('PJ - PAll'!D75="","",'PJ - PAll'!D75)</f>
        <v/>
      </c>
      <c r="F96" s="236" t="str">
        <f>IF('PJ - PAll'!H75="","",'PJ - PAll'!H75)</f>
        <v/>
      </c>
      <c r="G96" s="236" t="str">
        <f>IF('PJ - PAll'!M75="","",'PJ - PAll'!M75)</f>
        <v/>
      </c>
      <c r="H96" s="236"/>
      <c r="I96" s="519" t="str">
        <f>IF('PJ - PAll'!O75="","",'PJ - PAll'!O75)</f>
        <v/>
      </c>
    </row>
    <row r="97" spans="2:9" ht="18" customHeight="1" x14ac:dyDescent="0.2">
      <c r="B97" s="510" t="str">
        <f>IF(AND('PJ - PAll'!$C76="",'PJ - PAll'!$D76=""),"",'PJ - PAll'!V76)</f>
        <v/>
      </c>
      <c r="C97" s="221" t="str">
        <f>IF(AND('PJ - PAll'!$C76="",'PJ - PAll'!$D76=""),"",'PJ - PAll'!B76)</f>
        <v/>
      </c>
      <c r="D97" s="222" t="str">
        <f>IF('PJ - PAll'!C76="","",'PJ - PAll'!C76)</f>
        <v/>
      </c>
      <c r="E97" s="222" t="str">
        <f>IF('PJ - PAll'!D76="","",'PJ - PAll'!D76)</f>
        <v/>
      </c>
      <c r="F97" s="226" t="str">
        <f>IF('PJ - PAll'!H76="","",'PJ - PAll'!H76)</f>
        <v/>
      </c>
      <c r="G97" s="226" t="str">
        <f>IF('PJ - PAll'!M76="","",'PJ - PAll'!M76)</f>
        <v/>
      </c>
      <c r="H97" s="226"/>
      <c r="I97" s="518" t="str">
        <f>IF('PJ - PAll'!O76="","",'PJ - PAll'!O76)</f>
        <v/>
      </c>
    </row>
    <row r="98" spans="2:9" ht="18" customHeight="1" x14ac:dyDescent="0.2">
      <c r="B98" s="511" t="str">
        <f>IF(AND('PJ - PAll'!$C77="",'PJ - PAll'!$D77=""),"",'PJ - PAll'!V77)</f>
        <v/>
      </c>
      <c r="C98" s="231" t="str">
        <f>IF(AND('PJ - PAll'!$C77="",'PJ - PAll'!$D77=""),"",'PJ - PAll'!B77)</f>
        <v/>
      </c>
      <c r="D98" s="232" t="str">
        <f>IF('PJ - PAll'!C77="","",'PJ - PAll'!C77)</f>
        <v/>
      </c>
      <c r="E98" s="232" t="str">
        <f>IF('PJ - PAll'!D77="","",'PJ - PAll'!D77)</f>
        <v/>
      </c>
      <c r="F98" s="236" t="str">
        <f>IF('PJ - PAll'!H77="","",'PJ - PAll'!H77)</f>
        <v/>
      </c>
      <c r="G98" s="236" t="str">
        <f>IF('PJ - PAll'!M77="","",'PJ - PAll'!M77)</f>
        <v/>
      </c>
      <c r="H98" s="236"/>
      <c r="I98" s="519" t="str">
        <f>IF('PJ - PAll'!O77="","",'PJ - PAll'!O77)</f>
        <v/>
      </c>
    </row>
    <row r="99" spans="2:9" ht="18" customHeight="1" x14ac:dyDescent="0.2">
      <c r="B99" s="510" t="str">
        <f>IF(AND('PJ - PAll'!$C78="",'PJ - PAll'!$D78=""),"",'PJ - PAll'!V78)</f>
        <v/>
      </c>
      <c r="C99" s="221" t="str">
        <f>IF(AND('PJ - PAll'!$C78="",'PJ - PAll'!$D78=""),"",'PJ - PAll'!B78)</f>
        <v/>
      </c>
      <c r="D99" s="222" t="str">
        <f>IF('PJ - PAll'!C78="","",'PJ - PAll'!C78)</f>
        <v/>
      </c>
      <c r="E99" s="222" t="str">
        <f>IF('PJ - PAll'!D78="","",'PJ - PAll'!D78)</f>
        <v/>
      </c>
      <c r="F99" s="226" t="str">
        <f>IF('PJ - PAll'!H78="","",'PJ - PAll'!H78)</f>
        <v/>
      </c>
      <c r="G99" s="226" t="str">
        <f>IF('PJ - PAll'!M78="","",'PJ - PAll'!M78)</f>
        <v/>
      </c>
      <c r="H99" s="226"/>
      <c r="I99" s="518" t="str">
        <f>IF('PJ - PAll'!O78="","",'PJ - PAll'!O78)</f>
        <v/>
      </c>
    </row>
    <row r="100" spans="2:9" ht="18" customHeight="1" x14ac:dyDescent="0.2">
      <c r="B100" s="511" t="str">
        <f>IF(AND('PJ - PAll'!$C79="",'PJ - PAll'!$D79=""),"",'PJ - PAll'!V79)</f>
        <v/>
      </c>
      <c r="C100" s="231" t="str">
        <f>IF(AND('PJ - PAll'!$C79="",'PJ - PAll'!$D79=""),"",'PJ - PAll'!B79)</f>
        <v/>
      </c>
      <c r="D100" s="232" t="str">
        <f>IF('PJ - PAll'!C79="","",'PJ - PAll'!C79)</f>
        <v/>
      </c>
      <c r="E100" s="232" t="str">
        <f>IF('PJ - PAll'!D79="","",'PJ - PAll'!D79)</f>
        <v/>
      </c>
      <c r="F100" s="236" t="str">
        <f>IF('PJ - PAll'!H79="","",'PJ - PAll'!H79)</f>
        <v/>
      </c>
      <c r="G100" s="236" t="str">
        <f>IF('PJ - PAll'!M79="","",'PJ - PAll'!M79)</f>
        <v/>
      </c>
      <c r="H100" s="236"/>
      <c r="I100" s="519" t="str">
        <f>IF('PJ - PAll'!O79="","",'PJ - PAll'!O79)</f>
        <v/>
      </c>
    </row>
    <row r="101" spans="2:9" ht="18" customHeight="1" x14ac:dyDescent="0.2">
      <c r="B101" s="510" t="str">
        <f>IF(AND('PJ - PAll'!$C80="",'PJ - PAll'!$D80=""),"",'PJ - PAll'!V80)</f>
        <v/>
      </c>
      <c r="C101" s="221" t="str">
        <f>IF(AND('PJ - PAll'!$C80="",'PJ - PAll'!$D80=""),"",'PJ - PAll'!B80)</f>
        <v/>
      </c>
      <c r="D101" s="222" t="str">
        <f>IF('PJ - PAll'!C80="","",'PJ - PAll'!C80)</f>
        <v/>
      </c>
      <c r="E101" s="222" t="str">
        <f>IF('PJ - PAll'!D80="","",'PJ - PAll'!D80)</f>
        <v/>
      </c>
      <c r="F101" s="226" t="str">
        <f>IF('PJ - PAll'!H80="","",'PJ - PAll'!H80)</f>
        <v/>
      </c>
      <c r="G101" s="226" t="str">
        <f>IF('PJ - PAll'!M80="","",'PJ - PAll'!M80)</f>
        <v/>
      </c>
      <c r="H101" s="226"/>
      <c r="I101" s="518" t="str">
        <f>IF('PJ - PAll'!O80="","",'PJ - PAll'!O80)</f>
        <v/>
      </c>
    </row>
    <row r="102" spans="2:9" ht="18" customHeight="1" x14ac:dyDescent="0.2">
      <c r="B102" s="511" t="str">
        <f>IF(AND('PJ - PAll'!$C81="",'PJ - PAll'!$D81=""),"",'PJ - PAll'!V81)</f>
        <v/>
      </c>
      <c r="C102" s="231" t="str">
        <f>IF(AND('PJ - PAll'!$C81="",'PJ - PAll'!$D81=""),"",'PJ - PAll'!B81)</f>
        <v/>
      </c>
      <c r="D102" s="232" t="str">
        <f>IF('PJ - PAll'!C81="","",'PJ - PAll'!C81)</f>
        <v/>
      </c>
      <c r="E102" s="232" t="str">
        <f>IF('PJ - PAll'!D81="","",'PJ - PAll'!D81)</f>
        <v/>
      </c>
      <c r="F102" s="236" t="str">
        <f>IF('PJ - PAll'!H81="","",'PJ - PAll'!H81)</f>
        <v/>
      </c>
      <c r="G102" s="236" t="str">
        <f>IF('PJ - PAll'!M81="","",'PJ - PAll'!M81)</f>
        <v/>
      </c>
      <c r="H102" s="236"/>
      <c r="I102" s="519" t="str">
        <f>IF('PJ - PAll'!O81="","",'PJ - PAll'!O81)</f>
        <v/>
      </c>
    </row>
    <row r="103" spans="2:9" ht="18" customHeight="1" x14ac:dyDescent="0.2">
      <c r="B103" s="510" t="str">
        <f>IF(AND('PJ - PAll'!$C82="",'PJ - PAll'!$D82=""),"",'PJ - PAll'!V82)</f>
        <v/>
      </c>
      <c r="C103" s="221" t="str">
        <f>IF(AND('PJ - PAll'!$C82="",'PJ - PAll'!$D82=""),"",'PJ - PAll'!B82)</f>
        <v/>
      </c>
      <c r="D103" s="222" t="str">
        <f>IF('PJ - PAll'!C82="","",'PJ - PAll'!C82)</f>
        <v/>
      </c>
      <c r="E103" s="222" t="str">
        <f>IF('PJ - PAll'!D82="","",'PJ - PAll'!D82)</f>
        <v/>
      </c>
      <c r="F103" s="226" t="str">
        <f>IF('PJ - PAll'!H82="","",'PJ - PAll'!H82)</f>
        <v/>
      </c>
      <c r="G103" s="226" t="str">
        <f>IF('PJ - PAll'!M82="","",'PJ - PAll'!M82)</f>
        <v/>
      </c>
      <c r="H103" s="226"/>
      <c r="I103" s="518" t="str">
        <f>IF('PJ - PAll'!O82="","",'PJ - PAll'!O82)</f>
        <v/>
      </c>
    </row>
    <row r="104" spans="2:9" ht="18" customHeight="1" x14ac:dyDescent="0.2">
      <c r="B104" s="511" t="str">
        <f>IF(AND('PJ - PAll'!$C83="",'PJ - PAll'!$D83=""),"",'PJ - PAll'!V83)</f>
        <v/>
      </c>
      <c r="C104" s="231" t="str">
        <f>IF(AND('PJ - PAll'!$C83="",'PJ - PAll'!$D83=""),"",'PJ - PAll'!B83)</f>
        <v/>
      </c>
      <c r="D104" s="232" t="str">
        <f>IF('PJ - PAll'!C83="","",'PJ - PAll'!C83)</f>
        <v/>
      </c>
      <c r="E104" s="232" t="str">
        <f>IF('PJ - PAll'!D83="","",'PJ - PAll'!D83)</f>
        <v/>
      </c>
      <c r="F104" s="236" t="str">
        <f>IF('PJ - PAll'!H83="","",'PJ - PAll'!H83)</f>
        <v/>
      </c>
      <c r="G104" s="236" t="str">
        <f>IF('PJ - PAll'!M83="","",'PJ - PAll'!M83)</f>
        <v/>
      </c>
      <c r="H104" s="236"/>
      <c r="I104" s="519" t="str">
        <f>IF('PJ - PAll'!O83="","",'PJ - PAll'!O83)</f>
        <v/>
      </c>
    </row>
    <row r="105" spans="2:9" ht="18" customHeight="1" x14ac:dyDescent="0.2">
      <c r="B105" s="510" t="str">
        <f>IF(AND('PJ - PAll'!$C84="",'PJ - PAll'!$D84=""),"",'PJ - PAll'!V84)</f>
        <v/>
      </c>
      <c r="C105" s="221" t="str">
        <f>IF(AND('PJ - PAll'!$C84="",'PJ - PAll'!$D84=""),"",'PJ - PAll'!B84)</f>
        <v/>
      </c>
      <c r="D105" s="222" t="str">
        <f>IF('PJ - PAll'!C84="","",'PJ - PAll'!C84)</f>
        <v/>
      </c>
      <c r="E105" s="222" t="str">
        <f>IF('PJ - PAll'!D84="","",'PJ - PAll'!D84)</f>
        <v/>
      </c>
      <c r="F105" s="226" t="str">
        <f>IF('PJ - PAll'!H84="","",'PJ - PAll'!H84)</f>
        <v/>
      </c>
      <c r="G105" s="226" t="str">
        <f>IF('PJ - PAll'!M84="","",'PJ - PAll'!M84)</f>
        <v/>
      </c>
      <c r="H105" s="226"/>
      <c r="I105" s="518" t="str">
        <f>IF('PJ - PAll'!O84="","",'PJ - PAll'!O84)</f>
        <v/>
      </c>
    </row>
    <row r="106" spans="2:9" ht="18" customHeight="1" x14ac:dyDescent="0.2">
      <c r="B106" s="511" t="str">
        <f>IF(AND('PJ - PAll'!$C85="",'PJ - PAll'!$D85=""),"",'PJ - PAll'!V85)</f>
        <v/>
      </c>
      <c r="C106" s="231" t="str">
        <f>IF(AND('PJ - PAll'!$C85="",'PJ - PAll'!$D85=""),"",'PJ - PAll'!B85)</f>
        <v/>
      </c>
      <c r="D106" s="232" t="str">
        <f>IF('PJ - PAll'!C85="","",'PJ - PAll'!C85)</f>
        <v/>
      </c>
      <c r="E106" s="232" t="str">
        <f>IF('PJ - PAll'!D85="","",'PJ - PAll'!D85)</f>
        <v/>
      </c>
      <c r="F106" s="236" t="str">
        <f>IF('PJ - PAll'!H85="","",'PJ - PAll'!H85)</f>
        <v/>
      </c>
      <c r="G106" s="236" t="str">
        <f>IF('PJ - PAll'!M85="","",'PJ - PAll'!M85)</f>
        <v/>
      </c>
      <c r="H106" s="236"/>
      <c r="I106" s="519" t="str">
        <f>IF('PJ - PAll'!O85="","",'PJ - PAll'!O85)</f>
        <v/>
      </c>
    </row>
    <row r="107" spans="2:9" ht="18" customHeight="1" x14ac:dyDescent="0.2">
      <c r="B107" s="510" t="str">
        <f>IF(AND('PJ - PAll'!$C86="",'PJ - PAll'!$D86=""),"",'PJ - PAll'!V86)</f>
        <v/>
      </c>
      <c r="C107" s="221" t="str">
        <f>IF(AND('PJ - PAll'!$C86="",'PJ - PAll'!$D86=""),"",'PJ - PAll'!B86)</f>
        <v/>
      </c>
      <c r="D107" s="222" t="str">
        <f>IF('PJ - PAll'!C86="","",'PJ - PAll'!C86)</f>
        <v/>
      </c>
      <c r="E107" s="222" t="str">
        <f>IF('PJ - PAll'!D86="","",'PJ - PAll'!D86)</f>
        <v/>
      </c>
      <c r="F107" s="226" t="str">
        <f>IF('PJ - PAll'!H86="","",'PJ - PAll'!H86)</f>
        <v/>
      </c>
      <c r="G107" s="226" t="str">
        <f>IF('PJ - PAll'!M86="","",'PJ - PAll'!M86)</f>
        <v/>
      </c>
      <c r="H107" s="226"/>
      <c r="I107" s="518" t="str">
        <f>IF('PJ - PAll'!O86="","",'PJ - PAll'!O86)</f>
        <v/>
      </c>
    </row>
    <row r="108" spans="2:9" ht="18" customHeight="1" x14ac:dyDescent="0.2">
      <c r="B108" s="511" t="str">
        <f>IF(AND('PJ - PAll'!$C87="",'PJ - PAll'!$D87=""),"",'PJ - PAll'!V87)</f>
        <v/>
      </c>
      <c r="C108" s="231" t="str">
        <f>IF(AND('PJ - PAll'!$C87="",'PJ - PAll'!$D87=""),"",'PJ - PAll'!B87)</f>
        <v/>
      </c>
      <c r="D108" s="232" t="str">
        <f>IF('PJ - PAll'!C87="","",'PJ - PAll'!C87)</f>
        <v/>
      </c>
      <c r="E108" s="232" t="str">
        <f>IF('PJ - PAll'!D87="","",'PJ - PAll'!D87)</f>
        <v/>
      </c>
      <c r="F108" s="236" t="str">
        <f>IF('PJ - PAll'!H87="","",'PJ - PAll'!H87)</f>
        <v/>
      </c>
      <c r="G108" s="236" t="str">
        <f>IF('PJ - PAll'!M87="","",'PJ - PAll'!M87)</f>
        <v/>
      </c>
      <c r="H108" s="236"/>
      <c r="I108" s="519" t="str">
        <f>IF('PJ - PAll'!O87="","",'PJ - PAll'!O87)</f>
        <v/>
      </c>
    </row>
    <row r="109" spans="2:9" ht="18" customHeight="1" x14ac:dyDescent="0.2">
      <c r="B109" s="510" t="str">
        <f>IF(AND('PJ - PAll'!$C88="",'PJ - PAll'!$D88=""),"",'PJ - PAll'!V88)</f>
        <v/>
      </c>
      <c r="C109" s="221" t="str">
        <f>IF(AND('PJ - PAll'!$C88="",'PJ - PAll'!$D88=""),"",'PJ - PAll'!B88)</f>
        <v/>
      </c>
      <c r="D109" s="222" t="str">
        <f>IF('PJ - PAll'!C88="","",'PJ - PAll'!C88)</f>
        <v/>
      </c>
      <c r="E109" s="222" t="str">
        <f>IF('PJ - PAll'!D88="","",'PJ - PAll'!D88)</f>
        <v/>
      </c>
      <c r="F109" s="226" t="str">
        <f>IF('PJ - PAll'!H88="","",'PJ - PAll'!H88)</f>
        <v/>
      </c>
      <c r="G109" s="226" t="str">
        <f>IF('PJ - PAll'!M88="","",'PJ - PAll'!M88)</f>
        <v/>
      </c>
      <c r="H109" s="226"/>
      <c r="I109" s="518" t="str">
        <f>IF('PJ - PAll'!O88="","",'PJ - PAll'!O88)</f>
        <v/>
      </c>
    </row>
    <row r="110" spans="2:9" ht="18" customHeight="1" x14ac:dyDescent="0.2">
      <c r="B110" s="512" t="str">
        <f>IF(AND('PJ - PAll'!$C89="",'PJ - PAll'!$D89=""),"",'PJ - PAll'!V89)</f>
        <v/>
      </c>
      <c r="C110" s="308" t="str">
        <f>IF(AND('PJ - PAll'!$C89="",'PJ - PAll'!$D89=""),"",'PJ - PAll'!B89)</f>
        <v/>
      </c>
      <c r="D110" s="309" t="str">
        <f>IF('PJ - PAll'!C89="","",'PJ - PAll'!C89)</f>
        <v/>
      </c>
      <c r="E110" s="309" t="str">
        <f>IF('PJ - PAll'!D89="","",'PJ - PAll'!D89)</f>
        <v/>
      </c>
      <c r="F110" s="313" t="str">
        <f>IF('PJ - PAll'!H89="","",'PJ - PAll'!H89)</f>
        <v/>
      </c>
      <c r="G110" s="313" t="str">
        <f>IF('PJ - PAll'!M89="","",'PJ - PAll'!M89)</f>
        <v/>
      </c>
      <c r="H110" s="313"/>
      <c r="I110" s="520" t="str">
        <f>IF('PJ - PAll'!O89="","",'PJ - PAll'!O89)</f>
        <v/>
      </c>
    </row>
    <row r="111" spans="2:9" ht="18" customHeight="1" x14ac:dyDescent="0.2">
      <c r="B111" s="510" t="str">
        <f>IF(AND('PJ - PAll'!$C90="",'PJ - PAll'!$D90=""),"",'PJ - PAll'!V90)</f>
        <v/>
      </c>
      <c r="C111" s="221" t="str">
        <f>IF(AND('PJ - PAll'!$C90="",'PJ - PAll'!$D90=""),"",'PJ - PAll'!B90)</f>
        <v/>
      </c>
      <c r="D111" s="222" t="str">
        <f>IF('PJ - PAll'!C90="","",'PJ - PAll'!C90)</f>
        <v/>
      </c>
      <c r="E111" s="222" t="str">
        <f>IF('PJ - PAll'!D90="","",'PJ - PAll'!D90)</f>
        <v/>
      </c>
      <c r="F111" s="226" t="str">
        <f>IF('PJ - PAll'!H90="","",'PJ - PAll'!H90)</f>
        <v/>
      </c>
      <c r="G111" s="226" t="str">
        <f>IF('PJ - PAll'!M90="","",'PJ - PAll'!M90)</f>
        <v/>
      </c>
      <c r="H111" s="226"/>
      <c r="I111" s="518" t="str">
        <f>IF('PJ - PAll'!O90="","",'PJ - PAll'!O90)</f>
        <v/>
      </c>
    </row>
    <row r="112" spans="2:9" ht="18" customHeight="1" x14ac:dyDescent="0.2">
      <c r="B112" s="511" t="str">
        <f>IF(AND('PJ - PAll'!$C91="",'PJ - PAll'!$D91=""),"",'PJ - PAll'!V91)</f>
        <v/>
      </c>
      <c r="C112" s="231" t="str">
        <f>IF(AND('PJ - PAll'!$C91="",'PJ - PAll'!$D91=""),"",'PJ - PAll'!B91)</f>
        <v/>
      </c>
      <c r="D112" s="232" t="str">
        <f>IF('PJ - PAll'!C91="","",'PJ - PAll'!C91)</f>
        <v/>
      </c>
      <c r="E112" s="232" t="str">
        <f>IF('PJ - PAll'!D91="","",'PJ - PAll'!D91)</f>
        <v/>
      </c>
      <c r="F112" s="236" t="str">
        <f>IF('PJ - PAll'!H91="","",'PJ - PAll'!H91)</f>
        <v/>
      </c>
      <c r="G112" s="236" t="str">
        <f>IF('PJ - PAll'!M91="","",'PJ - PAll'!M91)</f>
        <v/>
      </c>
      <c r="H112" s="236"/>
      <c r="I112" s="519" t="str">
        <f>IF('PJ - PAll'!O91="","",'PJ - PAll'!O91)</f>
        <v/>
      </c>
    </row>
    <row r="113" spans="2:9" ht="18" customHeight="1" x14ac:dyDescent="0.2">
      <c r="B113" s="510" t="str">
        <f>IF(AND('PJ - PAll'!$C92="",'PJ - PAll'!$D92=""),"",'PJ - PAll'!V92)</f>
        <v/>
      </c>
      <c r="C113" s="221" t="str">
        <f>IF(AND('PJ - PAll'!$C92="",'PJ - PAll'!$D92=""),"",'PJ - PAll'!B92)</f>
        <v/>
      </c>
      <c r="D113" s="222" t="str">
        <f>IF('PJ - PAll'!C92="","",'PJ - PAll'!C92)</f>
        <v/>
      </c>
      <c r="E113" s="222" t="str">
        <f>IF('PJ - PAll'!D92="","",'PJ - PAll'!D92)</f>
        <v/>
      </c>
      <c r="F113" s="226" t="str">
        <f>IF('PJ - PAll'!H92="","",'PJ - PAll'!H92)</f>
        <v/>
      </c>
      <c r="G113" s="226" t="str">
        <f>IF('PJ - PAll'!M92="","",'PJ - PAll'!M92)</f>
        <v/>
      </c>
      <c r="H113" s="226"/>
      <c r="I113" s="518" t="str">
        <f>IF('PJ - PAll'!O92="","",'PJ - PAll'!O92)</f>
        <v/>
      </c>
    </row>
    <row r="114" spans="2:9" ht="18" customHeight="1" x14ac:dyDescent="0.2">
      <c r="B114" s="511" t="str">
        <f>IF(AND('PJ - PAll'!$C93="",'PJ - PAll'!$D93=""),"",'PJ - PAll'!V93)</f>
        <v/>
      </c>
      <c r="C114" s="231" t="str">
        <f>IF(AND('PJ - PAll'!$C93="",'PJ - PAll'!$D93=""),"",'PJ - PAll'!B93)</f>
        <v/>
      </c>
      <c r="D114" s="232" t="str">
        <f>IF('PJ - PAll'!C93="","",'PJ - PAll'!C93)</f>
        <v/>
      </c>
      <c r="E114" s="232" t="str">
        <f>IF('PJ - PAll'!D93="","",'PJ - PAll'!D93)</f>
        <v/>
      </c>
      <c r="F114" s="236" t="str">
        <f>IF('PJ - PAll'!H93="","",'PJ - PAll'!H93)</f>
        <v/>
      </c>
      <c r="G114" s="236" t="str">
        <f>IF('PJ - PAll'!M93="","",'PJ - PAll'!M93)</f>
        <v/>
      </c>
      <c r="H114" s="236"/>
      <c r="I114" s="519" t="str">
        <f>IF('PJ - PAll'!O93="","",'PJ - PAll'!O93)</f>
        <v/>
      </c>
    </row>
    <row r="115" spans="2:9" ht="18" customHeight="1" x14ac:dyDescent="0.2">
      <c r="B115" s="510" t="str">
        <f>IF(AND('PJ - PAll'!$C94="",'PJ - PAll'!$D94=""),"",'PJ - PAll'!V94)</f>
        <v/>
      </c>
      <c r="C115" s="221" t="str">
        <f>IF(AND('PJ - PAll'!$C94="",'PJ - PAll'!$D94=""),"",'PJ - PAll'!B94)</f>
        <v/>
      </c>
      <c r="D115" s="222" t="str">
        <f>IF('PJ - PAll'!C94="","",'PJ - PAll'!C94)</f>
        <v/>
      </c>
      <c r="E115" s="222" t="str">
        <f>IF('PJ - PAll'!D94="","",'PJ - PAll'!D94)</f>
        <v/>
      </c>
      <c r="F115" s="226" t="str">
        <f>IF('PJ - PAll'!H94="","",'PJ - PAll'!H94)</f>
        <v/>
      </c>
      <c r="G115" s="226" t="str">
        <f>IF('PJ - PAll'!M94="","",'PJ - PAll'!M94)</f>
        <v/>
      </c>
      <c r="H115" s="226"/>
      <c r="I115" s="518" t="str">
        <f>IF('PJ - PAll'!O94="","",'PJ - PAll'!O94)</f>
        <v/>
      </c>
    </row>
    <row r="116" spans="2:9" ht="18" customHeight="1" x14ac:dyDescent="0.2">
      <c r="B116" s="511" t="str">
        <f>IF(AND('PJ - PAll'!$C95="",'PJ - PAll'!$D95=""),"",'PJ - PAll'!V95)</f>
        <v/>
      </c>
      <c r="C116" s="231" t="str">
        <f>IF(AND('PJ - PAll'!$C95="",'PJ - PAll'!$D95=""),"",'PJ - PAll'!B95)</f>
        <v/>
      </c>
      <c r="D116" s="232" t="str">
        <f>IF('PJ - PAll'!C95="","",'PJ - PAll'!C95)</f>
        <v/>
      </c>
      <c r="E116" s="232" t="str">
        <f>IF('PJ - PAll'!D95="","",'PJ - PAll'!D95)</f>
        <v/>
      </c>
      <c r="F116" s="236" t="str">
        <f>IF('PJ - PAll'!H95="","",'PJ - PAll'!H95)</f>
        <v/>
      </c>
      <c r="G116" s="236" t="str">
        <f>IF('PJ - PAll'!M95="","",'PJ - PAll'!M95)</f>
        <v/>
      </c>
      <c r="H116" s="236"/>
      <c r="I116" s="519" t="str">
        <f>IF('PJ - PAll'!O95="","",'PJ - PAll'!O95)</f>
        <v/>
      </c>
    </row>
    <row r="117" spans="2:9" ht="18" customHeight="1" x14ac:dyDescent="0.2">
      <c r="B117" s="510" t="str">
        <f>IF(AND('PJ - PAll'!$C96="",'PJ - PAll'!$D96=""),"",'PJ - PAll'!V96)</f>
        <v/>
      </c>
      <c r="C117" s="221" t="str">
        <f>IF(AND('PJ - PAll'!$C96="",'PJ - PAll'!$D96=""),"",'PJ - PAll'!B96)</f>
        <v/>
      </c>
      <c r="D117" s="222" t="str">
        <f>IF('PJ - PAll'!C96="","",'PJ - PAll'!C96)</f>
        <v/>
      </c>
      <c r="E117" s="222" t="str">
        <f>IF('PJ - PAll'!D96="","",'PJ - PAll'!D96)</f>
        <v/>
      </c>
      <c r="F117" s="226" t="str">
        <f>IF('PJ - PAll'!H96="","",'PJ - PAll'!H96)</f>
        <v/>
      </c>
      <c r="G117" s="226" t="str">
        <f>IF('PJ - PAll'!M96="","",'PJ - PAll'!M96)</f>
        <v/>
      </c>
      <c r="H117" s="226"/>
      <c r="I117" s="518" t="str">
        <f>IF('PJ - PAll'!O96="","",'PJ - PAll'!O96)</f>
        <v/>
      </c>
    </row>
    <row r="118" spans="2:9" ht="18" customHeight="1" x14ac:dyDescent="0.2">
      <c r="B118" s="511" t="str">
        <f>IF(AND('PJ - PAll'!$C97="",'PJ - PAll'!$D97=""),"",'PJ - PAll'!V97)</f>
        <v/>
      </c>
      <c r="C118" s="231" t="str">
        <f>IF(AND('PJ - PAll'!$C97="",'PJ - PAll'!$D97=""),"",'PJ - PAll'!B97)</f>
        <v/>
      </c>
      <c r="D118" s="232" t="str">
        <f>IF('PJ - PAll'!C97="","",'PJ - PAll'!C97)</f>
        <v/>
      </c>
      <c r="E118" s="232" t="str">
        <f>IF('PJ - PAll'!D97="","",'PJ - PAll'!D97)</f>
        <v/>
      </c>
      <c r="F118" s="236" t="str">
        <f>IF('PJ - PAll'!H97="","",'PJ - PAll'!H97)</f>
        <v/>
      </c>
      <c r="G118" s="236" t="str">
        <f>IF('PJ - PAll'!M97="","",'PJ - PAll'!M97)</f>
        <v/>
      </c>
      <c r="H118" s="236"/>
      <c r="I118" s="519" t="str">
        <f>IF('PJ - PAll'!O97="","",'PJ - PAll'!O97)</f>
        <v/>
      </c>
    </row>
    <row r="119" spans="2:9" ht="18" customHeight="1" x14ac:dyDescent="0.2">
      <c r="B119" s="514" t="str">
        <f>IF(AND('PJ - PAll'!$C98="",'PJ - PAll'!$D98=""),"",'PJ - PAll'!V98)</f>
        <v/>
      </c>
      <c r="C119" s="301" t="str">
        <f>IF(AND('PJ - PAll'!$C98="",'PJ - PAll'!$D98=""),"",'PJ - PAll'!B98)</f>
        <v/>
      </c>
      <c r="D119" s="239" t="str">
        <f>IF('PJ - PAll'!C98="","",'PJ - PAll'!C98)</f>
        <v/>
      </c>
      <c r="E119" s="239" t="str">
        <f>IF('PJ - PAll'!D98="","",'PJ - PAll'!D98)</f>
        <v/>
      </c>
      <c r="F119" s="305" t="str">
        <f>IF('PJ - PAll'!H98="","",'PJ - PAll'!H98)</f>
        <v/>
      </c>
      <c r="G119" s="305" t="str">
        <f>IF('PJ - PAll'!M98="","",'PJ - PAll'!M98)</f>
        <v/>
      </c>
      <c r="H119" s="305"/>
      <c r="I119" s="522" t="str">
        <f>IF('PJ - PAll'!O98="","",'PJ - PAll'!O98)</f>
        <v/>
      </c>
    </row>
    <row r="120" spans="2:9" ht="18" customHeight="1" x14ac:dyDescent="0.2">
      <c r="B120" s="511" t="str">
        <f>IF(AND('PJ - PAll'!$C99="",'PJ - PAll'!$D99=""),"",'PJ - PAll'!V99)</f>
        <v/>
      </c>
      <c r="C120" s="231" t="str">
        <f>IF(AND('PJ - PAll'!$C99="",'PJ - PAll'!$D99=""),"",'PJ - PAll'!B99)</f>
        <v/>
      </c>
      <c r="D120" s="232" t="str">
        <f>IF('PJ - PAll'!C99="","",'PJ - PAll'!C99)</f>
        <v/>
      </c>
      <c r="E120" s="232" t="str">
        <f>IF('PJ - PAll'!D99="","",'PJ - PAll'!D99)</f>
        <v/>
      </c>
      <c r="F120" s="236" t="str">
        <f>IF('PJ - PAll'!H99="","",'PJ - PAll'!H99)</f>
        <v/>
      </c>
      <c r="G120" s="236" t="str">
        <f>IF('PJ - PAll'!M99="","",'PJ - PAll'!M99)</f>
        <v/>
      </c>
      <c r="H120" s="236"/>
      <c r="I120" s="519" t="str">
        <f>IF('PJ - PAll'!O99="","",'PJ - PAll'!O99)</f>
        <v/>
      </c>
    </row>
    <row r="121" spans="2:9" ht="18" customHeight="1" x14ac:dyDescent="0.2">
      <c r="B121" s="510" t="str">
        <f>IF(AND('PJ - PAll'!$C100="",'PJ - PAll'!$D100=""),"",'PJ - PAll'!V100)</f>
        <v/>
      </c>
      <c r="C121" s="221" t="str">
        <f>IF(AND('PJ - PAll'!$C100="",'PJ - PAll'!$D100=""),"",'PJ - PAll'!B100)</f>
        <v/>
      </c>
      <c r="D121" s="222" t="str">
        <f>IF('PJ - PAll'!C100="","",'PJ - PAll'!C100)</f>
        <v/>
      </c>
      <c r="E121" s="222" t="str">
        <f>IF('PJ - PAll'!D100="","",'PJ - PAll'!D100)</f>
        <v/>
      </c>
      <c r="F121" s="226" t="str">
        <f>IF('PJ - PAll'!H100="","",'PJ - PAll'!H100)</f>
        <v/>
      </c>
      <c r="G121" s="226" t="str">
        <f>IF('PJ - PAll'!M100="","",'PJ - PAll'!M100)</f>
        <v/>
      </c>
      <c r="H121" s="226"/>
      <c r="I121" s="518" t="str">
        <f>IF('PJ - PAll'!O100="","",'PJ - PAll'!O100)</f>
        <v/>
      </c>
    </row>
    <row r="122" spans="2:9" ht="18" customHeight="1" x14ac:dyDescent="0.2">
      <c r="B122" s="511" t="str">
        <f>IF(AND('PJ - PAll'!$C101="",'PJ - PAll'!$D101=""),"",'PJ - PAll'!V101)</f>
        <v/>
      </c>
      <c r="C122" s="231" t="str">
        <f>IF(AND('PJ - PAll'!$C101="",'PJ - PAll'!$D101=""),"",'PJ - PAll'!B101)</f>
        <v/>
      </c>
      <c r="D122" s="232" t="str">
        <f>IF('PJ - PAll'!C101="","",'PJ - PAll'!C101)</f>
        <v/>
      </c>
      <c r="E122" s="232" t="str">
        <f>IF('PJ - PAll'!D101="","",'PJ - PAll'!D101)</f>
        <v/>
      </c>
      <c r="F122" s="236" t="str">
        <f>IF('PJ - PAll'!H101="","",'PJ - PAll'!H101)</f>
        <v/>
      </c>
      <c r="G122" s="236" t="str">
        <f>IF('PJ - PAll'!M101="","",'PJ - PAll'!M101)</f>
        <v/>
      </c>
      <c r="H122" s="236"/>
      <c r="I122" s="519" t="str">
        <f>IF('PJ - PAll'!O101="","",'PJ - PAll'!O101)</f>
        <v/>
      </c>
    </row>
    <row r="123" spans="2:9" ht="18" customHeight="1" x14ac:dyDescent="0.2">
      <c r="B123" s="510" t="str">
        <f>IF(AND('PJ - PAll'!$C102="",'PJ - PAll'!$D102=""),"",'PJ - PAll'!V102)</f>
        <v/>
      </c>
      <c r="C123" s="221" t="str">
        <f>IF(AND('PJ - PAll'!$C102="",'PJ - PAll'!$D102=""),"",'PJ - PAll'!B102)</f>
        <v/>
      </c>
      <c r="D123" s="222" t="str">
        <f>IF('PJ - PAll'!C102="","",'PJ - PAll'!C102)</f>
        <v/>
      </c>
      <c r="E123" s="222" t="str">
        <f>IF('PJ - PAll'!D102="","",'PJ - PAll'!D102)</f>
        <v/>
      </c>
      <c r="F123" s="226" t="str">
        <f>IF('PJ - PAll'!H102="","",'PJ - PAll'!H102)</f>
        <v/>
      </c>
      <c r="G123" s="226" t="str">
        <f>IF('PJ - PAll'!M102="","",'PJ - PAll'!M102)</f>
        <v/>
      </c>
      <c r="H123" s="226"/>
      <c r="I123" s="518" t="str">
        <f>IF('PJ - PAll'!O102="","",'PJ - PAll'!O102)</f>
        <v/>
      </c>
    </row>
    <row r="124" spans="2:9" ht="18" customHeight="1" x14ac:dyDescent="0.2">
      <c r="B124" s="511" t="str">
        <f>IF(AND('PJ - PAll'!$C103="",'PJ - PAll'!$D103=""),"",'PJ - PAll'!V103)</f>
        <v/>
      </c>
      <c r="C124" s="231" t="str">
        <f>IF(AND('PJ - PAll'!$C103="",'PJ - PAll'!$D103=""),"",'PJ - PAll'!B103)</f>
        <v/>
      </c>
      <c r="D124" s="232" t="str">
        <f>IF('PJ - PAll'!C103="","",'PJ - PAll'!C103)</f>
        <v/>
      </c>
      <c r="E124" s="232" t="str">
        <f>IF('PJ - PAll'!D103="","",'PJ - PAll'!D103)</f>
        <v/>
      </c>
      <c r="F124" s="236" t="str">
        <f>IF('PJ - PAll'!H103="","",'PJ - PAll'!H103)</f>
        <v/>
      </c>
      <c r="G124" s="236" t="str">
        <f>IF('PJ - PAll'!M103="","",'PJ - PAll'!M103)</f>
        <v/>
      </c>
      <c r="H124" s="236"/>
      <c r="I124" s="519" t="str">
        <f>IF('PJ - PAll'!O103="","",'PJ - PAll'!O103)</f>
        <v/>
      </c>
    </row>
    <row r="125" spans="2:9" ht="18" customHeight="1" x14ac:dyDescent="0.2">
      <c r="B125" s="510" t="str">
        <f>IF(AND('PJ - PAll'!$C104="",'PJ - PAll'!$D104=""),"",'PJ - PAll'!V104)</f>
        <v/>
      </c>
      <c r="C125" s="221" t="str">
        <f>IF(AND('PJ - PAll'!$C104="",'PJ - PAll'!$D104=""),"",'PJ - PAll'!B104)</f>
        <v/>
      </c>
      <c r="D125" s="222" t="str">
        <f>IF('PJ - PAll'!C104="","",'PJ - PAll'!C104)</f>
        <v/>
      </c>
      <c r="E125" s="222" t="str">
        <f>IF('PJ - PAll'!D104="","",'PJ - PAll'!D104)</f>
        <v/>
      </c>
      <c r="F125" s="226" t="str">
        <f>IF('PJ - PAll'!H104="","",'PJ - PAll'!H104)</f>
        <v/>
      </c>
      <c r="G125" s="226" t="str">
        <f>IF('PJ - PAll'!M104="","",'PJ - PAll'!M104)</f>
        <v/>
      </c>
      <c r="H125" s="226"/>
      <c r="I125" s="518" t="str">
        <f>IF('PJ - PAll'!O104="","",'PJ - PAll'!O104)</f>
        <v/>
      </c>
    </row>
    <row r="126" spans="2:9" ht="18" customHeight="1" x14ac:dyDescent="0.2">
      <c r="B126" s="511" t="str">
        <f>IF(AND('PJ - PAll'!$C105="",'PJ - PAll'!$D105=""),"",'PJ - PAll'!V105)</f>
        <v/>
      </c>
      <c r="C126" s="231" t="str">
        <f>IF(AND('PJ - PAll'!$C105="",'PJ - PAll'!$D105=""),"",'PJ - PAll'!B105)</f>
        <v/>
      </c>
      <c r="D126" s="232" t="str">
        <f>IF('PJ - PAll'!C105="","",'PJ - PAll'!C105)</f>
        <v/>
      </c>
      <c r="E126" s="232" t="str">
        <f>IF('PJ - PAll'!D105="","",'PJ - PAll'!D105)</f>
        <v/>
      </c>
      <c r="F126" s="236" t="str">
        <f>IF('PJ - PAll'!H105="","",'PJ - PAll'!H105)</f>
        <v/>
      </c>
      <c r="G126" s="236" t="str">
        <f>IF('PJ - PAll'!M105="","",'PJ - PAll'!M105)</f>
        <v/>
      </c>
      <c r="H126" s="236"/>
      <c r="I126" s="519" t="str">
        <f>IF('PJ - PAll'!O105="","",'PJ - PAll'!O105)</f>
        <v/>
      </c>
    </row>
    <row r="127" spans="2:9" ht="18" customHeight="1" x14ac:dyDescent="0.2">
      <c r="B127" s="510" t="str">
        <f>IF(AND('PJ - PAll'!$C106="",'PJ - PAll'!$D106=""),"",'PJ - PAll'!V106)</f>
        <v/>
      </c>
      <c r="C127" s="221" t="str">
        <f>IF(AND('PJ - PAll'!$C106="",'PJ - PAll'!$D106=""),"",'PJ - PAll'!B106)</f>
        <v/>
      </c>
      <c r="D127" s="222" t="str">
        <f>IF('PJ - PAll'!C106="","",'PJ - PAll'!C106)</f>
        <v/>
      </c>
      <c r="E127" s="222" t="str">
        <f>IF('PJ - PAll'!D106="","",'PJ - PAll'!D106)</f>
        <v/>
      </c>
      <c r="F127" s="226" t="str">
        <f>IF('PJ - PAll'!H106="","",'PJ - PAll'!H106)</f>
        <v/>
      </c>
      <c r="G127" s="226" t="str">
        <f>IF('PJ - PAll'!M106="","",'PJ - PAll'!M106)</f>
        <v/>
      </c>
      <c r="H127" s="226"/>
      <c r="I127" s="518" t="str">
        <f>IF('PJ - PAll'!O106="","",'PJ - PAll'!O106)</f>
        <v/>
      </c>
    </row>
    <row r="128" spans="2:9" ht="18" customHeight="1" x14ac:dyDescent="0.2">
      <c r="B128" s="511" t="str">
        <f>IF(AND('PJ - PAll'!$C107="",'PJ - PAll'!$D107=""),"",'PJ - PAll'!V107)</f>
        <v/>
      </c>
      <c r="C128" s="231" t="str">
        <f>IF(AND('PJ - PAll'!$C107="",'PJ - PAll'!$D107=""),"",'PJ - PAll'!B107)</f>
        <v/>
      </c>
      <c r="D128" s="232" t="str">
        <f>IF('PJ - PAll'!C107="","",'PJ - PAll'!C107)</f>
        <v/>
      </c>
      <c r="E128" s="232" t="str">
        <f>IF('PJ - PAll'!D107="","",'PJ - PAll'!D107)</f>
        <v/>
      </c>
      <c r="F128" s="236" t="str">
        <f>IF('PJ - PAll'!H107="","",'PJ - PAll'!H107)</f>
        <v/>
      </c>
      <c r="G128" s="236" t="str">
        <f>IF('PJ - PAll'!M107="","",'PJ - PAll'!M107)</f>
        <v/>
      </c>
      <c r="H128" s="236"/>
      <c r="I128" s="519" t="str">
        <f>IF('PJ - PAll'!O107="","",'PJ - PAll'!O107)</f>
        <v/>
      </c>
    </row>
    <row r="129" spans="2:11" ht="18" customHeight="1" thickBot="1" x14ac:dyDescent="0.25">
      <c r="B129" s="513" t="str">
        <f>IF(AND('PJ - PAll'!$C108="",'PJ - PAll'!$D108=""),"",'PJ - PAll'!V108)</f>
        <v/>
      </c>
      <c r="C129" s="505" t="str">
        <f>IF(AND('PJ - PAll'!$C108="",'PJ - PAll'!$D108=""),"",'PJ - PAll'!B108)</f>
        <v/>
      </c>
      <c r="D129" s="506" t="str">
        <f>IF('PJ - PAll'!C108="","",'PJ - PAll'!C108)</f>
        <v/>
      </c>
      <c r="E129" s="506" t="str">
        <f>IF('PJ - PAll'!D108="","",'PJ - PAll'!D108)</f>
        <v/>
      </c>
      <c r="F129" s="507" t="str">
        <f>IF('PJ - PAll'!H108="","",'PJ - PAll'!H108)</f>
        <v/>
      </c>
      <c r="G129" s="507" t="str">
        <f>IF('PJ - PAll'!M108="","",'PJ - PAll'!M108)</f>
        <v/>
      </c>
      <c r="H129" s="507"/>
      <c r="I129" s="521" t="str">
        <f>IF('PJ - PAll'!O108="","",'PJ - PAll'!O108)</f>
        <v/>
      </c>
    </row>
    <row r="130" spans="2:11" ht="26.25" x14ac:dyDescent="0.4">
      <c r="B130" s="828" t="str">
        <f>B87</f>
        <v>Běh na 100m s přek. - Pořadí jednotlivců - All</v>
      </c>
      <c r="C130" s="828"/>
      <c r="D130" s="828"/>
      <c r="E130" s="828"/>
      <c r="F130" s="828"/>
      <c r="G130" s="828"/>
      <c r="H130" s="828"/>
      <c r="I130" s="828"/>
      <c r="J130" s="153"/>
      <c r="K130" s="153"/>
    </row>
    <row r="131" spans="2:11" s="109" customFormat="1" ht="15" customHeight="1" x14ac:dyDescent="0.2">
      <c r="B131" s="255"/>
      <c r="C131" s="255"/>
      <c r="D131" s="255"/>
      <c r="E131" s="255"/>
      <c r="F131" s="257"/>
      <c r="G131" s="257"/>
      <c r="H131" s="501"/>
      <c r="I131" s="257"/>
      <c r="J131" s="255"/>
      <c r="K131" s="255"/>
    </row>
    <row r="132" spans="2:11" s="630" customFormat="1" ht="18" x14ac:dyDescent="0.2">
      <c r="B132" s="839" t="str">
        <f>$B$3</f>
        <v>Krajské kolo DOROSTU 2018</v>
      </c>
      <c r="C132" s="839"/>
      <c r="D132" s="839"/>
      <c r="E132" s="839" t="str">
        <f>$E$3</f>
        <v>9.6.2018 Chrudim</v>
      </c>
      <c r="F132" s="839"/>
      <c r="G132" s="839"/>
      <c r="H132" s="839"/>
      <c r="I132" s="839"/>
      <c r="J132" s="631"/>
      <c r="K132" s="631"/>
    </row>
    <row r="133" spans="2:11" s="109" customFormat="1" ht="15" customHeight="1" thickBot="1" x14ac:dyDescent="0.25">
      <c r="B133" s="255"/>
      <c r="C133" s="255"/>
      <c r="D133" s="255"/>
      <c r="E133" s="255"/>
      <c r="F133" s="257"/>
      <c r="G133" s="257"/>
      <c r="H133" s="501"/>
      <c r="I133" s="257"/>
      <c r="J133" s="255"/>
      <c r="K133" s="255"/>
    </row>
    <row r="134" spans="2:11" ht="15" customHeight="1" thickBot="1" x14ac:dyDescent="0.45">
      <c r="B134" s="829" t="str">
        <f>Start!$D$5</f>
        <v>Dorci</v>
      </c>
      <c r="C134" s="830"/>
      <c r="D134" s="153"/>
      <c r="E134" s="153"/>
      <c r="F134" s="257"/>
      <c r="G134" s="257"/>
      <c r="H134" s="153"/>
      <c r="I134" s="257"/>
      <c r="J134" s="126"/>
      <c r="K134" s="126"/>
    </row>
    <row r="135" spans="2:11" s="109" customFormat="1" ht="18" customHeight="1" x14ac:dyDescent="0.2">
      <c r="B135" s="831" t="s">
        <v>71</v>
      </c>
      <c r="C135" s="833" t="s">
        <v>79</v>
      </c>
      <c r="D135" s="835" t="s">
        <v>22</v>
      </c>
      <c r="E135" s="831" t="s">
        <v>23</v>
      </c>
      <c r="F135" s="837" t="s">
        <v>83</v>
      </c>
      <c r="G135" s="837" t="s">
        <v>84</v>
      </c>
      <c r="H135" s="499"/>
      <c r="I135" s="837" t="s">
        <v>80</v>
      </c>
    </row>
    <row r="136" spans="2:11" s="109" customFormat="1" ht="18" customHeight="1" thickBot="1" x14ac:dyDescent="0.25">
      <c r="B136" s="832"/>
      <c r="C136" s="834"/>
      <c r="D136" s="836"/>
      <c r="E136" s="832"/>
      <c r="F136" s="838"/>
      <c r="G136" s="838"/>
      <c r="H136" s="500"/>
      <c r="I136" s="838"/>
    </row>
    <row r="137" spans="2:11" ht="18" customHeight="1" x14ac:dyDescent="0.2">
      <c r="B137" s="509" t="str">
        <f>IF(AND('PJ - PAll'!$C109="",'PJ - PAll'!$D109=""),"",'PJ - PAll'!V109)</f>
        <v/>
      </c>
      <c r="C137" s="240" t="str">
        <f>IF(AND('PJ - PAll'!$C109="",'PJ - PAll'!$D109=""),"",'PJ - PAll'!B109)</f>
        <v/>
      </c>
      <c r="D137" s="241" t="str">
        <f>IF('PJ - PAll'!C109="","",'PJ - PAll'!C109)</f>
        <v/>
      </c>
      <c r="E137" s="241" t="str">
        <f>IF('PJ - PAll'!D109="","",'PJ - PAll'!D109)</f>
        <v/>
      </c>
      <c r="F137" s="242" t="str">
        <f>IF('PJ - PAll'!H109="","",'PJ - PAll'!H109)</f>
        <v/>
      </c>
      <c r="G137" s="242" t="str">
        <f>IF('PJ - PAll'!M109="","",'PJ - PAll'!M109)</f>
        <v/>
      </c>
      <c r="H137" s="242"/>
      <c r="I137" s="517" t="str">
        <f>IF('PJ - PAll'!O109="","",'PJ - PAll'!O109)</f>
        <v/>
      </c>
    </row>
    <row r="138" spans="2:11" ht="18" customHeight="1" x14ac:dyDescent="0.2">
      <c r="B138" s="510" t="str">
        <f>IF(AND('PJ - PAll'!$C110="",'PJ - PAll'!$D110=""),"",'PJ - PAll'!V110)</f>
        <v/>
      </c>
      <c r="C138" s="221" t="str">
        <f>IF(AND('PJ - PAll'!$C110="",'PJ - PAll'!$D110=""),"",'PJ - PAll'!B110)</f>
        <v/>
      </c>
      <c r="D138" s="222" t="str">
        <f>IF('PJ - PAll'!C110="","",'PJ - PAll'!C110)</f>
        <v/>
      </c>
      <c r="E138" s="222" t="str">
        <f>IF('PJ - PAll'!D110="","",'PJ - PAll'!D110)</f>
        <v/>
      </c>
      <c r="F138" s="226" t="str">
        <f>IF('PJ - PAll'!H110="","",'PJ - PAll'!H110)</f>
        <v/>
      </c>
      <c r="G138" s="226" t="str">
        <f>IF('PJ - PAll'!M110="","",'PJ - PAll'!M110)</f>
        <v/>
      </c>
      <c r="H138" s="226"/>
      <c r="I138" s="518" t="str">
        <f>IF('PJ - PAll'!O110="","",'PJ - PAll'!O110)</f>
        <v/>
      </c>
    </row>
    <row r="139" spans="2:11" ht="18" customHeight="1" x14ac:dyDescent="0.2">
      <c r="B139" s="511" t="str">
        <f>IF(AND('PJ - PAll'!$C111="",'PJ - PAll'!$D111=""),"",'PJ - PAll'!V111)</f>
        <v/>
      </c>
      <c r="C139" s="231" t="str">
        <f>IF(AND('PJ - PAll'!$C111="",'PJ - PAll'!$D111=""),"",'PJ - PAll'!B111)</f>
        <v/>
      </c>
      <c r="D139" s="232" t="str">
        <f>IF('PJ - PAll'!C111="","",'PJ - PAll'!C111)</f>
        <v/>
      </c>
      <c r="E139" s="232" t="str">
        <f>IF('PJ - PAll'!D111="","",'PJ - PAll'!D111)</f>
        <v/>
      </c>
      <c r="F139" s="236" t="str">
        <f>IF('PJ - PAll'!H111="","",'PJ - PAll'!H111)</f>
        <v/>
      </c>
      <c r="G139" s="236" t="str">
        <f>IF('PJ - PAll'!M111="","",'PJ - PAll'!M111)</f>
        <v/>
      </c>
      <c r="H139" s="236"/>
      <c r="I139" s="519" t="str">
        <f>IF('PJ - PAll'!O111="","",'PJ - PAll'!O111)</f>
        <v/>
      </c>
    </row>
    <row r="140" spans="2:11" ht="18" customHeight="1" x14ac:dyDescent="0.2">
      <c r="B140" s="510" t="str">
        <f>IF(AND('PJ - PAll'!$C112="",'PJ - PAll'!$D112=""),"",'PJ - PAll'!V112)</f>
        <v/>
      </c>
      <c r="C140" s="221" t="str">
        <f>IF(AND('PJ - PAll'!$C112="",'PJ - PAll'!$D112=""),"",'PJ - PAll'!B112)</f>
        <v/>
      </c>
      <c r="D140" s="222" t="str">
        <f>IF('PJ - PAll'!C112="","",'PJ - PAll'!C112)</f>
        <v/>
      </c>
      <c r="E140" s="222" t="str">
        <f>IF('PJ - PAll'!D112="","",'PJ - PAll'!D112)</f>
        <v/>
      </c>
      <c r="F140" s="226" t="str">
        <f>IF('PJ - PAll'!H112="","",'PJ - PAll'!H112)</f>
        <v/>
      </c>
      <c r="G140" s="226" t="str">
        <f>IF('PJ - PAll'!M112="","",'PJ - PAll'!M112)</f>
        <v/>
      </c>
      <c r="H140" s="226"/>
      <c r="I140" s="518" t="str">
        <f>IF('PJ - PAll'!O112="","",'PJ - PAll'!O112)</f>
        <v/>
      </c>
    </row>
    <row r="141" spans="2:11" ht="18" customHeight="1" x14ac:dyDescent="0.2">
      <c r="B141" s="511" t="str">
        <f>IF(AND('PJ - PAll'!$C113="",'PJ - PAll'!$D113=""),"",'PJ - PAll'!V113)</f>
        <v/>
      </c>
      <c r="C141" s="231" t="str">
        <f>IF(AND('PJ - PAll'!$C113="",'PJ - PAll'!$D113=""),"",'PJ - PAll'!B113)</f>
        <v/>
      </c>
      <c r="D141" s="232" t="str">
        <f>IF('PJ - PAll'!C113="","",'PJ - PAll'!C113)</f>
        <v/>
      </c>
      <c r="E141" s="232" t="str">
        <f>IF('PJ - PAll'!D113="","",'PJ - PAll'!D113)</f>
        <v/>
      </c>
      <c r="F141" s="236" t="str">
        <f>IF('PJ - PAll'!H113="","",'PJ - PAll'!H113)</f>
        <v/>
      </c>
      <c r="G141" s="236" t="str">
        <f>IF('PJ - PAll'!M113="","",'PJ - PAll'!M113)</f>
        <v/>
      </c>
      <c r="H141" s="236"/>
      <c r="I141" s="519" t="str">
        <f>IF('PJ - PAll'!O113="","",'PJ - PAll'!O113)</f>
        <v/>
      </c>
    </row>
    <row r="142" spans="2:11" ht="18" customHeight="1" x14ac:dyDescent="0.2">
      <c r="B142" s="510" t="str">
        <f>IF(AND('PJ - PAll'!$C114="",'PJ - PAll'!$D114=""),"",'PJ - PAll'!V114)</f>
        <v/>
      </c>
      <c r="C142" s="221" t="str">
        <f>IF(AND('PJ - PAll'!$C114="",'PJ - PAll'!$D114=""),"",'PJ - PAll'!B114)</f>
        <v/>
      </c>
      <c r="D142" s="222" t="str">
        <f>IF('PJ - PAll'!C114="","",'PJ - PAll'!C114)</f>
        <v/>
      </c>
      <c r="E142" s="222" t="str">
        <f>IF('PJ - PAll'!D114="","",'PJ - PAll'!D114)</f>
        <v/>
      </c>
      <c r="F142" s="226" t="str">
        <f>IF('PJ - PAll'!H114="","",'PJ - PAll'!H114)</f>
        <v/>
      </c>
      <c r="G142" s="226" t="str">
        <f>IF('PJ - PAll'!M114="","",'PJ - PAll'!M114)</f>
        <v/>
      </c>
      <c r="H142" s="226"/>
      <c r="I142" s="518" t="str">
        <f>IF('PJ - PAll'!O114="","",'PJ - PAll'!O114)</f>
        <v/>
      </c>
    </row>
    <row r="143" spans="2:11" ht="18" customHeight="1" x14ac:dyDescent="0.2">
      <c r="B143" s="511" t="str">
        <f>IF(AND('PJ - PAll'!$C115="",'PJ - PAll'!$D115=""),"",'PJ - PAll'!V115)</f>
        <v/>
      </c>
      <c r="C143" s="231" t="str">
        <f>IF(AND('PJ - PAll'!$C115="",'PJ - PAll'!$D115=""),"",'PJ - PAll'!B115)</f>
        <v/>
      </c>
      <c r="D143" s="232" t="str">
        <f>IF('PJ - PAll'!C115="","",'PJ - PAll'!C115)</f>
        <v/>
      </c>
      <c r="E143" s="232" t="str">
        <f>IF('PJ - PAll'!D115="","",'PJ - PAll'!D115)</f>
        <v/>
      </c>
      <c r="F143" s="236" t="str">
        <f>IF('PJ - PAll'!H115="","",'PJ - PAll'!H115)</f>
        <v/>
      </c>
      <c r="G143" s="236" t="str">
        <f>IF('PJ - PAll'!M115="","",'PJ - PAll'!M115)</f>
        <v/>
      </c>
      <c r="H143" s="236"/>
      <c r="I143" s="519" t="str">
        <f>IF('PJ - PAll'!O115="","",'PJ - PAll'!O115)</f>
        <v/>
      </c>
    </row>
    <row r="144" spans="2:11" ht="18" customHeight="1" x14ac:dyDescent="0.2">
      <c r="B144" s="510" t="str">
        <f>IF(AND('PJ - PAll'!$C116="",'PJ - PAll'!$D116=""),"",'PJ - PAll'!V116)</f>
        <v/>
      </c>
      <c r="C144" s="221" t="str">
        <f>IF(AND('PJ - PAll'!$C116="",'PJ - PAll'!$D116=""),"",'PJ - PAll'!B116)</f>
        <v/>
      </c>
      <c r="D144" s="222" t="str">
        <f>IF('PJ - PAll'!C116="","",'PJ - PAll'!C116)</f>
        <v/>
      </c>
      <c r="E144" s="222" t="str">
        <f>IF('PJ - PAll'!D116="","",'PJ - PAll'!D116)</f>
        <v/>
      </c>
      <c r="F144" s="226" t="str">
        <f>IF('PJ - PAll'!H116="","",'PJ - PAll'!H116)</f>
        <v/>
      </c>
      <c r="G144" s="226" t="str">
        <f>IF('PJ - PAll'!M116="","",'PJ - PAll'!M116)</f>
        <v/>
      </c>
      <c r="H144" s="226"/>
      <c r="I144" s="518" t="str">
        <f>IF('PJ - PAll'!O116="","",'PJ - PAll'!O116)</f>
        <v/>
      </c>
    </row>
    <row r="145" spans="2:9" ht="18" customHeight="1" x14ac:dyDescent="0.2">
      <c r="B145" s="511" t="str">
        <f>IF(AND('PJ - PAll'!$C117="",'PJ - PAll'!$D117=""),"",'PJ - PAll'!V117)</f>
        <v/>
      </c>
      <c r="C145" s="231" t="str">
        <f>IF(AND('PJ - PAll'!$C117="",'PJ - PAll'!$D117=""),"",'PJ - PAll'!B117)</f>
        <v/>
      </c>
      <c r="D145" s="232" t="str">
        <f>IF('PJ - PAll'!C117="","",'PJ - PAll'!C117)</f>
        <v/>
      </c>
      <c r="E145" s="232" t="str">
        <f>IF('PJ - PAll'!D117="","",'PJ - PAll'!D117)</f>
        <v/>
      </c>
      <c r="F145" s="236" t="str">
        <f>IF('PJ - PAll'!H117="","",'PJ - PAll'!H117)</f>
        <v/>
      </c>
      <c r="G145" s="236" t="str">
        <f>IF('PJ - PAll'!M117="","",'PJ - PAll'!M117)</f>
        <v/>
      </c>
      <c r="H145" s="236"/>
      <c r="I145" s="519" t="str">
        <f>IF('PJ - PAll'!O117="","",'PJ - PAll'!O117)</f>
        <v/>
      </c>
    </row>
    <row r="146" spans="2:9" ht="18" customHeight="1" x14ac:dyDescent="0.2">
      <c r="B146" s="510" t="str">
        <f>IF(AND('PJ - PAll'!$C118="",'PJ - PAll'!$D118=""),"",'PJ - PAll'!V118)</f>
        <v/>
      </c>
      <c r="C146" s="221" t="str">
        <f>IF(AND('PJ - PAll'!$C118="",'PJ - PAll'!$D118=""),"",'PJ - PAll'!B118)</f>
        <v/>
      </c>
      <c r="D146" s="222" t="str">
        <f>IF('PJ - PAll'!C118="","",'PJ - PAll'!C118)</f>
        <v/>
      </c>
      <c r="E146" s="222" t="str">
        <f>IF('PJ - PAll'!D118="","",'PJ - PAll'!D118)</f>
        <v/>
      </c>
      <c r="F146" s="226" t="str">
        <f>IF('PJ - PAll'!H118="","",'PJ - PAll'!H118)</f>
        <v/>
      </c>
      <c r="G146" s="226" t="str">
        <f>IF('PJ - PAll'!M118="","",'PJ - PAll'!M118)</f>
        <v/>
      </c>
      <c r="H146" s="226"/>
      <c r="I146" s="518" t="str">
        <f>IF('PJ - PAll'!O118="","",'PJ - PAll'!O118)</f>
        <v/>
      </c>
    </row>
    <row r="147" spans="2:9" ht="18" customHeight="1" x14ac:dyDescent="0.2">
      <c r="B147" s="511" t="str">
        <f>IF(AND('PJ - PAll'!$C119="",'PJ - PAll'!$D119=""),"",'PJ - PAll'!V119)</f>
        <v/>
      </c>
      <c r="C147" s="231" t="str">
        <f>IF(AND('PJ - PAll'!$C119="",'PJ - PAll'!$D119=""),"",'PJ - PAll'!B119)</f>
        <v/>
      </c>
      <c r="D147" s="232" t="str">
        <f>IF('PJ - PAll'!C119="","",'PJ - PAll'!C119)</f>
        <v/>
      </c>
      <c r="E147" s="232" t="str">
        <f>IF('PJ - PAll'!D119="","",'PJ - PAll'!D119)</f>
        <v/>
      </c>
      <c r="F147" s="236" t="str">
        <f>IF('PJ - PAll'!H119="","",'PJ - PAll'!H119)</f>
        <v/>
      </c>
      <c r="G147" s="236" t="str">
        <f>IF('PJ - PAll'!M119="","",'PJ - PAll'!M119)</f>
        <v/>
      </c>
      <c r="H147" s="236"/>
      <c r="I147" s="519" t="str">
        <f>IF('PJ - PAll'!O119="","",'PJ - PAll'!O119)</f>
        <v/>
      </c>
    </row>
    <row r="148" spans="2:9" ht="18" customHeight="1" x14ac:dyDescent="0.2">
      <c r="B148" s="510" t="str">
        <f>IF(AND('PJ - PAll'!$C120="",'PJ - PAll'!$D120=""),"",'PJ - PAll'!V120)</f>
        <v/>
      </c>
      <c r="C148" s="221" t="str">
        <f>IF(AND('PJ - PAll'!$C120="",'PJ - PAll'!$D120=""),"",'PJ - PAll'!B120)</f>
        <v/>
      </c>
      <c r="D148" s="222" t="str">
        <f>IF('PJ - PAll'!C120="","",'PJ - PAll'!C120)</f>
        <v/>
      </c>
      <c r="E148" s="222" t="str">
        <f>IF('PJ - PAll'!D120="","",'PJ - PAll'!D120)</f>
        <v/>
      </c>
      <c r="F148" s="226" t="str">
        <f>IF('PJ - PAll'!H120="","",'PJ - PAll'!H120)</f>
        <v/>
      </c>
      <c r="G148" s="226" t="str">
        <f>IF('PJ - PAll'!M120="","",'PJ - PAll'!M120)</f>
        <v/>
      </c>
      <c r="H148" s="226"/>
      <c r="I148" s="518" t="str">
        <f>IF('PJ - PAll'!O120="","",'PJ - PAll'!O120)</f>
        <v/>
      </c>
    </row>
    <row r="149" spans="2:9" ht="18" customHeight="1" x14ac:dyDescent="0.2">
      <c r="B149" s="511" t="str">
        <f>IF(AND('PJ - PAll'!$C121="",'PJ - PAll'!$D121=""),"",'PJ - PAll'!V121)</f>
        <v/>
      </c>
      <c r="C149" s="231" t="str">
        <f>IF(AND('PJ - PAll'!$C121="",'PJ - PAll'!$D121=""),"",'PJ - PAll'!B121)</f>
        <v/>
      </c>
      <c r="D149" s="232" t="str">
        <f>IF('PJ - PAll'!C121="","",'PJ - PAll'!C121)</f>
        <v/>
      </c>
      <c r="E149" s="232" t="str">
        <f>IF('PJ - PAll'!D121="","",'PJ - PAll'!D121)</f>
        <v/>
      </c>
      <c r="F149" s="236" t="str">
        <f>IF('PJ - PAll'!H121="","",'PJ - PAll'!H121)</f>
        <v/>
      </c>
      <c r="G149" s="236" t="str">
        <f>IF('PJ - PAll'!M121="","",'PJ - PAll'!M121)</f>
        <v/>
      </c>
      <c r="H149" s="236"/>
      <c r="I149" s="519" t="str">
        <f>IF('PJ - PAll'!O121="","",'PJ - PAll'!O121)</f>
        <v/>
      </c>
    </row>
    <row r="150" spans="2:9" ht="18" customHeight="1" x14ac:dyDescent="0.2">
      <c r="B150" s="510" t="str">
        <f>IF(AND('PJ - PAll'!$C122="",'PJ - PAll'!$D122=""),"",'PJ - PAll'!V122)</f>
        <v/>
      </c>
      <c r="C150" s="221" t="str">
        <f>IF(AND('PJ - PAll'!$C122="",'PJ - PAll'!$D122=""),"",'PJ - PAll'!B122)</f>
        <v/>
      </c>
      <c r="D150" s="222" t="str">
        <f>IF('PJ - PAll'!C122="","",'PJ - PAll'!C122)</f>
        <v/>
      </c>
      <c r="E150" s="222" t="str">
        <f>IF('PJ - PAll'!D122="","",'PJ - PAll'!D122)</f>
        <v/>
      </c>
      <c r="F150" s="226" t="str">
        <f>IF('PJ - PAll'!H122="","",'PJ - PAll'!H122)</f>
        <v/>
      </c>
      <c r="G150" s="226" t="str">
        <f>IF('PJ - PAll'!M122="","",'PJ - PAll'!M122)</f>
        <v/>
      </c>
      <c r="H150" s="226"/>
      <c r="I150" s="518" t="str">
        <f>IF('PJ - PAll'!O122="","",'PJ - PAll'!O122)</f>
        <v/>
      </c>
    </row>
    <row r="151" spans="2:9" ht="18" customHeight="1" x14ac:dyDescent="0.2">
      <c r="B151" s="511" t="str">
        <f>IF(AND('PJ - PAll'!$C123="",'PJ - PAll'!$D123=""),"",'PJ - PAll'!V123)</f>
        <v/>
      </c>
      <c r="C151" s="231" t="str">
        <f>IF(AND('PJ - PAll'!$C123="",'PJ - PAll'!$D123=""),"",'PJ - PAll'!B123)</f>
        <v/>
      </c>
      <c r="D151" s="232" t="str">
        <f>IF('PJ - PAll'!C123="","",'PJ - PAll'!C123)</f>
        <v/>
      </c>
      <c r="E151" s="232" t="str">
        <f>IF('PJ - PAll'!D123="","",'PJ - PAll'!D123)</f>
        <v/>
      </c>
      <c r="F151" s="236" t="str">
        <f>IF('PJ - PAll'!H123="","",'PJ - PAll'!H123)</f>
        <v/>
      </c>
      <c r="G151" s="236" t="str">
        <f>IF('PJ - PAll'!M123="","",'PJ - PAll'!M123)</f>
        <v/>
      </c>
      <c r="H151" s="236"/>
      <c r="I151" s="519" t="str">
        <f>IF('PJ - PAll'!O123="","",'PJ - PAll'!O123)</f>
        <v/>
      </c>
    </row>
    <row r="152" spans="2:9" ht="18" customHeight="1" x14ac:dyDescent="0.2">
      <c r="B152" s="510" t="str">
        <f>IF(AND('PJ - PAll'!$C124="",'PJ - PAll'!$D124=""),"",'PJ - PAll'!V124)</f>
        <v/>
      </c>
      <c r="C152" s="221" t="str">
        <f>IF(AND('PJ - PAll'!$C124="",'PJ - PAll'!$D124=""),"",'PJ - PAll'!B124)</f>
        <v/>
      </c>
      <c r="D152" s="222" t="str">
        <f>IF('PJ - PAll'!C124="","",'PJ - PAll'!C124)</f>
        <v/>
      </c>
      <c r="E152" s="222" t="str">
        <f>IF('PJ - PAll'!D124="","",'PJ - PAll'!D124)</f>
        <v/>
      </c>
      <c r="F152" s="226" t="str">
        <f>IF('PJ - PAll'!H124="","",'PJ - PAll'!H124)</f>
        <v/>
      </c>
      <c r="G152" s="226" t="str">
        <f>IF('PJ - PAll'!M124="","",'PJ - PAll'!M124)</f>
        <v/>
      </c>
      <c r="H152" s="226"/>
      <c r="I152" s="518" t="str">
        <f>IF('PJ - PAll'!O124="","",'PJ - PAll'!O124)</f>
        <v/>
      </c>
    </row>
    <row r="153" spans="2:9" ht="18" customHeight="1" x14ac:dyDescent="0.2">
      <c r="B153" s="512" t="str">
        <f>IF(AND('PJ - PAll'!$C125="",'PJ - PAll'!$D125=""),"",'PJ - PAll'!V125)</f>
        <v/>
      </c>
      <c r="C153" s="308" t="str">
        <f>IF(AND('PJ - PAll'!$C125="",'PJ - PAll'!$D125=""),"",'PJ - PAll'!B125)</f>
        <v/>
      </c>
      <c r="D153" s="309" t="str">
        <f>IF('PJ - PAll'!C125="","",'PJ - PAll'!C125)</f>
        <v/>
      </c>
      <c r="E153" s="309" t="str">
        <f>IF('PJ - PAll'!D125="","",'PJ - PAll'!D125)</f>
        <v/>
      </c>
      <c r="F153" s="313" t="str">
        <f>IF('PJ - PAll'!H125="","",'PJ - PAll'!H125)</f>
        <v/>
      </c>
      <c r="G153" s="313" t="str">
        <f>IF('PJ - PAll'!M125="","",'PJ - PAll'!M125)</f>
        <v/>
      </c>
      <c r="H153" s="313"/>
      <c r="I153" s="520" t="str">
        <f>IF('PJ - PAll'!O125="","",'PJ - PAll'!O125)</f>
        <v/>
      </c>
    </row>
    <row r="154" spans="2:9" ht="18" customHeight="1" x14ac:dyDescent="0.2">
      <c r="B154" s="510" t="str">
        <f>IF(AND('PJ - PAll'!$C126="",'PJ - PAll'!$D126=""),"",'PJ - PAll'!V126)</f>
        <v/>
      </c>
      <c r="C154" s="221" t="str">
        <f>IF(AND('PJ - PAll'!$C126="",'PJ - PAll'!$D126=""),"",'PJ - PAll'!B126)</f>
        <v/>
      </c>
      <c r="D154" s="222" t="str">
        <f>IF('PJ - PAll'!C126="","",'PJ - PAll'!C126)</f>
        <v/>
      </c>
      <c r="E154" s="222" t="str">
        <f>IF('PJ - PAll'!D126="","",'PJ - PAll'!D126)</f>
        <v/>
      </c>
      <c r="F154" s="226" t="str">
        <f>IF('PJ - PAll'!H126="","",'PJ - PAll'!H126)</f>
        <v/>
      </c>
      <c r="G154" s="226" t="str">
        <f>IF('PJ - PAll'!M126="","",'PJ - PAll'!M126)</f>
        <v/>
      </c>
      <c r="H154" s="226"/>
      <c r="I154" s="518" t="str">
        <f>IF('PJ - PAll'!O126="","",'PJ - PAll'!O126)</f>
        <v/>
      </c>
    </row>
    <row r="155" spans="2:9" ht="18" customHeight="1" x14ac:dyDescent="0.2">
      <c r="B155" s="511" t="str">
        <f>IF(AND('PJ - PAll'!$C127="",'PJ - PAll'!$D127=""),"",'PJ - PAll'!V127)</f>
        <v/>
      </c>
      <c r="C155" s="231" t="str">
        <f>IF(AND('PJ - PAll'!$C127="",'PJ - PAll'!$D127=""),"",'PJ - PAll'!B127)</f>
        <v/>
      </c>
      <c r="D155" s="232" t="str">
        <f>IF('PJ - PAll'!C127="","",'PJ - PAll'!C127)</f>
        <v/>
      </c>
      <c r="E155" s="232" t="str">
        <f>IF('PJ - PAll'!D127="","",'PJ - PAll'!D127)</f>
        <v/>
      </c>
      <c r="F155" s="236" t="str">
        <f>IF('PJ - PAll'!H127="","",'PJ - PAll'!H127)</f>
        <v/>
      </c>
      <c r="G155" s="236" t="str">
        <f>IF('PJ - PAll'!M127="","",'PJ - PAll'!M127)</f>
        <v/>
      </c>
      <c r="H155" s="236"/>
      <c r="I155" s="519" t="str">
        <f>IF('PJ - PAll'!O127="","",'PJ - PAll'!O127)</f>
        <v/>
      </c>
    </row>
    <row r="156" spans="2:9" ht="18" customHeight="1" x14ac:dyDescent="0.2">
      <c r="B156" s="510" t="str">
        <f>IF(AND('PJ - PAll'!$C128="",'PJ - PAll'!$D128=""),"",'PJ - PAll'!V128)</f>
        <v/>
      </c>
      <c r="C156" s="221" t="str">
        <f>IF(AND('PJ - PAll'!$C128="",'PJ - PAll'!$D128=""),"",'PJ - PAll'!B128)</f>
        <v/>
      </c>
      <c r="D156" s="239" t="str">
        <f>IF('PJ - PAll'!C128="","",'PJ - PAll'!C128)</f>
        <v/>
      </c>
      <c r="E156" s="239" t="str">
        <f>IF('PJ - PAll'!D128="","",'PJ - PAll'!D128)</f>
        <v/>
      </c>
      <c r="F156" s="226" t="str">
        <f>IF('PJ - PAll'!H128="","",'PJ - PAll'!H128)</f>
        <v/>
      </c>
      <c r="G156" s="226" t="str">
        <f>IF('PJ - PAll'!M128="","",'PJ - PAll'!M128)</f>
        <v/>
      </c>
      <c r="H156" s="226"/>
      <c r="I156" s="518" t="str">
        <f>IF('PJ - PAll'!O128="","",'PJ - PAll'!O128)</f>
        <v/>
      </c>
    </row>
    <row r="157" spans="2:9" ht="18" customHeight="1" x14ac:dyDescent="0.2">
      <c r="B157" s="511" t="str">
        <f>IF(AND('PJ - PAll'!$C129="",'PJ - PAll'!$D129=""),"",'PJ - PAll'!V129)</f>
        <v/>
      </c>
      <c r="C157" s="231" t="str">
        <f>IF(AND('PJ - PAll'!$C129="",'PJ - PAll'!$D129=""),"",'PJ - PAll'!B129)</f>
        <v/>
      </c>
      <c r="D157" s="232" t="str">
        <f>IF('PJ - PAll'!C129="","",'PJ - PAll'!C129)</f>
        <v/>
      </c>
      <c r="E157" s="232" t="str">
        <f>IF('PJ - PAll'!D129="","",'PJ - PAll'!D129)</f>
        <v/>
      </c>
      <c r="F157" s="236" t="str">
        <f>IF('PJ - PAll'!H129="","",'PJ - PAll'!H129)</f>
        <v/>
      </c>
      <c r="G157" s="236" t="str">
        <f>IF('PJ - PAll'!M129="","",'PJ - PAll'!M129)</f>
        <v/>
      </c>
      <c r="H157" s="236"/>
      <c r="I157" s="519" t="str">
        <f>IF('PJ - PAll'!O129="","",'PJ - PAll'!O129)</f>
        <v/>
      </c>
    </row>
    <row r="158" spans="2:9" ht="18" customHeight="1" x14ac:dyDescent="0.2">
      <c r="B158" s="510" t="str">
        <f>IF(AND('PJ - PAll'!$C130="",'PJ - PAll'!$D130=""),"",'PJ - PAll'!V130)</f>
        <v/>
      </c>
      <c r="C158" s="221" t="str">
        <f>IF(AND('PJ - PAll'!$C130="",'PJ - PAll'!$D130=""),"",'PJ - PAll'!B130)</f>
        <v/>
      </c>
      <c r="D158" s="222" t="str">
        <f>IF('PJ - PAll'!C130="","",'PJ - PAll'!C130)</f>
        <v/>
      </c>
      <c r="E158" s="222" t="str">
        <f>IF('PJ - PAll'!D130="","",'PJ - PAll'!D130)</f>
        <v/>
      </c>
      <c r="F158" s="226" t="str">
        <f>IF('PJ - PAll'!H130="","",'PJ - PAll'!H130)</f>
        <v/>
      </c>
      <c r="G158" s="226" t="str">
        <f>IF('PJ - PAll'!M130="","",'PJ - PAll'!M130)</f>
        <v/>
      </c>
      <c r="H158" s="226"/>
      <c r="I158" s="518" t="str">
        <f>IF('PJ - PAll'!O130="","",'PJ - PAll'!O130)</f>
        <v/>
      </c>
    </row>
    <row r="159" spans="2:9" ht="18" customHeight="1" x14ac:dyDescent="0.2">
      <c r="B159" s="511" t="str">
        <f>IF(AND('PJ - PAll'!$C131="",'PJ - PAll'!$D131=""),"",'PJ - PAll'!V131)</f>
        <v/>
      </c>
      <c r="C159" s="231" t="str">
        <f>IF(AND('PJ - PAll'!$C131="",'PJ - PAll'!$D131=""),"",'PJ - PAll'!B131)</f>
        <v/>
      </c>
      <c r="D159" s="232" t="str">
        <f>IF('PJ - PAll'!C131="","",'PJ - PAll'!C131)</f>
        <v/>
      </c>
      <c r="E159" s="232" t="str">
        <f>IF('PJ - PAll'!D131="","",'PJ - PAll'!D131)</f>
        <v/>
      </c>
      <c r="F159" s="236" t="str">
        <f>IF('PJ - PAll'!H131="","",'PJ - PAll'!H131)</f>
        <v/>
      </c>
      <c r="G159" s="236" t="str">
        <f>IF('PJ - PAll'!M131="","",'PJ - PAll'!M131)</f>
        <v/>
      </c>
      <c r="H159" s="236"/>
      <c r="I159" s="519" t="str">
        <f>IF('PJ - PAll'!O131="","",'PJ - PAll'!O131)</f>
        <v/>
      </c>
    </row>
    <row r="160" spans="2:9" ht="18" customHeight="1" x14ac:dyDescent="0.2">
      <c r="B160" s="510" t="str">
        <f>IF(AND('PJ - PAll'!$C132="",'PJ - PAll'!$D132=""),"",'PJ - PAll'!V132)</f>
        <v/>
      </c>
      <c r="C160" s="221" t="str">
        <f>IF(AND('PJ - PAll'!$C132="",'PJ - PAll'!$D132=""),"",'PJ - PAll'!B132)</f>
        <v/>
      </c>
      <c r="D160" s="222" t="str">
        <f>IF('PJ - PAll'!C132="","",'PJ - PAll'!C132)</f>
        <v/>
      </c>
      <c r="E160" s="222" t="str">
        <f>IF('PJ - PAll'!D132="","",'PJ - PAll'!D132)</f>
        <v/>
      </c>
      <c r="F160" s="226" t="str">
        <f>IF('PJ - PAll'!H132="","",'PJ - PAll'!H132)</f>
        <v/>
      </c>
      <c r="G160" s="226" t="str">
        <f>IF('PJ - PAll'!M132="","",'PJ - PAll'!M132)</f>
        <v/>
      </c>
      <c r="H160" s="226"/>
      <c r="I160" s="518" t="str">
        <f>IF('PJ - PAll'!O132="","",'PJ - PAll'!O132)</f>
        <v/>
      </c>
    </row>
    <row r="161" spans="2:11" ht="18" customHeight="1" x14ac:dyDescent="0.2">
      <c r="B161" s="511" t="str">
        <f>IF(AND('PJ - PAll'!$C133="",'PJ - PAll'!$D133=""),"",'PJ - PAll'!V133)</f>
        <v/>
      </c>
      <c r="C161" s="231" t="str">
        <f>IF(AND('PJ - PAll'!$C133="",'PJ - PAll'!$D133=""),"",'PJ - PAll'!B133)</f>
        <v/>
      </c>
      <c r="D161" s="232" t="str">
        <f>IF('PJ - PAll'!C133="","",'PJ - PAll'!C133)</f>
        <v/>
      </c>
      <c r="E161" s="232" t="str">
        <f>IF('PJ - PAll'!D133="","",'PJ - PAll'!D133)</f>
        <v/>
      </c>
      <c r="F161" s="236" t="str">
        <f>IF('PJ - PAll'!H133="","",'PJ - PAll'!H133)</f>
        <v/>
      </c>
      <c r="G161" s="236" t="str">
        <f>IF('PJ - PAll'!M133="","",'PJ - PAll'!M133)</f>
        <v/>
      </c>
      <c r="H161" s="236"/>
      <c r="I161" s="519" t="str">
        <f>IF('PJ - PAll'!O133="","",'PJ - PAll'!O133)</f>
        <v/>
      </c>
    </row>
    <row r="162" spans="2:11" ht="18" customHeight="1" x14ac:dyDescent="0.2">
      <c r="B162" s="510" t="str">
        <f>IF(AND('PJ - PAll'!$C134="",'PJ - PAll'!$D134=""),"",'PJ - PAll'!V134)</f>
        <v/>
      </c>
      <c r="C162" s="221" t="str">
        <f>IF(AND('PJ - PAll'!$C134="",'PJ - PAll'!$D134=""),"",'PJ - PAll'!B134)</f>
        <v/>
      </c>
      <c r="D162" s="222" t="str">
        <f>IF('PJ - PAll'!C134="","",'PJ - PAll'!C134)</f>
        <v/>
      </c>
      <c r="E162" s="222" t="str">
        <f>IF('PJ - PAll'!D134="","",'PJ - PAll'!D134)</f>
        <v/>
      </c>
      <c r="F162" s="226" t="str">
        <f>IF('PJ - PAll'!H134="","",'PJ - PAll'!H134)</f>
        <v/>
      </c>
      <c r="G162" s="226" t="str">
        <f>IF('PJ - PAll'!M134="","",'PJ - PAll'!M134)</f>
        <v/>
      </c>
      <c r="H162" s="226"/>
      <c r="I162" s="518" t="str">
        <f>IF('PJ - PAll'!O134="","",'PJ - PAll'!O134)</f>
        <v/>
      </c>
    </row>
    <row r="163" spans="2:11" ht="18" customHeight="1" x14ac:dyDescent="0.2">
      <c r="B163" s="511" t="str">
        <f>IF(AND('PJ - PAll'!$C135="",'PJ - PAll'!$D135=""),"",'PJ - PAll'!V135)</f>
        <v/>
      </c>
      <c r="C163" s="231" t="str">
        <f>IF(AND('PJ - PAll'!$C135="",'PJ - PAll'!$D135=""),"",'PJ - PAll'!B135)</f>
        <v/>
      </c>
      <c r="D163" s="232" t="str">
        <f>IF('PJ - PAll'!C135="","",'PJ - PAll'!C135)</f>
        <v/>
      </c>
      <c r="E163" s="232" t="str">
        <f>IF('PJ - PAll'!D135="","",'PJ - PAll'!D135)</f>
        <v/>
      </c>
      <c r="F163" s="236" t="str">
        <f>IF('PJ - PAll'!H135="","",'PJ - PAll'!H135)</f>
        <v/>
      </c>
      <c r="G163" s="236" t="str">
        <f>IF('PJ - PAll'!M135="","",'PJ - PAll'!M135)</f>
        <v/>
      </c>
      <c r="H163" s="236"/>
      <c r="I163" s="519" t="str">
        <f>IF('PJ - PAll'!O135="","",'PJ - PAll'!O135)</f>
        <v/>
      </c>
    </row>
    <row r="164" spans="2:11" ht="18" customHeight="1" x14ac:dyDescent="0.2">
      <c r="B164" s="510" t="str">
        <f>IF(AND('PJ - PAll'!$C136="",'PJ - PAll'!$D136=""),"",'PJ - PAll'!V136)</f>
        <v/>
      </c>
      <c r="C164" s="221" t="str">
        <f>IF(AND('PJ - PAll'!$C136="",'PJ - PAll'!$D136=""),"",'PJ - PAll'!B136)</f>
        <v/>
      </c>
      <c r="D164" s="222" t="str">
        <f>IF('PJ - PAll'!C136="","",'PJ - PAll'!C136)</f>
        <v/>
      </c>
      <c r="E164" s="222" t="str">
        <f>IF('PJ - PAll'!D136="","",'PJ - PAll'!D136)</f>
        <v/>
      </c>
      <c r="F164" s="226" t="str">
        <f>IF('PJ - PAll'!H136="","",'PJ - PAll'!H136)</f>
        <v/>
      </c>
      <c r="G164" s="226" t="str">
        <f>IF('PJ - PAll'!M136="","",'PJ - PAll'!M136)</f>
        <v/>
      </c>
      <c r="H164" s="226"/>
      <c r="I164" s="518" t="str">
        <f>IF('PJ - PAll'!O136="","",'PJ - PAll'!O136)</f>
        <v/>
      </c>
    </row>
    <row r="165" spans="2:11" ht="18" customHeight="1" x14ac:dyDescent="0.2">
      <c r="B165" s="511" t="str">
        <f>IF(AND('PJ - PAll'!$C137="",'PJ - PAll'!$D137=""),"",'PJ - PAll'!V137)</f>
        <v/>
      </c>
      <c r="C165" s="231" t="str">
        <f>IF(AND('PJ - PAll'!$C137="",'PJ - PAll'!$D137=""),"",'PJ - PAll'!B137)</f>
        <v/>
      </c>
      <c r="D165" s="232" t="str">
        <f>IF('PJ - PAll'!C137="","",'PJ - PAll'!C137)</f>
        <v/>
      </c>
      <c r="E165" s="232" t="str">
        <f>IF('PJ - PAll'!D137="","",'PJ - PAll'!D137)</f>
        <v/>
      </c>
      <c r="F165" s="236" t="str">
        <f>IF('PJ - PAll'!H137="","",'PJ - PAll'!H137)</f>
        <v/>
      </c>
      <c r="G165" s="236" t="str">
        <f>IF('PJ - PAll'!M137="","",'PJ - PAll'!M137)</f>
        <v/>
      </c>
      <c r="H165" s="236"/>
      <c r="I165" s="519" t="str">
        <f>IF('PJ - PAll'!O137="","",'PJ - PAll'!O137)</f>
        <v/>
      </c>
    </row>
    <row r="166" spans="2:11" ht="18" customHeight="1" x14ac:dyDescent="0.2">
      <c r="B166" s="510" t="str">
        <f>IF(AND('PJ - PAll'!$C138="",'PJ - PAll'!$D138=""),"",'PJ - PAll'!V138)</f>
        <v/>
      </c>
      <c r="C166" s="221" t="str">
        <f>IF(AND('PJ - PAll'!$C138="",'PJ - PAll'!$D138=""),"",'PJ - PAll'!B138)</f>
        <v/>
      </c>
      <c r="D166" s="222" t="str">
        <f>IF('PJ - PAll'!C138="","",'PJ - PAll'!C138)</f>
        <v/>
      </c>
      <c r="E166" s="222" t="str">
        <f>IF('PJ - PAll'!D138="","",'PJ - PAll'!D138)</f>
        <v/>
      </c>
      <c r="F166" s="226" t="str">
        <f>IF('PJ - PAll'!H138="","",'PJ - PAll'!H138)</f>
        <v/>
      </c>
      <c r="G166" s="226" t="str">
        <f>IF('PJ - PAll'!M138="","",'PJ - PAll'!M138)</f>
        <v/>
      </c>
      <c r="H166" s="226"/>
      <c r="I166" s="518" t="str">
        <f>IF('PJ - PAll'!O138="","",'PJ - PAll'!O138)</f>
        <v/>
      </c>
    </row>
    <row r="167" spans="2:11" ht="18" customHeight="1" x14ac:dyDescent="0.2">
      <c r="B167" s="511" t="str">
        <f>IF(AND('PJ - PAll'!$C139="",'PJ - PAll'!$D139=""),"",'PJ - PAll'!V139)</f>
        <v/>
      </c>
      <c r="C167" s="231" t="str">
        <f>IF(AND('PJ - PAll'!$C139="",'PJ - PAll'!$D139=""),"",'PJ - PAll'!B139)</f>
        <v/>
      </c>
      <c r="D167" s="232" t="str">
        <f>IF('PJ - PAll'!C139="","",'PJ - PAll'!C139)</f>
        <v/>
      </c>
      <c r="E167" s="232" t="str">
        <f>IF('PJ - PAll'!D139="","",'PJ - PAll'!D139)</f>
        <v/>
      </c>
      <c r="F167" s="236" t="str">
        <f>IF('PJ - PAll'!H139="","",'PJ - PAll'!H139)</f>
        <v/>
      </c>
      <c r="G167" s="236" t="str">
        <f>IF('PJ - PAll'!M139="","",'PJ - PAll'!M139)</f>
        <v/>
      </c>
      <c r="H167" s="236"/>
      <c r="I167" s="519" t="str">
        <f>IF('PJ - PAll'!O139="","",'PJ - PAll'!O139)</f>
        <v/>
      </c>
    </row>
    <row r="168" spans="2:11" ht="18" customHeight="1" x14ac:dyDescent="0.2">
      <c r="B168" s="510" t="str">
        <f>IF(AND('PJ - PAll'!$C140="",'PJ - PAll'!$D140=""),"",'PJ - PAll'!V140)</f>
        <v/>
      </c>
      <c r="C168" s="221" t="str">
        <f>IF(AND('PJ - PAll'!$C140="",'PJ - PAll'!$D140=""),"",'PJ - PAll'!B140)</f>
        <v/>
      </c>
      <c r="D168" s="222" t="str">
        <f>IF('PJ - PAll'!C140="","",'PJ - PAll'!C140)</f>
        <v/>
      </c>
      <c r="E168" s="222" t="str">
        <f>IF('PJ - PAll'!D140="","",'PJ - PAll'!D140)</f>
        <v/>
      </c>
      <c r="F168" s="226" t="str">
        <f>IF('PJ - PAll'!H140="","",'PJ - PAll'!H140)</f>
        <v/>
      </c>
      <c r="G168" s="226" t="str">
        <f>IF('PJ - PAll'!M140="","",'PJ - PAll'!M140)</f>
        <v/>
      </c>
      <c r="H168" s="226"/>
      <c r="I168" s="518" t="str">
        <f>IF('PJ - PAll'!O140="","",'PJ - PAll'!O140)</f>
        <v/>
      </c>
    </row>
    <row r="169" spans="2:11" ht="18" customHeight="1" x14ac:dyDescent="0.2">
      <c r="B169" s="511" t="str">
        <f>IF(AND('PJ - PAll'!$C141="",'PJ - PAll'!$D141=""),"",'PJ - PAll'!V141)</f>
        <v/>
      </c>
      <c r="C169" s="231" t="str">
        <f>IF(AND('PJ - PAll'!$C141="",'PJ - PAll'!$D141=""),"",'PJ - PAll'!B141)</f>
        <v/>
      </c>
      <c r="D169" s="232" t="str">
        <f>IF('PJ - PAll'!C141="","",'PJ - PAll'!C141)</f>
        <v/>
      </c>
      <c r="E169" s="232" t="str">
        <f>IF('PJ - PAll'!D141="","",'PJ - PAll'!D141)</f>
        <v/>
      </c>
      <c r="F169" s="236" t="str">
        <f>IF('PJ - PAll'!H141="","",'PJ - PAll'!H141)</f>
        <v/>
      </c>
      <c r="G169" s="236" t="str">
        <f>IF('PJ - PAll'!M141="","",'PJ - PAll'!M141)</f>
        <v/>
      </c>
      <c r="H169" s="236"/>
      <c r="I169" s="519" t="str">
        <f>IF('PJ - PAll'!O141="","",'PJ - PAll'!O141)</f>
        <v/>
      </c>
    </row>
    <row r="170" spans="2:11" ht="18" customHeight="1" x14ac:dyDescent="0.2">
      <c r="B170" s="510" t="str">
        <f>IF(AND('PJ - PAll'!$C142="",'PJ - PAll'!$D142=""),"",'PJ - PAll'!V142)</f>
        <v/>
      </c>
      <c r="C170" s="221" t="str">
        <f>IF(AND('PJ - PAll'!$C142="",'PJ - PAll'!$D142=""),"",'PJ - PAll'!B142)</f>
        <v/>
      </c>
      <c r="D170" s="222" t="str">
        <f>IF('PJ - PAll'!C142="","",'PJ - PAll'!C142)</f>
        <v/>
      </c>
      <c r="E170" s="222" t="str">
        <f>IF('PJ - PAll'!D142="","",'PJ - PAll'!D142)</f>
        <v/>
      </c>
      <c r="F170" s="226" t="str">
        <f>IF('PJ - PAll'!H142="","",'PJ - PAll'!H142)</f>
        <v/>
      </c>
      <c r="G170" s="226" t="str">
        <f>IF('PJ - PAll'!M142="","",'PJ - PAll'!M142)</f>
        <v/>
      </c>
      <c r="H170" s="226"/>
      <c r="I170" s="518" t="str">
        <f>IF('PJ - PAll'!O142="","",'PJ - PAll'!O142)</f>
        <v/>
      </c>
    </row>
    <row r="171" spans="2:11" ht="18" customHeight="1" x14ac:dyDescent="0.2">
      <c r="B171" s="512" t="str">
        <f>IF(AND('PJ - PAll'!$C143="",'PJ - PAll'!$D143=""),"",'PJ - PAll'!V143)</f>
        <v/>
      </c>
      <c r="C171" s="308" t="str">
        <f>IF(AND('PJ - PAll'!$C143="",'PJ - PAll'!$D143=""),"",'PJ - PAll'!B143)</f>
        <v/>
      </c>
      <c r="D171" s="309" t="str">
        <f>IF('PJ - PAll'!C143="","",'PJ - PAll'!C143)</f>
        <v/>
      </c>
      <c r="E171" s="309" t="str">
        <f>IF('PJ - PAll'!D143="","",'PJ - PAll'!D143)</f>
        <v/>
      </c>
      <c r="F171" s="313" t="str">
        <f>IF('PJ - PAll'!H143="","",'PJ - PAll'!H143)</f>
        <v/>
      </c>
      <c r="G171" s="313" t="str">
        <f>IF('PJ - PAll'!M143="","",'PJ - PAll'!M143)</f>
        <v/>
      </c>
      <c r="H171" s="313"/>
      <c r="I171" s="520" t="str">
        <f>IF('PJ - PAll'!O143="","",'PJ - PAll'!O143)</f>
        <v/>
      </c>
    </row>
    <row r="172" spans="2:11" ht="18" customHeight="1" thickBot="1" x14ac:dyDescent="0.25">
      <c r="B172" s="513" t="str">
        <f>IF(AND('PJ - PAll'!$C144="",'PJ - PAll'!$D144=""),"",'PJ - PAll'!V144)</f>
        <v/>
      </c>
      <c r="C172" s="505" t="str">
        <f>IF(AND('PJ - PAll'!$C144="",'PJ - PAll'!$D144=""),"",'PJ - PAll'!B144)</f>
        <v/>
      </c>
      <c r="D172" s="506" t="str">
        <f>IF('PJ - PAll'!C144="","",'PJ - PAll'!C144)</f>
        <v/>
      </c>
      <c r="E172" s="506" t="str">
        <f>IF('PJ - PAll'!D144="","",'PJ - PAll'!D144)</f>
        <v/>
      </c>
      <c r="F172" s="507" t="str">
        <f>IF('PJ - PAll'!H144="","",'PJ - PAll'!H144)</f>
        <v/>
      </c>
      <c r="G172" s="507" t="str">
        <f>IF('PJ - PAll'!M144="","",'PJ - PAll'!M144)</f>
        <v/>
      </c>
      <c r="H172" s="507"/>
      <c r="I172" s="521" t="str">
        <f>IF('PJ - PAll'!O144="","",'PJ - PAll'!O144)</f>
        <v/>
      </c>
    </row>
    <row r="173" spans="2:11" ht="26.25" x14ac:dyDescent="0.4">
      <c r="B173" s="828" t="str">
        <f>B130</f>
        <v>Běh na 100m s přek. - Pořadí jednotlivců - All</v>
      </c>
      <c r="C173" s="828"/>
      <c r="D173" s="828"/>
      <c r="E173" s="828"/>
      <c r="F173" s="828"/>
      <c r="G173" s="828"/>
      <c r="H173" s="828"/>
      <c r="I173" s="828"/>
      <c r="J173" s="153"/>
      <c r="K173" s="153"/>
    </row>
    <row r="174" spans="2:11" s="109" customFormat="1" ht="15" customHeight="1" x14ac:dyDescent="0.2">
      <c r="B174" s="255"/>
      <c r="C174" s="255"/>
      <c r="D174" s="255"/>
      <c r="E174" s="255"/>
      <c r="F174" s="257"/>
      <c r="G174" s="257"/>
      <c r="H174" s="501"/>
      <c r="I174" s="257"/>
      <c r="J174" s="255"/>
      <c r="K174" s="255"/>
    </row>
    <row r="175" spans="2:11" s="630" customFormat="1" ht="18" x14ac:dyDescent="0.2">
      <c r="B175" s="839" t="str">
        <f>$B$3</f>
        <v>Krajské kolo DOROSTU 2018</v>
      </c>
      <c r="C175" s="839"/>
      <c r="D175" s="839"/>
      <c r="E175" s="839" t="str">
        <f>$E$3</f>
        <v>9.6.2018 Chrudim</v>
      </c>
      <c r="F175" s="839"/>
      <c r="G175" s="839"/>
      <c r="H175" s="839"/>
      <c r="I175" s="839"/>
      <c r="J175" s="631"/>
      <c r="K175" s="631"/>
    </row>
    <row r="176" spans="2:11" s="109" customFormat="1" ht="15" customHeight="1" thickBot="1" x14ac:dyDescent="0.25">
      <c r="B176" s="255"/>
      <c r="C176" s="255"/>
      <c r="D176" s="255"/>
      <c r="E176" s="255"/>
      <c r="F176" s="257"/>
      <c r="G176" s="257"/>
      <c r="H176" s="501"/>
      <c r="I176" s="257"/>
      <c r="J176" s="255"/>
      <c r="K176" s="255"/>
    </row>
    <row r="177" spans="2:11" ht="15" customHeight="1" thickBot="1" x14ac:dyDescent="0.45">
      <c r="B177" s="829" t="str">
        <f>Start!$D$5</f>
        <v>Dorci</v>
      </c>
      <c r="C177" s="830"/>
      <c r="D177" s="153"/>
      <c r="E177" s="153"/>
      <c r="F177" s="257"/>
      <c r="G177" s="257"/>
      <c r="H177" s="153"/>
      <c r="I177" s="257"/>
      <c r="J177" s="126"/>
      <c r="K177" s="126"/>
    </row>
    <row r="178" spans="2:11" s="109" customFormat="1" ht="18" customHeight="1" x14ac:dyDescent="0.2">
      <c r="B178" s="831" t="s">
        <v>71</v>
      </c>
      <c r="C178" s="833" t="s">
        <v>79</v>
      </c>
      <c r="D178" s="835" t="s">
        <v>22</v>
      </c>
      <c r="E178" s="831" t="s">
        <v>23</v>
      </c>
      <c r="F178" s="837" t="s">
        <v>83</v>
      </c>
      <c r="G178" s="837" t="s">
        <v>84</v>
      </c>
      <c r="H178" s="499"/>
      <c r="I178" s="837" t="s">
        <v>80</v>
      </c>
    </row>
    <row r="179" spans="2:11" s="109" customFormat="1" ht="18" customHeight="1" thickBot="1" x14ac:dyDescent="0.25">
      <c r="B179" s="832"/>
      <c r="C179" s="834"/>
      <c r="D179" s="836"/>
      <c r="E179" s="832"/>
      <c r="F179" s="838"/>
      <c r="G179" s="838"/>
      <c r="H179" s="500"/>
      <c r="I179" s="838"/>
    </row>
    <row r="180" spans="2:11" ht="18" customHeight="1" x14ac:dyDescent="0.2">
      <c r="B180" s="509" t="str">
        <f>IF(AND('PJ - PAll'!$C145="",'PJ - PAll'!$D145=""),"",'PJ - PAll'!V145)</f>
        <v/>
      </c>
      <c r="C180" s="240" t="str">
        <f>IF(AND('PJ - PAll'!$C145="",'PJ - PAll'!$D145=""),"",'PJ - PAll'!B145)</f>
        <v/>
      </c>
      <c r="D180" s="241" t="str">
        <f>IF('PJ - PAll'!C145="","",'PJ - PAll'!C145)</f>
        <v/>
      </c>
      <c r="E180" s="241" t="str">
        <f>IF('PJ - PAll'!D145="","",'PJ - PAll'!D145)</f>
        <v/>
      </c>
      <c r="F180" s="242" t="str">
        <f>IF('PJ - PAll'!H145="","",'PJ - PAll'!H145)</f>
        <v/>
      </c>
      <c r="G180" s="242" t="str">
        <f>IF('PJ - PAll'!M145="","",'PJ - PAll'!M145)</f>
        <v/>
      </c>
      <c r="H180" s="242"/>
      <c r="I180" s="517" t="str">
        <f>IF('PJ - PAll'!O145="","",'PJ - PAll'!O145)</f>
        <v/>
      </c>
    </row>
    <row r="181" spans="2:11" ht="18" customHeight="1" x14ac:dyDescent="0.2">
      <c r="B181" s="510" t="str">
        <f>IF(AND('PJ - PAll'!$C146="",'PJ - PAll'!$D146=""),"",'PJ - PAll'!V146)</f>
        <v/>
      </c>
      <c r="C181" s="221" t="str">
        <f>IF(AND('PJ - PAll'!$C146="",'PJ - PAll'!$D146=""),"",'PJ - PAll'!B146)</f>
        <v/>
      </c>
      <c r="D181" s="222" t="str">
        <f>IF('PJ - PAll'!C146="","",'PJ - PAll'!C146)</f>
        <v/>
      </c>
      <c r="E181" s="222" t="str">
        <f>IF('PJ - PAll'!D146="","",'PJ - PAll'!D146)</f>
        <v/>
      </c>
      <c r="F181" s="226" t="str">
        <f>IF('PJ - PAll'!H146="","",'PJ - PAll'!H146)</f>
        <v/>
      </c>
      <c r="G181" s="226" t="str">
        <f>IF('PJ - PAll'!M146="","",'PJ - PAll'!M146)</f>
        <v/>
      </c>
      <c r="H181" s="226"/>
      <c r="I181" s="518" t="str">
        <f>IF('PJ - PAll'!O146="","",'PJ - PAll'!O146)</f>
        <v/>
      </c>
    </row>
    <row r="182" spans="2:11" ht="18" customHeight="1" x14ac:dyDescent="0.2">
      <c r="B182" s="511" t="str">
        <f>IF(AND('PJ - PAll'!$C147="",'PJ - PAll'!$D147=""),"",'PJ - PAll'!V147)</f>
        <v/>
      </c>
      <c r="C182" s="231" t="str">
        <f>IF(AND('PJ - PAll'!$C147="",'PJ - PAll'!$D147=""),"",'PJ - PAll'!B147)</f>
        <v/>
      </c>
      <c r="D182" s="232" t="str">
        <f>IF('PJ - PAll'!C147="","",'PJ - PAll'!C147)</f>
        <v/>
      </c>
      <c r="E182" s="232" t="str">
        <f>IF('PJ - PAll'!D147="","",'PJ - PAll'!D147)</f>
        <v/>
      </c>
      <c r="F182" s="236" t="str">
        <f>IF('PJ - PAll'!H147="","",'PJ - PAll'!H147)</f>
        <v/>
      </c>
      <c r="G182" s="236" t="str">
        <f>IF('PJ - PAll'!M147="","",'PJ - PAll'!M147)</f>
        <v/>
      </c>
      <c r="H182" s="236"/>
      <c r="I182" s="519" t="str">
        <f>IF('PJ - PAll'!O147="","",'PJ - PAll'!O147)</f>
        <v/>
      </c>
    </row>
    <row r="183" spans="2:11" ht="18" customHeight="1" x14ac:dyDescent="0.2">
      <c r="B183" s="510" t="str">
        <f>IF(AND('PJ - PAll'!$C148="",'PJ - PAll'!$D148=""),"",'PJ - PAll'!V148)</f>
        <v/>
      </c>
      <c r="C183" s="221" t="str">
        <f>IF(AND('PJ - PAll'!$C148="",'PJ - PAll'!$D148=""),"",'PJ - PAll'!B148)</f>
        <v/>
      </c>
      <c r="D183" s="222" t="str">
        <f>IF('PJ - PAll'!C148="","",'PJ - PAll'!C148)</f>
        <v/>
      </c>
      <c r="E183" s="222" t="str">
        <f>IF('PJ - PAll'!D148="","",'PJ - PAll'!D148)</f>
        <v/>
      </c>
      <c r="F183" s="226" t="str">
        <f>IF('PJ - PAll'!H148="","",'PJ - PAll'!H148)</f>
        <v/>
      </c>
      <c r="G183" s="226" t="str">
        <f>IF('PJ - PAll'!M148="","",'PJ - PAll'!M148)</f>
        <v/>
      </c>
      <c r="H183" s="226"/>
      <c r="I183" s="518" t="str">
        <f>IF('PJ - PAll'!O148="","",'PJ - PAll'!O148)</f>
        <v/>
      </c>
    </row>
    <row r="184" spans="2:11" ht="18" customHeight="1" x14ac:dyDescent="0.2">
      <c r="B184" s="511" t="str">
        <f>IF(AND('PJ - PAll'!$C149="",'PJ - PAll'!$D149=""),"",'PJ - PAll'!V149)</f>
        <v/>
      </c>
      <c r="C184" s="231" t="str">
        <f>IF(AND('PJ - PAll'!$C149="",'PJ - PAll'!$D149=""),"",'PJ - PAll'!B149)</f>
        <v/>
      </c>
      <c r="D184" s="232" t="str">
        <f>IF('PJ - PAll'!C149="","",'PJ - PAll'!C149)</f>
        <v/>
      </c>
      <c r="E184" s="232" t="str">
        <f>IF('PJ - PAll'!D149="","",'PJ - PAll'!D149)</f>
        <v/>
      </c>
      <c r="F184" s="236" t="str">
        <f>IF('PJ - PAll'!H149="","",'PJ - PAll'!H149)</f>
        <v/>
      </c>
      <c r="G184" s="236" t="str">
        <f>IF('PJ - PAll'!M149="","",'PJ - PAll'!M149)</f>
        <v/>
      </c>
      <c r="H184" s="236"/>
      <c r="I184" s="519" t="str">
        <f>IF('PJ - PAll'!O149="","",'PJ - PAll'!O149)</f>
        <v/>
      </c>
    </row>
    <row r="185" spans="2:11" ht="18" customHeight="1" x14ac:dyDescent="0.2">
      <c r="B185" s="510" t="str">
        <f>IF(AND('PJ - PAll'!$C150="",'PJ - PAll'!$D150=""),"",'PJ - PAll'!V150)</f>
        <v/>
      </c>
      <c r="C185" s="221" t="str">
        <f>IF(AND('PJ - PAll'!$C150="",'PJ - PAll'!$D150=""),"",'PJ - PAll'!B150)</f>
        <v/>
      </c>
      <c r="D185" s="222" t="str">
        <f>IF('PJ - PAll'!C150="","",'PJ - PAll'!C150)</f>
        <v/>
      </c>
      <c r="E185" s="222" t="str">
        <f>IF('PJ - PAll'!D150="","",'PJ - PAll'!D150)</f>
        <v/>
      </c>
      <c r="F185" s="226" t="str">
        <f>IF('PJ - PAll'!H150="","",'PJ - PAll'!H150)</f>
        <v/>
      </c>
      <c r="G185" s="226" t="str">
        <f>IF('PJ - PAll'!M150="","",'PJ - PAll'!M150)</f>
        <v/>
      </c>
      <c r="H185" s="226"/>
      <c r="I185" s="518" t="str">
        <f>IF('PJ - PAll'!O150="","",'PJ - PAll'!O150)</f>
        <v/>
      </c>
    </row>
    <row r="186" spans="2:11" ht="18" customHeight="1" x14ac:dyDescent="0.2">
      <c r="B186" s="511" t="str">
        <f>IF(AND('PJ - PAll'!$C151="",'PJ - PAll'!$D151=""),"",'PJ - PAll'!V151)</f>
        <v/>
      </c>
      <c r="C186" s="231" t="str">
        <f>IF(AND('PJ - PAll'!$C151="",'PJ - PAll'!$D151=""),"",'PJ - PAll'!B151)</f>
        <v/>
      </c>
      <c r="D186" s="232" t="str">
        <f>IF('PJ - PAll'!C151="","",'PJ - PAll'!C151)</f>
        <v/>
      </c>
      <c r="E186" s="232" t="str">
        <f>IF('PJ - PAll'!D151="","",'PJ - PAll'!D151)</f>
        <v/>
      </c>
      <c r="F186" s="236" t="str">
        <f>IF('PJ - PAll'!H151="","",'PJ - PAll'!H151)</f>
        <v/>
      </c>
      <c r="G186" s="236" t="str">
        <f>IF('PJ - PAll'!M151="","",'PJ - PAll'!M151)</f>
        <v/>
      </c>
      <c r="H186" s="236"/>
      <c r="I186" s="519" t="str">
        <f>IF('PJ - PAll'!O151="","",'PJ - PAll'!O151)</f>
        <v/>
      </c>
    </row>
    <row r="187" spans="2:11" ht="18" customHeight="1" x14ac:dyDescent="0.2">
      <c r="B187" s="510" t="str">
        <f>IF(AND('PJ - PAll'!$C152="",'PJ - PAll'!$D152=""),"",'PJ - PAll'!V152)</f>
        <v/>
      </c>
      <c r="C187" s="221" t="str">
        <f>IF(AND('PJ - PAll'!$C152="",'PJ - PAll'!$D152=""),"",'PJ - PAll'!B152)</f>
        <v/>
      </c>
      <c r="D187" s="222" t="str">
        <f>IF('PJ - PAll'!C152="","",'PJ - PAll'!C152)</f>
        <v/>
      </c>
      <c r="E187" s="222" t="str">
        <f>IF('PJ - PAll'!D152="","",'PJ - PAll'!D152)</f>
        <v/>
      </c>
      <c r="F187" s="226" t="str">
        <f>IF('PJ - PAll'!H152="","",'PJ - PAll'!H152)</f>
        <v/>
      </c>
      <c r="G187" s="226" t="str">
        <f>IF('PJ - PAll'!M152="","",'PJ - PAll'!M152)</f>
        <v/>
      </c>
      <c r="H187" s="226"/>
      <c r="I187" s="518" t="str">
        <f>IF('PJ - PAll'!O152="","",'PJ - PAll'!O152)</f>
        <v/>
      </c>
    </row>
    <row r="188" spans="2:11" ht="18" customHeight="1" x14ac:dyDescent="0.2">
      <c r="B188" s="511" t="str">
        <f>IF(AND('PJ - PAll'!$C153="",'PJ - PAll'!$D153=""),"",'PJ - PAll'!V153)</f>
        <v/>
      </c>
      <c r="C188" s="231" t="str">
        <f>IF(AND('PJ - PAll'!$C153="",'PJ - PAll'!$D153=""),"",'PJ - PAll'!B153)</f>
        <v/>
      </c>
      <c r="D188" s="232" t="str">
        <f>IF('PJ - PAll'!C153="","",'PJ - PAll'!C153)</f>
        <v/>
      </c>
      <c r="E188" s="232" t="str">
        <f>IF('PJ - PAll'!D153="","",'PJ - PAll'!D153)</f>
        <v/>
      </c>
      <c r="F188" s="236" t="str">
        <f>IF('PJ - PAll'!H153="","",'PJ - PAll'!H153)</f>
        <v/>
      </c>
      <c r="G188" s="236" t="str">
        <f>IF('PJ - PAll'!M153="","",'PJ - PAll'!M153)</f>
        <v/>
      </c>
      <c r="H188" s="236"/>
      <c r="I188" s="519" t="str">
        <f>IF('PJ - PAll'!O153="","",'PJ - PAll'!O153)</f>
        <v/>
      </c>
    </row>
    <row r="189" spans="2:11" ht="18" customHeight="1" x14ac:dyDescent="0.2">
      <c r="B189" s="510" t="str">
        <f>IF(AND('PJ - PAll'!$C154="",'PJ - PAll'!$D154=""),"",'PJ - PAll'!V154)</f>
        <v/>
      </c>
      <c r="C189" s="221" t="str">
        <f>IF(AND('PJ - PAll'!$C154="",'PJ - PAll'!$D154=""),"",'PJ - PAll'!B154)</f>
        <v/>
      </c>
      <c r="D189" s="222" t="str">
        <f>IF('PJ - PAll'!C154="","",'PJ - PAll'!C154)</f>
        <v/>
      </c>
      <c r="E189" s="222" t="str">
        <f>IF('PJ - PAll'!D154="","",'PJ - PAll'!D154)</f>
        <v/>
      </c>
      <c r="F189" s="226" t="str">
        <f>IF('PJ - PAll'!H154="","",'PJ - PAll'!H154)</f>
        <v/>
      </c>
      <c r="G189" s="226" t="str">
        <f>IF('PJ - PAll'!M154="","",'PJ - PAll'!M154)</f>
        <v/>
      </c>
      <c r="H189" s="226"/>
      <c r="I189" s="518" t="str">
        <f>IF('PJ - PAll'!O154="","",'PJ - PAll'!O154)</f>
        <v/>
      </c>
    </row>
    <row r="190" spans="2:11" ht="18" customHeight="1" x14ac:dyDescent="0.2">
      <c r="B190" s="511" t="str">
        <f>IF(AND('PJ - PAll'!$C155="",'PJ - PAll'!$D155=""),"",'PJ - PAll'!V155)</f>
        <v/>
      </c>
      <c r="C190" s="231" t="str">
        <f>IF(AND('PJ - PAll'!$C155="",'PJ - PAll'!$D155=""),"",'PJ - PAll'!B155)</f>
        <v/>
      </c>
      <c r="D190" s="232" t="str">
        <f>IF('PJ - PAll'!C155="","",'PJ - PAll'!C155)</f>
        <v/>
      </c>
      <c r="E190" s="232" t="str">
        <f>IF('PJ - PAll'!D155="","",'PJ - PAll'!D155)</f>
        <v/>
      </c>
      <c r="F190" s="236" t="str">
        <f>IF('PJ - PAll'!H155="","",'PJ - PAll'!H155)</f>
        <v/>
      </c>
      <c r="G190" s="236" t="str">
        <f>IF('PJ - PAll'!M155="","",'PJ - PAll'!M155)</f>
        <v/>
      </c>
      <c r="H190" s="236"/>
      <c r="I190" s="519" t="str">
        <f>IF('PJ - PAll'!O155="","",'PJ - PAll'!O155)</f>
        <v/>
      </c>
    </row>
    <row r="191" spans="2:11" ht="18" customHeight="1" x14ac:dyDescent="0.2">
      <c r="B191" s="510" t="str">
        <f>IF(AND('PJ - PAll'!$C156="",'PJ - PAll'!$D156=""),"",'PJ - PAll'!V156)</f>
        <v/>
      </c>
      <c r="C191" s="221" t="str">
        <f>IF(AND('PJ - PAll'!$C156="",'PJ - PAll'!$D156=""),"",'PJ - PAll'!B156)</f>
        <v/>
      </c>
      <c r="D191" s="222" t="str">
        <f>IF('PJ - PAll'!C156="","",'PJ - PAll'!C156)</f>
        <v/>
      </c>
      <c r="E191" s="222" t="str">
        <f>IF('PJ - PAll'!D156="","",'PJ - PAll'!D156)</f>
        <v/>
      </c>
      <c r="F191" s="226" t="str">
        <f>IF('PJ - PAll'!H156="","",'PJ - PAll'!H156)</f>
        <v/>
      </c>
      <c r="G191" s="226" t="str">
        <f>IF('PJ - PAll'!M156="","",'PJ - PAll'!M156)</f>
        <v/>
      </c>
      <c r="H191" s="226"/>
      <c r="I191" s="518" t="str">
        <f>IF('PJ - PAll'!O156="","",'PJ - PAll'!O156)</f>
        <v/>
      </c>
    </row>
    <row r="192" spans="2:11" ht="18" customHeight="1" x14ac:dyDescent="0.2">
      <c r="B192" s="511" t="str">
        <f>IF(AND('PJ - PAll'!$C157="",'PJ - PAll'!$D157=""),"",'PJ - PAll'!V157)</f>
        <v/>
      </c>
      <c r="C192" s="231" t="str">
        <f>IF(AND('PJ - PAll'!$C157="",'PJ - PAll'!$D157=""),"",'PJ - PAll'!B157)</f>
        <v/>
      </c>
      <c r="D192" s="232" t="str">
        <f>IF('PJ - PAll'!C157="","",'PJ - PAll'!C157)</f>
        <v/>
      </c>
      <c r="E192" s="232" t="str">
        <f>IF('PJ - PAll'!D157="","",'PJ - PAll'!D157)</f>
        <v/>
      </c>
      <c r="F192" s="236" t="str">
        <f>IF('PJ - PAll'!H157="","",'PJ - PAll'!H157)</f>
        <v/>
      </c>
      <c r="G192" s="236" t="str">
        <f>IF('PJ - PAll'!M157="","",'PJ - PAll'!M157)</f>
        <v/>
      </c>
      <c r="H192" s="236"/>
      <c r="I192" s="519" t="str">
        <f>IF('PJ - PAll'!O157="","",'PJ - PAll'!O157)</f>
        <v/>
      </c>
    </row>
    <row r="193" spans="2:9" ht="18" customHeight="1" x14ac:dyDescent="0.2">
      <c r="B193" s="510" t="str">
        <f>IF(AND('PJ - PAll'!$C158="",'PJ - PAll'!$D158=""),"",'PJ - PAll'!V158)</f>
        <v/>
      </c>
      <c r="C193" s="221" t="str">
        <f>IF(AND('PJ - PAll'!$C158="",'PJ - PAll'!$D158=""),"",'PJ - PAll'!B158)</f>
        <v/>
      </c>
      <c r="D193" s="222" t="str">
        <f>IF('PJ - PAll'!C158="","",'PJ - PAll'!C158)</f>
        <v/>
      </c>
      <c r="E193" s="222" t="str">
        <f>IF('PJ - PAll'!D158="","",'PJ - PAll'!D158)</f>
        <v/>
      </c>
      <c r="F193" s="226" t="str">
        <f>IF('PJ - PAll'!H158="","",'PJ - PAll'!H158)</f>
        <v/>
      </c>
      <c r="G193" s="226" t="str">
        <f>IF('PJ - PAll'!M158="","",'PJ - PAll'!M158)</f>
        <v/>
      </c>
      <c r="H193" s="226"/>
      <c r="I193" s="518" t="str">
        <f>IF('PJ - PAll'!O158="","",'PJ - PAll'!O158)</f>
        <v/>
      </c>
    </row>
    <row r="194" spans="2:9" ht="18" customHeight="1" x14ac:dyDescent="0.2">
      <c r="B194" s="511" t="str">
        <f>IF(AND('PJ - PAll'!$C159="",'PJ - PAll'!$D159=""),"",'PJ - PAll'!V159)</f>
        <v/>
      </c>
      <c r="C194" s="231" t="str">
        <f>IF(AND('PJ - PAll'!$C159="",'PJ - PAll'!$D159=""),"",'PJ - PAll'!B159)</f>
        <v/>
      </c>
      <c r="D194" s="232" t="str">
        <f>IF('PJ - PAll'!C159="","",'PJ - PAll'!C159)</f>
        <v/>
      </c>
      <c r="E194" s="232" t="str">
        <f>IF('PJ - PAll'!D159="","",'PJ - PAll'!D159)</f>
        <v/>
      </c>
      <c r="F194" s="236" t="str">
        <f>IF('PJ - PAll'!H159="","",'PJ - PAll'!H159)</f>
        <v/>
      </c>
      <c r="G194" s="236" t="str">
        <f>IF('PJ - PAll'!M159="","",'PJ - PAll'!M159)</f>
        <v/>
      </c>
      <c r="H194" s="236"/>
      <c r="I194" s="519" t="str">
        <f>IF('PJ - PAll'!O159="","",'PJ - PAll'!O159)</f>
        <v/>
      </c>
    </row>
    <row r="195" spans="2:9" ht="18" customHeight="1" x14ac:dyDescent="0.2">
      <c r="B195" s="510" t="str">
        <f>IF(AND('PJ - PAll'!$C160="",'PJ - PAll'!$D160=""),"",'PJ - PAll'!V160)</f>
        <v/>
      </c>
      <c r="C195" s="221" t="str">
        <f>IF(AND('PJ - PAll'!$C160="",'PJ - PAll'!$D160=""),"",'PJ - PAll'!B160)</f>
        <v/>
      </c>
      <c r="D195" s="222" t="str">
        <f>IF('PJ - PAll'!C160="","",'PJ - PAll'!C160)</f>
        <v/>
      </c>
      <c r="E195" s="222" t="str">
        <f>IF('PJ - PAll'!D160="","",'PJ - PAll'!D160)</f>
        <v/>
      </c>
      <c r="F195" s="226" t="str">
        <f>IF('PJ - PAll'!H160="","",'PJ - PAll'!H160)</f>
        <v/>
      </c>
      <c r="G195" s="226" t="str">
        <f>IF('PJ - PAll'!M160="","",'PJ - PAll'!M160)</f>
        <v/>
      </c>
      <c r="H195" s="226"/>
      <c r="I195" s="518" t="str">
        <f>IF('PJ - PAll'!O160="","",'PJ - PAll'!O160)</f>
        <v/>
      </c>
    </row>
    <row r="196" spans="2:9" ht="18" customHeight="1" x14ac:dyDescent="0.2">
      <c r="B196" s="512" t="str">
        <f>IF(AND('PJ - PAll'!$C161="",'PJ - PAll'!$D161=""),"",'PJ - PAll'!V161)</f>
        <v/>
      </c>
      <c r="C196" s="308" t="str">
        <f>IF(AND('PJ - PAll'!$C161="",'PJ - PAll'!$D161=""),"",'PJ - PAll'!B161)</f>
        <v/>
      </c>
      <c r="D196" s="309" t="str">
        <f>IF('PJ - PAll'!C161="","",'PJ - PAll'!C161)</f>
        <v/>
      </c>
      <c r="E196" s="309" t="str">
        <f>IF('PJ - PAll'!D161="","",'PJ - PAll'!D161)</f>
        <v/>
      </c>
      <c r="F196" s="313" t="str">
        <f>IF('PJ - PAll'!H161="","",'PJ - PAll'!H161)</f>
        <v/>
      </c>
      <c r="G196" s="313" t="str">
        <f>IF('PJ - PAll'!M161="","",'PJ - PAll'!M161)</f>
        <v/>
      </c>
      <c r="H196" s="313"/>
      <c r="I196" s="520" t="str">
        <f>IF('PJ - PAll'!O161="","",'PJ - PAll'!O161)</f>
        <v/>
      </c>
    </row>
    <row r="197" spans="2:9" ht="18" customHeight="1" x14ac:dyDescent="0.2">
      <c r="B197" s="510" t="str">
        <f>IF(AND('PJ - PAll'!$C162="",'PJ - PAll'!$D162=""),"",'PJ - PAll'!V162)</f>
        <v/>
      </c>
      <c r="C197" s="221" t="str">
        <f>IF(AND('PJ - PAll'!$C162="",'PJ - PAll'!$D162=""),"",'PJ - PAll'!B162)</f>
        <v/>
      </c>
      <c r="D197" s="222" t="str">
        <f>IF('PJ - PAll'!C162="","",'PJ - PAll'!C162)</f>
        <v/>
      </c>
      <c r="E197" s="222" t="str">
        <f>IF('PJ - PAll'!D162="","",'PJ - PAll'!D162)</f>
        <v/>
      </c>
      <c r="F197" s="226" t="str">
        <f>IF('PJ - PAll'!H162="","",'PJ - PAll'!H162)</f>
        <v/>
      </c>
      <c r="G197" s="226" t="str">
        <f>IF('PJ - PAll'!M162="","",'PJ - PAll'!M162)</f>
        <v/>
      </c>
      <c r="H197" s="226"/>
      <c r="I197" s="518" t="str">
        <f>IF('PJ - PAll'!O162="","",'PJ - PAll'!O162)</f>
        <v/>
      </c>
    </row>
    <row r="198" spans="2:9" ht="18" customHeight="1" x14ac:dyDescent="0.2">
      <c r="B198" s="511" t="str">
        <f>IF(AND('PJ - PAll'!$C163="",'PJ - PAll'!$D163=""),"",'PJ - PAll'!V163)</f>
        <v/>
      </c>
      <c r="C198" s="231" t="str">
        <f>IF(AND('PJ - PAll'!$C163="",'PJ - PAll'!$D163=""),"",'PJ - PAll'!B163)</f>
        <v/>
      </c>
      <c r="D198" s="232" t="str">
        <f>IF('PJ - PAll'!C163="","",'PJ - PAll'!C163)</f>
        <v/>
      </c>
      <c r="E198" s="232" t="str">
        <f>IF('PJ - PAll'!D163="","",'PJ - PAll'!D163)</f>
        <v/>
      </c>
      <c r="F198" s="236" t="str">
        <f>IF('PJ - PAll'!H163="","",'PJ - PAll'!H163)</f>
        <v/>
      </c>
      <c r="G198" s="236" t="str">
        <f>IF('PJ - PAll'!M163="","",'PJ - PAll'!M163)</f>
        <v/>
      </c>
      <c r="H198" s="236"/>
      <c r="I198" s="519" t="str">
        <f>IF('PJ - PAll'!O163="","",'PJ - PAll'!O163)</f>
        <v/>
      </c>
    </row>
    <row r="199" spans="2:9" ht="18" customHeight="1" x14ac:dyDescent="0.2">
      <c r="B199" s="510" t="str">
        <f>IF(AND('PJ - PAll'!$C164="",'PJ - PAll'!$D164=""),"",'PJ - PAll'!V164)</f>
        <v/>
      </c>
      <c r="C199" s="221" t="str">
        <f>IF(AND('PJ - PAll'!$C164="",'PJ - PAll'!$D164=""),"",'PJ - PAll'!B164)</f>
        <v/>
      </c>
      <c r="D199" s="239" t="str">
        <f>IF('PJ - PAll'!C164="","",'PJ - PAll'!C164)</f>
        <v/>
      </c>
      <c r="E199" s="239" t="str">
        <f>IF('PJ - PAll'!D164="","",'PJ - PAll'!D164)</f>
        <v/>
      </c>
      <c r="F199" s="226" t="str">
        <f>IF('PJ - PAll'!H164="","",'PJ - PAll'!H164)</f>
        <v/>
      </c>
      <c r="G199" s="226" t="str">
        <f>IF('PJ - PAll'!M164="","",'PJ - PAll'!M164)</f>
        <v/>
      </c>
      <c r="H199" s="226"/>
      <c r="I199" s="518" t="str">
        <f>IF('PJ - PAll'!O164="","",'PJ - PAll'!O164)</f>
        <v/>
      </c>
    </row>
    <row r="200" spans="2:9" ht="18" customHeight="1" x14ac:dyDescent="0.2">
      <c r="B200" s="511" t="str">
        <f>IF(AND('PJ - PAll'!$C165="",'PJ - PAll'!$D165=""),"",'PJ - PAll'!V165)</f>
        <v/>
      </c>
      <c r="C200" s="231" t="str">
        <f>IF(AND('PJ - PAll'!$C165="",'PJ - PAll'!$D165=""),"",'PJ - PAll'!B165)</f>
        <v/>
      </c>
      <c r="D200" s="232" t="str">
        <f>IF('PJ - PAll'!C165="","",'PJ - PAll'!C165)</f>
        <v/>
      </c>
      <c r="E200" s="232" t="str">
        <f>IF('PJ - PAll'!D165="","",'PJ - PAll'!D165)</f>
        <v/>
      </c>
      <c r="F200" s="236" t="str">
        <f>IF('PJ - PAll'!H165="","",'PJ - PAll'!H165)</f>
        <v/>
      </c>
      <c r="G200" s="236" t="str">
        <f>IF('PJ - PAll'!M165="","",'PJ - PAll'!M165)</f>
        <v/>
      </c>
      <c r="H200" s="236"/>
      <c r="I200" s="519" t="str">
        <f>IF('PJ - PAll'!O165="","",'PJ - PAll'!O165)</f>
        <v/>
      </c>
    </row>
    <row r="201" spans="2:9" ht="18" customHeight="1" x14ac:dyDescent="0.2">
      <c r="B201" s="510" t="str">
        <f>IF(AND('PJ - PAll'!$C166="",'PJ - PAll'!$D166=""),"",'PJ - PAll'!V166)</f>
        <v/>
      </c>
      <c r="C201" s="221" t="str">
        <f>IF(AND('PJ - PAll'!$C166="",'PJ - PAll'!$D166=""),"",'PJ - PAll'!B166)</f>
        <v/>
      </c>
      <c r="D201" s="222" t="str">
        <f>IF('PJ - PAll'!C166="","",'PJ - PAll'!C166)</f>
        <v/>
      </c>
      <c r="E201" s="222" t="str">
        <f>IF('PJ - PAll'!D166="","",'PJ - PAll'!D166)</f>
        <v/>
      </c>
      <c r="F201" s="226" t="str">
        <f>IF('PJ - PAll'!H166="","",'PJ - PAll'!H166)</f>
        <v/>
      </c>
      <c r="G201" s="226" t="str">
        <f>IF('PJ - PAll'!M166="","",'PJ - PAll'!M166)</f>
        <v/>
      </c>
      <c r="H201" s="226"/>
      <c r="I201" s="518" t="str">
        <f>IF('PJ - PAll'!O166="","",'PJ - PAll'!O166)</f>
        <v/>
      </c>
    </row>
    <row r="202" spans="2:9" ht="18" customHeight="1" x14ac:dyDescent="0.2">
      <c r="B202" s="511" t="str">
        <f>IF(AND('PJ - PAll'!$C167="",'PJ - PAll'!$D167=""),"",'PJ - PAll'!V167)</f>
        <v/>
      </c>
      <c r="C202" s="231" t="str">
        <f>IF(AND('PJ - PAll'!$C167="",'PJ - PAll'!$D167=""),"",'PJ - PAll'!B167)</f>
        <v/>
      </c>
      <c r="D202" s="232" t="str">
        <f>IF('PJ - PAll'!C167="","",'PJ - PAll'!C167)</f>
        <v/>
      </c>
      <c r="E202" s="232" t="str">
        <f>IF('PJ - PAll'!D167="","",'PJ - PAll'!D167)</f>
        <v/>
      </c>
      <c r="F202" s="236" t="str">
        <f>IF('PJ - PAll'!H167="","",'PJ - PAll'!H167)</f>
        <v/>
      </c>
      <c r="G202" s="236" t="str">
        <f>IF('PJ - PAll'!M167="","",'PJ - PAll'!M167)</f>
        <v/>
      </c>
      <c r="H202" s="236"/>
      <c r="I202" s="519" t="str">
        <f>IF('PJ - PAll'!O167="","",'PJ - PAll'!O167)</f>
        <v/>
      </c>
    </row>
    <row r="203" spans="2:9" ht="18" customHeight="1" x14ac:dyDescent="0.2">
      <c r="B203" s="510" t="str">
        <f>IF(AND('PJ - PAll'!$C168="",'PJ - PAll'!$D168=""),"",'PJ - PAll'!V168)</f>
        <v/>
      </c>
      <c r="C203" s="221" t="str">
        <f>IF(AND('PJ - PAll'!$C168="",'PJ - PAll'!$D168=""),"",'PJ - PAll'!B168)</f>
        <v/>
      </c>
      <c r="D203" s="222" t="str">
        <f>IF('PJ - PAll'!C168="","",'PJ - PAll'!C168)</f>
        <v/>
      </c>
      <c r="E203" s="222" t="str">
        <f>IF('PJ - PAll'!D168="","",'PJ - PAll'!D168)</f>
        <v/>
      </c>
      <c r="F203" s="226" t="str">
        <f>IF('PJ - PAll'!H168="","",'PJ - PAll'!H168)</f>
        <v/>
      </c>
      <c r="G203" s="226" t="str">
        <f>IF('PJ - PAll'!M168="","",'PJ - PAll'!M168)</f>
        <v/>
      </c>
      <c r="H203" s="226"/>
      <c r="I203" s="518" t="str">
        <f>IF('PJ - PAll'!O168="","",'PJ - PAll'!O168)</f>
        <v/>
      </c>
    </row>
    <row r="204" spans="2:9" ht="18" customHeight="1" x14ac:dyDescent="0.2">
      <c r="B204" s="511" t="str">
        <f>IF(AND('PJ - PAll'!$C169="",'PJ - PAll'!$D169=""),"",'PJ - PAll'!V169)</f>
        <v/>
      </c>
      <c r="C204" s="231" t="str">
        <f>IF(AND('PJ - PAll'!$C169="",'PJ - PAll'!$D169=""),"",'PJ - PAll'!B169)</f>
        <v/>
      </c>
      <c r="D204" s="232" t="str">
        <f>IF('PJ - PAll'!C169="","",'PJ - PAll'!C169)</f>
        <v/>
      </c>
      <c r="E204" s="232" t="str">
        <f>IF('PJ - PAll'!D169="","",'PJ - PAll'!D169)</f>
        <v/>
      </c>
      <c r="F204" s="236" t="str">
        <f>IF('PJ - PAll'!H169="","",'PJ - PAll'!H169)</f>
        <v/>
      </c>
      <c r="G204" s="236" t="str">
        <f>IF('PJ - PAll'!M169="","",'PJ - PAll'!M169)</f>
        <v/>
      </c>
      <c r="H204" s="236"/>
      <c r="I204" s="519" t="str">
        <f>IF('PJ - PAll'!O169="","",'PJ - PAll'!O169)</f>
        <v/>
      </c>
    </row>
    <row r="205" spans="2:9" ht="18" customHeight="1" x14ac:dyDescent="0.2">
      <c r="B205" s="510" t="str">
        <f>IF(AND('PJ - PAll'!$C170="",'PJ - PAll'!$D170=""),"",'PJ - PAll'!V170)</f>
        <v/>
      </c>
      <c r="C205" s="221" t="str">
        <f>IF(AND('PJ - PAll'!$C170="",'PJ - PAll'!$D170=""),"",'PJ - PAll'!B170)</f>
        <v/>
      </c>
      <c r="D205" s="222" t="str">
        <f>IF('PJ - PAll'!C170="","",'PJ - PAll'!C170)</f>
        <v/>
      </c>
      <c r="E205" s="222" t="str">
        <f>IF('PJ - PAll'!D170="","",'PJ - PAll'!D170)</f>
        <v/>
      </c>
      <c r="F205" s="226" t="str">
        <f>IF('PJ - PAll'!H170="","",'PJ - PAll'!H170)</f>
        <v/>
      </c>
      <c r="G205" s="226" t="str">
        <f>IF('PJ - PAll'!M170="","",'PJ - PAll'!M170)</f>
        <v/>
      </c>
      <c r="H205" s="226"/>
      <c r="I205" s="518" t="str">
        <f>IF('PJ - PAll'!O170="","",'PJ - PAll'!O170)</f>
        <v/>
      </c>
    </row>
    <row r="206" spans="2:9" ht="18" customHeight="1" x14ac:dyDescent="0.2">
      <c r="B206" s="511" t="str">
        <f>IF(AND('PJ - PAll'!$C171="",'PJ - PAll'!$D171=""),"",'PJ - PAll'!V171)</f>
        <v/>
      </c>
      <c r="C206" s="231" t="str">
        <f>IF(AND('PJ - PAll'!$C171="",'PJ - PAll'!$D171=""),"",'PJ - PAll'!B171)</f>
        <v/>
      </c>
      <c r="D206" s="232" t="str">
        <f>IF('PJ - PAll'!C171="","",'PJ - PAll'!C171)</f>
        <v/>
      </c>
      <c r="E206" s="232" t="str">
        <f>IF('PJ - PAll'!D171="","",'PJ - PAll'!D171)</f>
        <v/>
      </c>
      <c r="F206" s="236" t="str">
        <f>IF('PJ - PAll'!H171="","",'PJ - PAll'!H171)</f>
        <v/>
      </c>
      <c r="G206" s="236" t="str">
        <f>IF('PJ - PAll'!M171="","",'PJ - PAll'!M171)</f>
        <v/>
      </c>
      <c r="H206" s="236"/>
      <c r="I206" s="519" t="str">
        <f>IF('PJ - PAll'!O171="","",'PJ - PAll'!O171)</f>
        <v/>
      </c>
    </row>
    <row r="207" spans="2:9" ht="18" customHeight="1" x14ac:dyDescent="0.2">
      <c r="B207" s="510" t="str">
        <f>IF(AND('PJ - PAll'!$C172="",'PJ - PAll'!$D172=""),"",'PJ - PAll'!V172)</f>
        <v/>
      </c>
      <c r="C207" s="221" t="str">
        <f>IF(AND('PJ - PAll'!$C172="",'PJ - PAll'!$D172=""),"",'PJ - PAll'!B172)</f>
        <v/>
      </c>
      <c r="D207" s="222" t="str">
        <f>IF('PJ - PAll'!C172="","",'PJ - PAll'!C172)</f>
        <v/>
      </c>
      <c r="E207" s="222" t="str">
        <f>IF('PJ - PAll'!D172="","",'PJ - PAll'!D172)</f>
        <v/>
      </c>
      <c r="F207" s="226" t="str">
        <f>IF('PJ - PAll'!H172="","",'PJ - PAll'!H172)</f>
        <v/>
      </c>
      <c r="G207" s="226" t="str">
        <f>IF('PJ - PAll'!M172="","",'PJ - PAll'!M172)</f>
        <v/>
      </c>
      <c r="H207" s="226"/>
      <c r="I207" s="518" t="str">
        <f>IF('PJ - PAll'!O172="","",'PJ - PAll'!O172)</f>
        <v/>
      </c>
    </row>
    <row r="208" spans="2:9" ht="18" customHeight="1" x14ac:dyDescent="0.2">
      <c r="B208" s="511" t="str">
        <f>IF(AND('PJ - PAll'!$C173="",'PJ - PAll'!$D173=""),"",'PJ - PAll'!V173)</f>
        <v/>
      </c>
      <c r="C208" s="231" t="str">
        <f>IF(AND('PJ - PAll'!$C173="",'PJ - PAll'!$D173=""),"",'PJ - PAll'!B173)</f>
        <v/>
      </c>
      <c r="D208" s="232" t="str">
        <f>IF('PJ - PAll'!C173="","",'PJ - PAll'!C173)</f>
        <v/>
      </c>
      <c r="E208" s="232" t="str">
        <f>IF('PJ - PAll'!D173="","",'PJ - PAll'!D173)</f>
        <v/>
      </c>
      <c r="F208" s="236" t="str">
        <f>IF('PJ - PAll'!H173="","",'PJ - PAll'!H173)</f>
        <v/>
      </c>
      <c r="G208" s="236" t="str">
        <f>IF('PJ - PAll'!M173="","",'PJ - PAll'!M173)</f>
        <v/>
      </c>
      <c r="H208" s="236"/>
      <c r="I208" s="519" t="str">
        <f>IF('PJ - PAll'!O173="","",'PJ - PAll'!O173)</f>
        <v/>
      </c>
    </row>
    <row r="209" spans="2:11" ht="18" customHeight="1" x14ac:dyDescent="0.2">
      <c r="B209" s="510" t="str">
        <f>IF(AND('PJ - PAll'!$C174="",'PJ - PAll'!$D174=""),"",'PJ - PAll'!V174)</f>
        <v/>
      </c>
      <c r="C209" s="221" t="str">
        <f>IF(AND('PJ - PAll'!$C174="",'PJ - PAll'!$D174=""),"",'PJ - PAll'!B174)</f>
        <v/>
      </c>
      <c r="D209" s="222" t="str">
        <f>IF('PJ - PAll'!C174="","",'PJ - PAll'!C174)</f>
        <v/>
      </c>
      <c r="E209" s="222" t="str">
        <f>IF('PJ - PAll'!D174="","",'PJ - PAll'!D174)</f>
        <v/>
      </c>
      <c r="F209" s="226" t="str">
        <f>IF('PJ - PAll'!H174="","",'PJ - PAll'!H174)</f>
        <v/>
      </c>
      <c r="G209" s="226" t="str">
        <f>IF('PJ - PAll'!M174="","",'PJ - PAll'!M174)</f>
        <v/>
      </c>
      <c r="H209" s="226"/>
      <c r="I209" s="518" t="str">
        <f>IF('PJ - PAll'!O174="","",'PJ - PAll'!O174)</f>
        <v/>
      </c>
    </row>
    <row r="210" spans="2:11" ht="18" customHeight="1" x14ac:dyDescent="0.2">
      <c r="B210" s="511" t="str">
        <f>IF(AND('PJ - PAll'!$C175="",'PJ - PAll'!$D175=""),"",'PJ - PAll'!V175)</f>
        <v/>
      </c>
      <c r="C210" s="231" t="str">
        <f>IF(AND('PJ - PAll'!$C175="",'PJ - PAll'!$D175=""),"",'PJ - PAll'!B175)</f>
        <v/>
      </c>
      <c r="D210" s="232" t="str">
        <f>IF('PJ - PAll'!C175="","",'PJ - PAll'!C175)</f>
        <v/>
      </c>
      <c r="E210" s="232" t="str">
        <f>IF('PJ - PAll'!D175="","",'PJ - PAll'!D175)</f>
        <v/>
      </c>
      <c r="F210" s="236" t="str">
        <f>IF('PJ - PAll'!H175="","",'PJ - PAll'!H175)</f>
        <v/>
      </c>
      <c r="G210" s="236" t="str">
        <f>IF('PJ - PAll'!M175="","",'PJ - PAll'!M175)</f>
        <v/>
      </c>
      <c r="H210" s="236"/>
      <c r="I210" s="519" t="str">
        <f>IF('PJ - PAll'!O175="","",'PJ - PAll'!O175)</f>
        <v/>
      </c>
    </row>
    <row r="211" spans="2:11" ht="18" customHeight="1" x14ac:dyDescent="0.2">
      <c r="B211" s="510" t="str">
        <f>IF(AND('PJ - PAll'!$C176="",'PJ - PAll'!$D176=""),"",'PJ - PAll'!V176)</f>
        <v/>
      </c>
      <c r="C211" s="221" t="str">
        <f>IF(AND('PJ - PAll'!$C176="",'PJ - PAll'!$D176=""),"",'PJ - PAll'!B176)</f>
        <v/>
      </c>
      <c r="D211" s="222" t="str">
        <f>IF('PJ - PAll'!C176="","",'PJ - PAll'!C176)</f>
        <v/>
      </c>
      <c r="E211" s="222" t="str">
        <f>IF('PJ - PAll'!D176="","",'PJ - PAll'!D176)</f>
        <v/>
      </c>
      <c r="F211" s="226" t="str">
        <f>IF('PJ - PAll'!H176="","",'PJ - PAll'!H176)</f>
        <v/>
      </c>
      <c r="G211" s="226" t="str">
        <f>IF('PJ - PAll'!M176="","",'PJ - PAll'!M176)</f>
        <v/>
      </c>
      <c r="H211" s="226"/>
      <c r="I211" s="518" t="str">
        <f>IF('PJ - PAll'!O176="","",'PJ - PAll'!O176)</f>
        <v/>
      </c>
    </row>
    <row r="212" spans="2:11" ht="18" customHeight="1" x14ac:dyDescent="0.2">
      <c r="B212" s="511" t="str">
        <f>IF(AND('PJ - PAll'!$C177="",'PJ - PAll'!$D177=""),"",'PJ - PAll'!V177)</f>
        <v/>
      </c>
      <c r="C212" s="231" t="str">
        <f>IF(AND('PJ - PAll'!$C177="",'PJ - PAll'!$D177=""),"",'PJ - PAll'!B177)</f>
        <v/>
      </c>
      <c r="D212" s="232" t="str">
        <f>IF('PJ - PAll'!C177="","",'PJ - PAll'!C177)</f>
        <v/>
      </c>
      <c r="E212" s="232" t="str">
        <f>IF('PJ - PAll'!D177="","",'PJ - PAll'!D177)</f>
        <v/>
      </c>
      <c r="F212" s="236" t="str">
        <f>IF('PJ - PAll'!H177="","",'PJ - PAll'!H177)</f>
        <v/>
      </c>
      <c r="G212" s="236" t="str">
        <f>IF('PJ - PAll'!M177="","",'PJ - PAll'!M177)</f>
        <v/>
      </c>
      <c r="H212" s="236"/>
      <c r="I212" s="519" t="str">
        <f>IF('PJ - PAll'!O177="","",'PJ - PAll'!O177)</f>
        <v/>
      </c>
    </row>
    <row r="213" spans="2:11" ht="18" customHeight="1" x14ac:dyDescent="0.2">
      <c r="B213" s="510" t="str">
        <f>IF(AND('PJ - PAll'!$C178="",'PJ - PAll'!$D178=""),"",'PJ - PAll'!V178)</f>
        <v/>
      </c>
      <c r="C213" s="221" t="str">
        <f>IF(AND('PJ - PAll'!$C178="",'PJ - PAll'!$D178=""),"",'PJ - PAll'!B178)</f>
        <v/>
      </c>
      <c r="D213" s="222" t="str">
        <f>IF('PJ - PAll'!C178="","",'PJ - PAll'!C178)</f>
        <v/>
      </c>
      <c r="E213" s="222" t="str">
        <f>IF('PJ - PAll'!D178="","",'PJ - PAll'!D178)</f>
        <v/>
      </c>
      <c r="F213" s="226" t="str">
        <f>IF('PJ - PAll'!H178="","",'PJ - PAll'!H178)</f>
        <v/>
      </c>
      <c r="G213" s="226" t="str">
        <f>IF('PJ - PAll'!M178="","",'PJ - PAll'!M178)</f>
        <v/>
      </c>
      <c r="H213" s="226"/>
      <c r="I213" s="518" t="str">
        <f>IF('PJ - PAll'!O178="","",'PJ - PAll'!O178)</f>
        <v/>
      </c>
    </row>
    <row r="214" spans="2:11" ht="18" customHeight="1" x14ac:dyDescent="0.2">
      <c r="B214" s="512" t="str">
        <f>IF(AND('PJ - PAll'!$C179="",'PJ - PAll'!$D179=""),"",'PJ - PAll'!V179)</f>
        <v/>
      </c>
      <c r="C214" s="308" t="str">
        <f>IF(AND('PJ - PAll'!$C179="",'PJ - PAll'!$D179=""),"",'PJ - PAll'!B179)</f>
        <v/>
      </c>
      <c r="D214" s="309" t="str">
        <f>IF('PJ - PAll'!C179="","",'PJ - PAll'!C179)</f>
        <v/>
      </c>
      <c r="E214" s="309" t="str">
        <f>IF('PJ - PAll'!D179="","",'PJ - PAll'!D179)</f>
        <v/>
      </c>
      <c r="F214" s="313" t="str">
        <f>IF('PJ - PAll'!H179="","",'PJ - PAll'!H179)</f>
        <v/>
      </c>
      <c r="G214" s="313" t="str">
        <f>IF('PJ - PAll'!M179="","",'PJ - PAll'!M179)</f>
        <v/>
      </c>
      <c r="H214" s="313"/>
      <c r="I214" s="520" t="str">
        <f>IF('PJ - PAll'!O179="","",'PJ - PAll'!O179)</f>
        <v/>
      </c>
    </row>
    <row r="215" spans="2:11" ht="18" customHeight="1" thickBot="1" x14ac:dyDescent="0.25">
      <c r="B215" s="513" t="str">
        <f>IF(AND('PJ - PAll'!$C180="",'PJ - PAll'!$D180=""),"",'PJ - PAll'!V180)</f>
        <v/>
      </c>
      <c r="C215" s="505" t="str">
        <f>IF(AND('PJ - PAll'!$C180="",'PJ - PAll'!$D180=""),"",'PJ - PAll'!B180)</f>
        <v/>
      </c>
      <c r="D215" s="506" t="str">
        <f>IF('PJ - PAll'!C180="","",'PJ - PAll'!C180)</f>
        <v/>
      </c>
      <c r="E215" s="506" t="str">
        <f>IF('PJ - PAll'!D180="","",'PJ - PAll'!D180)</f>
        <v/>
      </c>
      <c r="F215" s="507" t="str">
        <f>IF('PJ - PAll'!H180="","",'PJ - PAll'!H180)</f>
        <v/>
      </c>
      <c r="G215" s="507" t="str">
        <f>IF('PJ - PAll'!M180="","",'PJ - PAll'!M180)</f>
        <v/>
      </c>
      <c r="H215" s="507"/>
      <c r="I215" s="521" t="str">
        <f>IF('PJ - PAll'!O180="","",'PJ - PAll'!O180)</f>
        <v/>
      </c>
    </row>
    <row r="216" spans="2:11" ht="26.25" x14ac:dyDescent="0.4">
      <c r="B216" s="828" t="str">
        <f>B173</f>
        <v>Běh na 100m s přek. - Pořadí jednotlivců - All</v>
      </c>
      <c r="C216" s="828"/>
      <c r="D216" s="828"/>
      <c r="E216" s="828"/>
      <c r="F216" s="828"/>
      <c r="G216" s="828"/>
      <c r="H216" s="828"/>
      <c r="I216" s="828"/>
      <c r="J216" s="153"/>
      <c r="K216" s="153"/>
    </row>
    <row r="217" spans="2:11" s="109" customFormat="1" ht="15" customHeight="1" x14ac:dyDescent="0.2">
      <c r="B217" s="255"/>
      <c r="C217" s="255"/>
      <c r="D217" s="255"/>
      <c r="E217" s="255"/>
      <c r="F217" s="257"/>
      <c r="G217" s="257"/>
      <c r="H217" s="501"/>
      <c r="I217" s="257"/>
      <c r="J217" s="255"/>
      <c r="K217" s="255"/>
    </row>
    <row r="218" spans="2:11" s="630" customFormat="1" ht="18" x14ac:dyDescent="0.2">
      <c r="B218" s="839" t="str">
        <f>$B$3</f>
        <v>Krajské kolo DOROSTU 2018</v>
      </c>
      <c r="C218" s="839"/>
      <c r="D218" s="839"/>
      <c r="E218" s="839" t="str">
        <f>$E$3</f>
        <v>9.6.2018 Chrudim</v>
      </c>
      <c r="F218" s="839"/>
      <c r="G218" s="839"/>
      <c r="H218" s="839"/>
      <c r="I218" s="839"/>
      <c r="J218" s="631"/>
      <c r="K218" s="631"/>
    </row>
    <row r="219" spans="2:11" s="109" customFormat="1" ht="15" customHeight="1" thickBot="1" x14ac:dyDescent="0.25">
      <c r="B219" s="255"/>
      <c r="C219" s="255"/>
      <c r="D219" s="255"/>
      <c r="E219" s="255"/>
      <c r="F219" s="257"/>
      <c r="G219" s="257"/>
      <c r="H219" s="501"/>
      <c r="I219" s="257"/>
      <c r="J219" s="255"/>
      <c r="K219" s="255"/>
    </row>
    <row r="220" spans="2:11" ht="15" customHeight="1" thickBot="1" x14ac:dyDescent="0.45">
      <c r="B220" s="829" t="str">
        <f>Start!$D$5</f>
        <v>Dorci</v>
      </c>
      <c r="C220" s="830"/>
      <c r="D220" s="153"/>
      <c r="E220" s="153"/>
      <c r="F220" s="257"/>
      <c r="G220" s="257"/>
      <c r="H220" s="153"/>
      <c r="I220" s="257"/>
      <c r="J220" s="126"/>
      <c r="K220" s="126"/>
    </row>
    <row r="221" spans="2:11" s="109" customFormat="1" ht="18" customHeight="1" x14ac:dyDescent="0.2">
      <c r="B221" s="831" t="s">
        <v>71</v>
      </c>
      <c r="C221" s="833" t="s">
        <v>79</v>
      </c>
      <c r="D221" s="835" t="s">
        <v>22</v>
      </c>
      <c r="E221" s="831" t="s">
        <v>23</v>
      </c>
      <c r="F221" s="837" t="s">
        <v>83</v>
      </c>
      <c r="G221" s="837" t="s">
        <v>84</v>
      </c>
      <c r="H221" s="499"/>
      <c r="I221" s="837" t="s">
        <v>80</v>
      </c>
    </row>
    <row r="222" spans="2:11" s="109" customFormat="1" ht="18" customHeight="1" thickBot="1" x14ac:dyDescent="0.25">
      <c r="B222" s="832"/>
      <c r="C222" s="834"/>
      <c r="D222" s="836"/>
      <c r="E222" s="832"/>
      <c r="F222" s="838"/>
      <c r="G222" s="838"/>
      <c r="H222" s="500"/>
      <c r="I222" s="838"/>
    </row>
    <row r="223" spans="2:11" ht="18" customHeight="1" x14ac:dyDescent="0.2">
      <c r="B223" s="509" t="str">
        <f>IF(AND('PJ - PAll'!$C181="",'PJ - PAll'!$D181=""),"",'PJ - PAll'!V181)</f>
        <v/>
      </c>
      <c r="C223" s="240" t="str">
        <f>IF(AND('PJ - PAll'!$C181="",'PJ - PAll'!$D181=""),"",'PJ - PAll'!B181)</f>
        <v/>
      </c>
      <c r="D223" s="241" t="str">
        <f>IF('PJ - PAll'!C181="","",'PJ - PAll'!C181)</f>
        <v/>
      </c>
      <c r="E223" s="241" t="str">
        <f>IF('PJ - PAll'!D181="","",'PJ - PAll'!D181)</f>
        <v/>
      </c>
      <c r="F223" s="242" t="str">
        <f>IF('PJ - PAll'!H181="","",'PJ - PAll'!H181)</f>
        <v/>
      </c>
      <c r="G223" s="242" t="str">
        <f>IF('PJ - PAll'!M181="","",'PJ - PAll'!M181)</f>
        <v/>
      </c>
      <c r="H223" s="242"/>
      <c r="I223" s="517" t="str">
        <f>IF('PJ - PAll'!O181="","",'PJ - PAll'!O181)</f>
        <v/>
      </c>
    </row>
    <row r="224" spans="2:11" ht="18" customHeight="1" x14ac:dyDescent="0.2">
      <c r="B224" s="510" t="str">
        <f>IF(AND('PJ - PAll'!$C182="",'PJ - PAll'!$D182=""),"",'PJ - PAll'!V182)</f>
        <v/>
      </c>
      <c r="C224" s="221" t="str">
        <f>IF(AND('PJ - PAll'!$C182="",'PJ - PAll'!$D182=""),"",'PJ - PAll'!B182)</f>
        <v/>
      </c>
      <c r="D224" s="222" t="str">
        <f>IF('PJ - PAll'!C182="","",'PJ - PAll'!C182)</f>
        <v/>
      </c>
      <c r="E224" s="222" t="str">
        <f>IF('PJ - PAll'!D182="","",'PJ - PAll'!D182)</f>
        <v/>
      </c>
      <c r="F224" s="226" t="str">
        <f>IF('PJ - PAll'!H182="","",'PJ - PAll'!H182)</f>
        <v/>
      </c>
      <c r="G224" s="226" t="str">
        <f>IF('PJ - PAll'!M182="","",'PJ - PAll'!M182)</f>
        <v/>
      </c>
      <c r="H224" s="226"/>
      <c r="I224" s="518" t="str">
        <f>IF('PJ - PAll'!O182="","",'PJ - PAll'!O182)</f>
        <v/>
      </c>
    </row>
    <row r="225" spans="2:9" ht="18" customHeight="1" x14ac:dyDescent="0.2">
      <c r="B225" s="511" t="str">
        <f>IF(AND('PJ - PAll'!$C183="",'PJ - PAll'!$D183=""),"",'PJ - PAll'!V183)</f>
        <v/>
      </c>
      <c r="C225" s="231" t="str">
        <f>IF(AND('PJ - PAll'!$C183="",'PJ - PAll'!$D183=""),"",'PJ - PAll'!B183)</f>
        <v/>
      </c>
      <c r="D225" s="232" t="str">
        <f>IF('PJ - PAll'!C183="","",'PJ - PAll'!C183)</f>
        <v/>
      </c>
      <c r="E225" s="232" t="str">
        <f>IF('PJ - PAll'!D183="","",'PJ - PAll'!D183)</f>
        <v/>
      </c>
      <c r="F225" s="236" t="str">
        <f>IF('PJ - PAll'!H183="","",'PJ - PAll'!H183)</f>
        <v/>
      </c>
      <c r="G225" s="236" t="str">
        <f>IF('PJ - PAll'!M183="","",'PJ - PAll'!M183)</f>
        <v/>
      </c>
      <c r="H225" s="236"/>
      <c r="I225" s="519" t="str">
        <f>IF('PJ - PAll'!O183="","",'PJ - PAll'!O183)</f>
        <v/>
      </c>
    </row>
    <row r="226" spans="2:9" ht="18" customHeight="1" x14ac:dyDescent="0.2">
      <c r="B226" s="510" t="str">
        <f>IF(AND('PJ - PAll'!$C184="",'PJ - PAll'!$D184=""),"",'PJ - PAll'!V184)</f>
        <v/>
      </c>
      <c r="C226" s="221" t="str">
        <f>IF(AND('PJ - PAll'!$C184="",'PJ - PAll'!$D184=""),"",'PJ - PAll'!B184)</f>
        <v/>
      </c>
      <c r="D226" s="222" t="str">
        <f>IF('PJ - PAll'!C184="","",'PJ - PAll'!C184)</f>
        <v/>
      </c>
      <c r="E226" s="222" t="str">
        <f>IF('PJ - PAll'!D184="","",'PJ - PAll'!D184)</f>
        <v/>
      </c>
      <c r="F226" s="226" t="str">
        <f>IF('PJ - PAll'!H184="","",'PJ - PAll'!H184)</f>
        <v/>
      </c>
      <c r="G226" s="226" t="str">
        <f>IF('PJ - PAll'!M184="","",'PJ - PAll'!M184)</f>
        <v/>
      </c>
      <c r="H226" s="226"/>
      <c r="I226" s="518" t="str">
        <f>IF('PJ - PAll'!O184="","",'PJ - PAll'!O184)</f>
        <v/>
      </c>
    </row>
    <row r="227" spans="2:9" ht="18" customHeight="1" x14ac:dyDescent="0.2">
      <c r="B227" s="511" t="str">
        <f>IF(AND('PJ - PAll'!$C185="",'PJ - PAll'!$D185=""),"",'PJ - PAll'!V185)</f>
        <v/>
      </c>
      <c r="C227" s="231" t="str">
        <f>IF(AND('PJ - PAll'!$C185="",'PJ - PAll'!$D185=""),"",'PJ - PAll'!B185)</f>
        <v/>
      </c>
      <c r="D227" s="232" t="str">
        <f>IF('PJ - PAll'!C185="","",'PJ - PAll'!C185)</f>
        <v/>
      </c>
      <c r="E227" s="232" t="str">
        <f>IF('PJ - PAll'!D185="","",'PJ - PAll'!D185)</f>
        <v/>
      </c>
      <c r="F227" s="236" t="str">
        <f>IF('PJ - PAll'!H185="","",'PJ - PAll'!H185)</f>
        <v/>
      </c>
      <c r="G227" s="236" t="str">
        <f>IF('PJ - PAll'!M185="","",'PJ - PAll'!M185)</f>
        <v/>
      </c>
      <c r="H227" s="236"/>
      <c r="I227" s="519" t="str">
        <f>IF('PJ - PAll'!O185="","",'PJ - PAll'!O185)</f>
        <v/>
      </c>
    </row>
    <row r="228" spans="2:9" ht="18" customHeight="1" x14ac:dyDescent="0.2">
      <c r="B228" s="510" t="str">
        <f>IF(AND('PJ - PAll'!$C186="",'PJ - PAll'!$D186=""),"",'PJ - PAll'!V186)</f>
        <v/>
      </c>
      <c r="C228" s="221" t="str">
        <f>IF(AND('PJ - PAll'!$C186="",'PJ - PAll'!$D186=""),"",'PJ - PAll'!B186)</f>
        <v/>
      </c>
      <c r="D228" s="222" t="str">
        <f>IF('PJ - PAll'!C186="","",'PJ - PAll'!C186)</f>
        <v/>
      </c>
      <c r="E228" s="222" t="str">
        <f>IF('PJ - PAll'!D186="","",'PJ - PAll'!D186)</f>
        <v/>
      </c>
      <c r="F228" s="226" t="str">
        <f>IF('PJ - PAll'!H186="","",'PJ - PAll'!H186)</f>
        <v/>
      </c>
      <c r="G228" s="226" t="str">
        <f>IF('PJ - PAll'!M186="","",'PJ - PAll'!M186)</f>
        <v/>
      </c>
      <c r="H228" s="226"/>
      <c r="I228" s="518" t="str">
        <f>IF('PJ - PAll'!O186="","",'PJ - PAll'!O186)</f>
        <v/>
      </c>
    </row>
    <row r="229" spans="2:9" ht="18" customHeight="1" x14ac:dyDescent="0.2">
      <c r="B229" s="511" t="str">
        <f>IF(AND('PJ - PAll'!$C187="",'PJ - PAll'!$D187=""),"",'PJ - PAll'!V187)</f>
        <v/>
      </c>
      <c r="C229" s="231" t="str">
        <f>IF(AND('PJ - PAll'!$C187="",'PJ - PAll'!$D187=""),"",'PJ - PAll'!B187)</f>
        <v/>
      </c>
      <c r="D229" s="232" t="str">
        <f>IF('PJ - PAll'!C187="","",'PJ - PAll'!C187)</f>
        <v/>
      </c>
      <c r="E229" s="232" t="str">
        <f>IF('PJ - PAll'!D187="","",'PJ - PAll'!D187)</f>
        <v/>
      </c>
      <c r="F229" s="236" t="str">
        <f>IF('PJ - PAll'!H187="","",'PJ - PAll'!H187)</f>
        <v/>
      </c>
      <c r="G229" s="236" t="str">
        <f>IF('PJ - PAll'!M187="","",'PJ - PAll'!M187)</f>
        <v/>
      </c>
      <c r="H229" s="236"/>
      <c r="I229" s="519" t="str">
        <f>IF('PJ - PAll'!O187="","",'PJ - PAll'!O187)</f>
        <v/>
      </c>
    </row>
    <row r="230" spans="2:9" ht="18" customHeight="1" x14ac:dyDescent="0.2">
      <c r="B230" s="510" t="str">
        <f>IF(AND('PJ - PAll'!$C188="",'PJ - PAll'!$D188=""),"",'PJ - PAll'!V188)</f>
        <v/>
      </c>
      <c r="C230" s="221" t="str">
        <f>IF(AND('PJ - PAll'!$C188="",'PJ - PAll'!$D188=""),"",'PJ - PAll'!B188)</f>
        <v/>
      </c>
      <c r="D230" s="222" t="str">
        <f>IF('PJ - PAll'!C188="","",'PJ - PAll'!C188)</f>
        <v/>
      </c>
      <c r="E230" s="222" t="str">
        <f>IF('PJ - PAll'!D188="","",'PJ - PAll'!D188)</f>
        <v/>
      </c>
      <c r="F230" s="226" t="str">
        <f>IF('PJ - PAll'!H188="","",'PJ - PAll'!H188)</f>
        <v/>
      </c>
      <c r="G230" s="226" t="str">
        <f>IF('PJ - PAll'!M188="","",'PJ - PAll'!M188)</f>
        <v/>
      </c>
      <c r="H230" s="226"/>
      <c r="I230" s="518" t="str">
        <f>IF('PJ - PAll'!O188="","",'PJ - PAll'!O188)</f>
        <v/>
      </c>
    </row>
    <row r="231" spans="2:9" ht="18" customHeight="1" x14ac:dyDescent="0.2">
      <c r="B231" s="511" t="str">
        <f>IF(AND('PJ - PAll'!$C189="",'PJ - PAll'!$D189=""),"",'PJ - PAll'!V189)</f>
        <v/>
      </c>
      <c r="C231" s="231" t="str">
        <f>IF(AND('PJ - PAll'!$C189="",'PJ - PAll'!$D189=""),"",'PJ - PAll'!B189)</f>
        <v/>
      </c>
      <c r="D231" s="232" t="str">
        <f>IF('PJ - PAll'!C189="","",'PJ - PAll'!C189)</f>
        <v/>
      </c>
      <c r="E231" s="232" t="str">
        <f>IF('PJ - PAll'!D189="","",'PJ - PAll'!D189)</f>
        <v/>
      </c>
      <c r="F231" s="236" t="str">
        <f>IF('PJ - PAll'!H189="","",'PJ - PAll'!H189)</f>
        <v/>
      </c>
      <c r="G231" s="236" t="str">
        <f>IF('PJ - PAll'!M189="","",'PJ - PAll'!M189)</f>
        <v/>
      </c>
      <c r="H231" s="236"/>
      <c r="I231" s="519" t="str">
        <f>IF('PJ - PAll'!O189="","",'PJ - PAll'!O189)</f>
        <v/>
      </c>
    </row>
    <row r="232" spans="2:9" ht="18" customHeight="1" x14ac:dyDescent="0.2">
      <c r="B232" s="510" t="str">
        <f>IF(AND('PJ - PAll'!$C190="",'PJ - PAll'!$D190=""),"",'PJ - PAll'!V190)</f>
        <v/>
      </c>
      <c r="C232" s="221" t="str">
        <f>IF(AND('PJ - PAll'!$C190="",'PJ - PAll'!$D190=""),"",'PJ - PAll'!B190)</f>
        <v/>
      </c>
      <c r="D232" s="222" t="str">
        <f>IF('PJ - PAll'!C190="","",'PJ - PAll'!C190)</f>
        <v/>
      </c>
      <c r="E232" s="222" t="str">
        <f>IF('PJ - PAll'!D190="","",'PJ - PAll'!D190)</f>
        <v/>
      </c>
      <c r="F232" s="226" t="str">
        <f>IF('PJ - PAll'!H190="","",'PJ - PAll'!H190)</f>
        <v/>
      </c>
      <c r="G232" s="226" t="str">
        <f>IF('PJ - PAll'!M190="","",'PJ - PAll'!M190)</f>
        <v/>
      </c>
      <c r="H232" s="226"/>
      <c r="I232" s="518" t="str">
        <f>IF('PJ - PAll'!O190="","",'PJ - PAll'!O190)</f>
        <v/>
      </c>
    </row>
    <row r="233" spans="2:9" ht="18" customHeight="1" x14ac:dyDescent="0.2">
      <c r="B233" s="511" t="str">
        <f>IF(AND('PJ - PAll'!$C191="",'PJ - PAll'!$D191=""),"",'PJ - PAll'!V191)</f>
        <v/>
      </c>
      <c r="C233" s="231" t="str">
        <f>IF(AND('PJ - PAll'!$C191="",'PJ - PAll'!$D191=""),"",'PJ - PAll'!B191)</f>
        <v/>
      </c>
      <c r="D233" s="232" t="str">
        <f>IF('PJ - PAll'!C191="","",'PJ - PAll'!C191)</f>
        <v/>
      </c>
      <c r="E233" s="232" t="str">
        <f>IF('PJ - PAll'!D191="","",'PJ - PAll'!D191)</f>
        <v/>
      </c>
      <c r="F233" s="236" t="str">
        <f>IF('PJ - PAll'!H191="","",'PJ - PAll'!H191)</f>
        <v/>
      </c>
      <c r="G233" s="236" t="str">
        <f>IF('PJ - PAll'!M191="","",'PJ - PAll'!M191)</f>
        <v/>
      </c>
      <c r="H233" s="236"/>
      <c r="I233" s="519" t="str">
        <f>IF('PJ - PAll'!O191="","",'PJ - PAll'!O191)</f>
        <v/>
      </c>
    </row>
    <row r="234" spans="2:9" ht="18" customHeight="1" x14ac:dyDescent="0.2">
      <c r="B234" s="510" t="str">
        <f>IF(AND('PJ - PAll'!$C192="",'PJ - PAll'!$D192=""),"",'PJ - PAll'!V192)</f>
        <v/>
      </c>
      <c r="C234" s="221" t="str">
        <f>IF(AND('PJ - PAll'!$C192="",'PJ - PAll'!$D192=""),"",'PJ - PAll'!B192)</f>
        <v/>
      </c>
      <c r="D234" s="222" t="str">
        <f>IF('PJ - PAll'!C192="","",'PJ - PAll'!C192)</f>
        <v/>
      </c>
      <c r="E234" s="222" t="str">
        <f>IF('PJ - PAll'!D192="","",'PJ - PAll'!D192)</f>
        <v/>
      </c>
      <c r="F234" s="226" t="str">
        <f>IF('PJ - PAll'!H192="","",'PJ - PAll'!H192)</f>
        <v/>
      </c>
      <c r="G234" s="226" t="str">
        <f>IF('PJ - PAll'!M192="","",'PJ - PAll'!M192)</f>
        <v/>
      </c>
      <c r="H234" s="226"/>
      <c r="I234" s="518" t="str">
        <f>IF('PJ - PAll'!O192="","",'PJ - PAll'!O192)</f>
        <v/>
      </c>
    </row>
    <row r="235" spans="2:9" ht="18" customHeight="1" x14ac:dyDescent="0.2">
      <c r="B235" s="511" t="str">
        <f>IF(AND('PJ - PAll'!$C193="",'PJ - PAll'!$D193=""),"",'PJ - PAll'!V193)</f>
        <v/>
      </c>
      <c r="C235" s="231" t="str">
        <f>IF(AND('PJ - PAll'!$C193="",'PJ - PAll'!$D193=""),"",'PJ - PAll'!B193)</f>
        <v/>
      </c>
      <c r="D235" s="232" t="str">
        <f>IF('PJ - PAll'!C193="","",'PJ - PAll'!C193)</f>
        <v/>
      </c>
      <c r="E235" s="232" t="str">
        <f>IF('PJ - PAll'!D193="","",'PJ - PAll'!D193)</f>
        <v/>
      </c>
      <c r="F235" s="236" t="str">
        <f>IF('PJ - PAll'!H193="","",'PJ - PAll'!H193)</f>
        <v/>
      </c>
      <c r="G235" s="236" t="str">
        <f>IF('PJ - PAll'!M193="","",'PJ - PAll'!M193)</f>
        <v/>
      </c>
      <c r="H235" s="236"/>
      <c r="I235" s="519" t="str">
        <f>IF('PJ - PAll'!O193="","",'PJ - PAll'!O193)</f>
        <v/>
      </c>
    </row>
    <row r="236" spans="2:9" ht="18" customHeight="1" x14ac:dyDescent="0.2">
      <c r="B236" s="510" t="str">
        <f>IF(AND('PJ - PAll'!$C194="",'PJ - PAll'!$D194=""),"",'PJ - PAll'!V194)</f>
        <v/>
      </c>
      <c r="C236" s="221" t="str">
        <f>IF(AND('PJ - PAll'!$C194="",'PJ - PAll'!$D194=""),"",'PJ - PAll'!B194)</f>
        <v/>
      </c>
      <c r="D236" s="222" t="str">
        <f>IF('PJ - PAll'!C194="","",'PJ - PAll'!C194)</f>
        <v/>
      </c>
      <c r="E236" s="222" t="str">
        <f>IF('PJ - PAll'!D194="","",'PJ - PAll'!D194)</f>
        <v/>
      </c>
      <c r="F236" s="226" t="str">
        <f>IF('PJ - PAll'!H194="","",'PJ - PAll'!H194)</f>
        <v/>
      </c>
      <c r="G236" s="226" t="str">
        <f>IF('PJ - PAll'!M194="","",'PJ - PAll'!M194)</f>
        <v/>
      </c>
      <c r="H236" s="226"/>
      <c r="I236" s="518" t="str">
        <f>IF('PJ - PAll'!O194="","",'PJ - PAll'!O194)</f>
        <v/>
      </c>
    </row>
    <row r="237" spans="2:9" ht="18" customHeight="1" x14ac:dyDescent="0.2">
      <c r="B237" s="511" t="str">
        <f>IF(AND('PJ - PAll'!$C195="",'PJ - PAll'!$D195=""),"",'PJ - PAll'!V195)</f>
        <v/>
      </c>
      <c r="C237" s="231" t="str">
        <f>IF(AND('PJ - PAll'!$C195="",'PJ - PAll'!$D195=""),"",'PJ - PAll'!B195)</f>
        <v/>
      </c>
      <c r="D237" s="232" t="str">
        <f>IF('PJ - PAll'!C195="","",'PJ - PAll'!C195)</f>
        <v/>
      </c>
      <c r="E237" s="232" t="str">
        <f>IF('PJ - PAll'!D195="","",'PJ - PAll'!D195)</f>
        <v/>
      </c>
      <c r="F237" s="236" t="str">
        <f>IF('PJ - PAll'!H195="","",'PJ - PAll'!H195)</f>
        <v/>
      </c>
      <c r="G237" s="236" t="str">
        <f>IF('PJ - PAll'!M195="","",'PJ - PAll'!M195)</f>
        <v/>
      </c>
      <c r="H237" s="236"/>
      <c r="I237" s="519" t="str">
        <f>IF('PJ - PAll'!O195="","",'PJ - PAll'!O195)</f>
        <v/>
      </c>
    </row>
    <row r="238" spans="2:9" ht="18" customHeight="1" x14ac:dyDescent="0.2">
      <c r="B238" s="510" t="str">
        <f>IF(AND('PJ - PAll'!$C196="",'PJ - PAll'!$D196=""),"",'PJ - PAll'!V196)</f>
        <v/>
      </c>
      <c r="C238" s="221" t="str">
        <f>IF(AND('PJ - PAll'!$C196="",'PJ - PAll'!$D196=""),"",'PJ - PAll'!B196)</f>
        <v/>
      </c>
      <c r="D238" s="222" t="str">
        <f>IF('PJ - PAll'!C196="","",'PJ - PAll'!C196)</f>
        <v/>
      </c>
      <c r="E238" s="222" t="str">
        <f>IF('PJ - PAll'!D196="","",'PJ - PAll'!D196)</f>
        <v/>
      </c>
      <c r="F238" s="226" t="str">
        <f>IF('PJ - PAll'!H196="","",'PJ - PAll'!H196)</f>
        <v/>
      </c>
      <c r="G238" s="226" t="str">
        <f>IF('PJ - PAll'!M196="","",'PJ - PAll'!M196)</f>
        <v/>
      </c>
      <c r="H238" s="226"/>
      <c r="I238" s="518" t="str">
        <f>IF('PJ - PAll'!O196="","",'PJ - PAll'!O196)</f>
        <v/>
      </c>
    </row>
    <row r="239" spans="2:9" ht="18" customHeight="1" x14ac:dyDescent="0.2">
      <c r="B239" s="512" t="str">
        <f>IF(AND('PJ - PAll'!$C197="",'PJ - PAll'!$D197=""),"",'PJ - PAll'!V197)</f>
        <v/>
      </c>
      <c r="C239" s="308" t="str">
        <f>IF(AND('PJ - PAll'!$C197="",'PJ - PAll'!$D197=""),"",'PJ - PAll'!B197)</f>
        <v/>
      </c>
      <c r="D239" s="309" t="str">
        <f>IF('PJ - PAll'!C197="","",'PJ - PAll'!C197)</f>
        <v/>
      </c>
      <c r="E239" s="309" t="str">
        <f>IF('PJ - PAll'!D197="","",'PJ - PAll'!D197)</f>
        <v/>
      </c>
      <c r="F239" s="313" t="str">
        <f>IF('PJ - PAll'!H197="","",'PJ - PAll'!H197)</f>
        <v/>
      </c>
      <c r="G239" s="313" t="str">
        <f>IF('PJ - PAll'!M197="","",'PJ - PAll'!M197)</f>
        <v/>
      </c>
      <c r="H239" s="313"/>
      <c r="I239" s="520" t="str">
        <f>IF('PJ - PAll'!O197="","",'PJ - PAll'!O197)</f>
        <v/>
      </c>
    </row>
    <row r="240" spans="2:9" ht="18" customHeight="1" x14ac:dyDescent="0.2">
      <c r="B240" s="510" t="str">
        <f>IF(AND('PJ - PAll'!$C198="",'PJ - PAll'!$D198=""),"",'PJ - PAll'!V198)</f>
        <v/>
      </c>
      <c r="C240" s="221" t="str">
        <f>IF(AND('PJ - PAll'!$C198="",'PJ - PAll'!$D198=""),"",'PJ - PAll'!B198)</f>
        <v/>
      </c>
      <c r="D240" s="222" t="str">
        <f>IF('PJ - PAll'!C198="","",'PJ - PAll'!C198)</f>
        <v/>
      </c>
      <c r="E240" s="222" t="str">
        <f>IF('PJ - PAll'!D198="","",'PJ - PAll'!D198)</f>
        <v/>
      </c>
      <c r="F240" s="226" t="str">
        <f>IF('PJ - PAll'!H198="","",'PJ - PAll'!H198)</f>
        <v/>
      </c>
      <c r="G240" s="226" t="str">
        <f>IF('PJ - PAll'!M198="","",'PJ - PAll'!M198)</f>
        <v/>
      </c>
      <c r="H240" s="226"/>
      <c r="I240" s="518" t="str">
        <f>IF('PJ - PAll'!O198="","",'PJ - PAll'!O198)</f>
        <v/>
      </c>
    </row>
    <row r="241" spans="2:9" ht="18" customHeight="1" x14ac:dyDescent="0.2">
      <c r="B241" s="511" t="str">
        <f>IF(AND('PJ - PAll'!$C199="",'PJ - PAll'!$D199=""),"",'PJ - PAll'!V199)</f>
        <v/>
      </c>
      <c r="C241" s="231" t="str">
        <f>IF(AND('PJ - PAll'!$C199="",'PJ - PAll'!$D199=""),"",'PJ - PAll'!B199)</f>
        <v/>
      </c>
      <c r="D241" s="232" t="str">
        <f>IF('PJ - PAll'!C199="","",'PJ - PAll'!C199)</f>
        <v/>
      </c>
      <c r="E241" s="232" t="str">
        <f>IF('PJ - PAll'!D199="","",'PJ - PAll'!D199)</f>
        <v/>
      </c>
      <c r="F241" s="236" t="str">
        <f>IF('PJ - PAll'!H199="","",'PJ - PAll'!H199)</f>
        <v/>
      </c>
      <c r="G241" s="236" t="str">
        <f>IF('PJ - PAll'!M199="","",'PJ - PAll'!M199)</f>
        <v/>
      </c>
      <c r="H241" s="236"/>
      <c r="I241" s="519" t="str">
        <f>IF('PJ - PAll'!O199="","",'PJ - PAll'!O199)</f>
        <v/>
      </c>
    </row>
    <row r="242" spans="2:9" ht="18" customHeight="1" x14ac:dyDescent="0.2">
      <c r="B242" s="510" t="str">
        <f>IF(AND('PJ - PAll'!$C200="",'PJ - PAll'!$D200=""),"",'PJ - PAll'!V200)</f>
        <v/>
      </c>
      <c r="C242" s="221" t="str">
        <f>IF(AND('PJ - PAll'!$C200="",'PJ - PAll'!$D200=""),"",'PJ - PAll'!B200)</f>
        <v/>
      </c>
      <c r="D242" s="239" t="str">
        <f>IF('PJ - PAll'!C200="","",'PJ - PAll'!C200)</f>
        <v/>
      </c>
      <c r="E242" s="239" t="str">
        <f>IF('PJ - PAll'!D200="","",'PJ - PAll'!D200)</f>
        <v/>
      </c>
      <c r="F242" s="226" t="str">
        <f>IF('PJ - PAll'!H200="","",'PJ - PAll'!H200)</f>
        <v/>
      </c>
      <c r="G242" s="226" t="str">
        <f>IF('PJ - PAll'!M200="","",'PJ - PAll'!M200)</f>
        <v/>
      </c>
      <c r="H242" s="226"/>
      <c r="I242" s="518" t="str">
        <f>IF('PJ - PAll'!O200="","",'PJ - PAll'!O200)</f>
        <v/>
      </c>
    </row>
    <row r="243" spans="2:9" ht="18" customHeight="1" x14ac:dyDescent="0.2">
      <c r="B243" s="511" t="str">
        <f>IF(AND('PJ - PAll'!$C201="",'PJ - PAll'!$D201=""),"",'PJ - PAll'!V201)</f>
        <v/>
      </c>
      <c r="C243" s="231" t="str">
        <f>IF(AND('PJ - PAll'!$C201="",'PJ - PAll'!$D201=""),"",'PJ - PAll'!B201)</f>
        <v/>
      </c>
      <c r="D243" s="232" t="str">
        <f>IF('PJ - PAll'!C201="","",'PJ - PAll'!C201)</f>
        <v/>
      </c>
      <c r="E243" s="232" t="str">
        <f>IF('PJ - PAll'!D201="","",'PJ - PAll'!D201)</f>
        <v/>
      </c>
      <c r="F243" s="236" t="str">
        <f>IF('PJ - PAll'!H201="","",'PJ - PAll'!H201)</f>
        <v/>
      </c>
      <c r="G243" s="236" t="str">
        <f>IF('PJ - PAll'!M201="","",'PJ - PAll'!M201)</f>
        <v/>
      </c>
      <c r="H243" s="236"/>
      <c r="I243" s="519" t="str">
        <f>IF('PJ - PAll'!O201="","",'PJ - PAll'!O201)</f>
        <v/>
      </c>
    </row>
    <row r="244" spans="2:9" ht="18" customHeight="1" x14ac:dyDescent="0.2">
      <c r="B244" s="510" t="str">
        <f>IF(AND('PJ - PAll'!$C202="",'PJ - PAll'!$D202=""),"",'PJ - PAll'!V202)</f>
        <v/>
      </c>
      <c r="C244" s="221" t="str">
        <f>IF(AND('PJ - PAll'!$C202="",'PJ - PAll'!$D202=""),"",'PJ - PAll'!B202)</f>
        <v/>
      </c>
      <c r="D244" s="222" t="str">
        <f>IF('PJ - PAll'!C202="","",'PJ - PAll'!C202)</f>
        <v/>
      </c>
      <c r="E244" s="222" t="str">
        <f>IF('PJ - PAll'!D202="","",'PJ - PAll'!D202)</f>
        <v/>
      </c>
      <c r="F244" s="226" t="str">
        <f>IF('PJ - PAll'!H202="","",'PJ - PAll'!H202)</f>
        <v/>
      </c>
      <c r="G244" s="226" t="str">
        <f>IF('PJ - PAll'!M202="","",'PJ - PAll'!M202)</f>
        <v/>
      </c>
      <c r="H244" s="226"/>
      <c r="I244" s="518" t="str">
        <f>IF('PJ - PAll'!O202="","",'PJ - PAll'!O202)</f>
        <v/>
      </c>
    </row>
    <row r="245" spans="2:9" ht="18" customHeight="1" x14ac:dyDescent="0.2">
      <c r="B245" s="511" t="str">
        <f>IF(AND('PJ - PAll'!$C203="",'PJ - PAll'!$D203=""),"",'PJ - PAll'!V203)</f>
        <v/>
      </c>
      <c r="C245" s="231" t="str">
        <f>IF(AND('PJ - PAll'!$C203="",'PJ - PAll'!$D203=""),"",'PJ - PAll'!B203)</f>
        <v/>
      </c>
      <c r="D245" s="232" t="str">
        <f>IF('PJ - PAll'!C203="","",'PJ - PAll'!C203)</f>
        <v/>
      </c>
      <c r="E245" s="232" t="str">
        <f>IF('PJ - PAll'!D203="","",'PJ - PAll'!D203)</f>
        <v/>
      </c>
      <c r="F245" s="236" t="str">
        <f>IF('PJ - PAll'!H203="","",'PJ - PAll'!H203)</f>
        <v/>
      </c>
      <c r="G245" s="236" t="str">
        <f>IF('PJ - PAll'!M203="","",'PJ - PAll'!M203)</f>
        <v/>
      </c>
      <c r="H245" s="236"/>
      <c r="I245" s="519" t="str">
        <f>IF('PJ - PAll'!O203="","",'PJ - PAll'!O203)</f>
        <v/>
      </c>
    </row>
    <row r="246" spans="2:9" ht="18" customHeight="1" x14ac:dyDescent="0.2">
      <c r="B246" s="510" t="str">
        <f>IF(AND('PJ - PAll'!$C204="",'PJ - PAll'!$D204=""),"",'PJ - PAll'!V204)</f>
        <v/>
      </c>
      <c r="C246" s="221" t="str">
        <f>IF(AND('PJ - PAll'!$C204="",'PJ - PAll'!$D204=""),"",'PJ - PAll'!B204)</f>
        <v/>
      </c>
      <c r="D246" s="222" t="str">
        <f>IF('PJ - PAll'!C204="","",'PJ - PAll'!C204)</f>
        <v/>
      </c>
      <c r="E246" s="222" t="str">
        <f>IF('PJ - PAll'!D204="","",'PJ - PAll'!D204)</f>
        <v/>
      </c>
      <c r="F246" s="226" t="str">
        <f>IF('PJ - PAll'!H204="","",'PJ - PAll'!H204)</f>
        <v/>
      </c>
      <c r="G246" s="226" t="str">
        <f>IF('PJ - PAll'!M204="","",'PJ - PAll'!M204)</f>
        <v/>
      </c>
      <c r="H246" s="226"/>
      <c r="I246" s="518" t="str">
        <f>IF('PJ - PAll'!O204="","",'PJ - PAll'!O204)</f>
        <v/>
      </c>
    </row>
    <row r="247" spans="2:9" ht="18" customHeight="1" x14ac:dyDescent="0.2">
      <c r="B247" s="511" t="str">
        <f>IF(AND('PJ - PAll'!$C205="",'PJ - PAll'!$D205=""),"",'PJ - PAll'!V205)</f>
        <v/>
      </c>
      <c r="C247" s="231" t="str">
        <f>IF(AND('PJ - PAll'!$C205="",'PJ - PAll'!$D205=""),"",'PJ - PAll'!B205)</f>
        <v/>
      </c>
      <c r="D247" s="232" t="str">
        <f>IF('PJ - PAll'!C205="","",'PJ - PAll'!C205)</f>
        <v/>
      </c>
      <c r="E247" s="232" t="str">
        <f>IF('PJ - PAll'!D205="","",'PJ - PAll'!D205)</f>
        <v/>
      </c>
      <c r="F247" s="236" t="str">
        <f>IF('PJ - PAll'!H205="","",'PJ - PAll'!H205)</f>
        <v/>
      </c>
      <c r="G247" s="236" t="str">
        <f>IF('PJ - PAll'!M205="","",'PJ - PAll'!M205)</f>
        <v/>
      </c>
      <c r="H247" s="236"/>
      <c r="I247" s="519" t="str">
        <f>IF('PJ - PAll'!O205="","",'PJ - PAll'!O205)</f>
        <v/>
      </c>
    </row>
    <row r="248" spans="2:9" ht="18" customHeight="1" x14ac:dyDescent="0.2">
      <c r="B248" s="510" t="str">
        <f>IF(AND('PJ - PAll'!$C206="",'PJ - PAll'!$D206=""),"",'PJ - PAll'!V206)</f>
        <v/>
      </c>
      <c r="C248" s="221" t="str">
        <f>IF(AND('PJ - PAll'!$C206="",'PJ - PAll'!$D206=""),"",'PJ - PAll'!B206)</f>
        <v/>
      </c>
      <c r="D248" s="222" t="str">
        <f>IF('PJ - PAll'!C206="","",'PJ - PAll'!C206)</f>
        <v/>
      </c>
      <c r="E248" s="222" t="str">
        <f>IF('PJ - PAll'!D206="","",'PJ - PAll'!D206)</f>
        <v/>
      </c>
      <c r="F248" s="226" t="str">
        <f>IF('PJ - PAll'!H206="","",'PJ - PAll'!H206)</f>
        <v/>
      </c>
      <c r="G248" s="226" t="str">
        <f>IF('PJ - PAll'!M206="","",'PJ - PAll'!M206)</f>
        <v/>
      </c>
      <c r="H248" s="226"/>
      <c r="I248" s="518" t="str">
        <f>IF('PJ - PAll'!O206="","",'PJ - PAll'!O206)</f>
        <v/>
      </c>
    </row>
    <row r="249" spans="2:9" ht="18" customHeight="1" x14ac:dyDescent="0.2">
      <c r="B249" s="511" t="str">
        <f>IF(AND('PJ - PAll'!$C207="",'PJ - PAll'!$D207=""),"",'PJ - PAll'!V207)</f>
        <v/>
      </c>
      <c r="C249" s="231" t="str">
        <f>IF(AND('PJ - PAll'!$C207="",'PJ - PAll'!$D207=""),"",'PJ - PAll'!B207)</f>
        <v/>
      </c>
      <c r="D249" s="232" t="str">
        <f>IF('PJ - PAll'!C207="","",'PJ - PAll'!C207)</f>
        <v/>
      </c>
      <c r="E249" s="232" t="str">
        <f>IF('PJ - PAll'!D207="","",'PJ - PAll'!D207)</f>
        <v/>
      </c>
      <c r="F249" s="236" t="str">
        <f>IF('PJ - PAll'!H207="","",'PJ - PAll'!H207)</f>
        <v/>
      </c>
      <c r="G249" s="236" t="str">
        <f>IF('PJ - PAll'!M207="","",'PJ - PAll'!M207)</f>
        <v/>
      </c>
      <c r="H249" s="236"/>
      <c r="I249" s="519" t="str">
        <f>IF('PJ - PAll'!O207="","",'PJ - PAll'!O207)</f>
        <v/>
      </c>
    </row>
    <row r="250" spans="2:9" ht="18" customHeight="1" x14ac:dyDescent="0.2">
      <c r="B250" s="510" t="str">
        <f>IF(AND('PJ - PAll'!$C208="",'PJ - PAll'!$D208=""),"",'PJ - PAll'!V208)</f>
        <v/>
      </c>
      <c r="C250" s="221" t="str">
        <f>IF(AND('PJ - PAll'!$C208="",'PJ - PAll'!$D208=""),"",'PJ - PAll'!B208)</f>
        <v/>
      </c>
      <c r="D250" s="222" t="str">
        <f>IF('PJ - PAll'!C208="","",'PJ - PAll'!C208)</f>
        <v/>
      </c>
      <c r="E250" s="222" t="str">
        <f>IF('PJ - PAll'!D208="","",'PJ - PAll'!D208)</f>
        <v/>
      </c>
      <c r="F250" s="226" t="str">
        <f>IF('PJ - PAll'!H208="","",'PJ - PAll'!H208)</f>
        <v/>
      </c>
      <c r="G250" s="226" t="str">
        <f>IF('PJ - PAll'!M208="","",'PJ - PAll'!M208)</f>
        <v/>
      </c>
      <c r="H250" s="226"/>
      <c r="I250" s="518" t="str">
        <f>IF('PJ - PAll'!O208="","",'PJ - PAll'!O208)</f>
        <v/>
      </c>
    </row>
    <row r="251" spans="2:9" ht="18" customHeight="1" x14ac:dyDescent="0.2">
      <c r="B251" s="511" t="str">
        <f>IF(AND('PJ - PAll'!$C209="",'PJ - PAll'!$D209=""),"",'PJ - PAll'!V209)</f>
        <v/>
      </c>
      <c r="C251" s="231" t="str">
        <f>IF(AND('PJ - PAll'!$C209="",'PJ - PAll'!$D209=""),"",'PJ - PAll'!B209)</f>
        <v/>
      </c>
      <c r="D251" s="232" t="str">
        <f>IF('PJ - PAll'!C209="","",'PJ - PAll'!C209)</f>
        <v/>
      </c>
      <c r="E251" s="232" t="str">
        <f>IF('PJ - PAll'!D209="","",'PJ - PAll'!D209)</f>
        <v/>
      </c>
      <c r="F251" s="236" t="str">
        <f>IF('PJ - PAll'!H209="","",'PJ - PAll'!H209)</f>
        <v/>
      </c>
      <c r="G251" s="236" t="str">
        <f>IF('PJ - PAll'!M209="","",'PJ - PAll'!M209)</f>
        <v/>
      </c>
      <c r="H251" s="236"/>
      <c r="I251" s="519" t="str">
        <f>IF('PJ - PAll'!O209="","",'PJ - PAll'!O209)</f>
        <v/>
      </c>
    </row>
    <row r="252" spans="2:9" ht="18" customHeight="1" x14ac:dyDescent="0.2">
      <c r="B252" s="510" t="str">
        <f>IF(AND('PJ - PAll'!$C210="",'PJ - PAll'!$D210=""),"",'PJ - PAll'!V210)</f>
        <v/>
      </c>
      <c r="C252" s="221" t="str">
        <f>IF(AND('PJ - PAll'!$C210="",'PJ - PAll'!$D210=""),"",'PJ - PAll'!B210)</f>
        <v/>
      </c>
      <c r="D252" s="222" t="str">
        <f>IF('PJ - PAll'!C210="","",'PJ - PAll'!C210)</f>
        <v/>
      </c>
      <c r="E252" s="222" t="str">
        <f>IF('PJ - PAll'!D210="","",'PJ - PAll'!D210)</f>
        <v/>
      </c>
      <c r="F252" s="226" t="str">
        <f>IF('PJ - PAll'!H210="","",'PJ - PAll'!H210)</f>
        <v/>
      </c>
      <c r="G252" s="226" t="str">
        <f>IF('PJ - PAll'!M210="","",'PJ - PAll'!M210)</f>
        <v/>
      </c>
      <c r="H252" s="226"/>
      <c r="I252" s="518" t="str">
        <f>IF('PJ - PAll'!O210="","",'PJ - PAll'!O210)</f>
        <v/>
      </c>
    </row>
    <row r="253" spans="2:9" ht="18" customHeight="1" x14ac:dyDescent="0.2">
      <c r="B253" s="511" t="str">
        <f>IF(AND('PJ - PAll'!$C211="",'PJ - PAll'!$D211=""),"",'PJ - PAll'!V211)</f>
        <v/>
      </c>
      <c r="C253" s="231" t="str">
        <f>IF(AND('PJ - PAll'!$C211="",'PJ - PAll'!$D211=""),"",'PJ - PAll'!B211)</f>
        <v/>
      </c>
      <c r="D253" s="232" t="str">
        <f>IF('PJ - PAll'!C211="","",'PJ - PAll'!C211)</f>
        <v/>
      </c>
      <c r="E253" s="232" t="str">
        <f>IF('PJ - PAll'!D211="","",'PJ - PAll'!D211)</f>
        <v/>
      </c>
      <c r="F253" s="236" t="str">
        <f>IF('PJ - PAll'!H211="","",'PJ - PAll'!H211)</f>
        <v/>
      </c>
      <c r="G253" s="236" t="str">
        <f>IF('PJ - PAll'!M211="","",'PJ - PAll'!M211)</f>
        <v/>
      </c>
      <c r="H253" s="236"/>
      <c r="I253" s="519" t="str">
        <f>IF('PJ - PAll'!O211="","",'PJ - PAll'!O211)</f>
        <v/>
      </c>
    </row>
    <row r="254" spans="2:9" ht="18" customHeight="1" x14ac:dyDescent="0.2">
      <c r="B254" s="510" t="str">
        <f>IF(AND('PJ - PAll'!$C212="",'PJ - PAll'!$D212=""),"",'PJ - PAll'!V212)</f>
        <v/>
      </c>
      <c r="C254" s="221" t="str">
        <f>IF(AND('PJ - PAll'!$C212="",'PJ - PAll'!$D212=""),"",'PJ - PAll'!B212)</f>
        <v/>
      </c>
      <c r="D254" s="222" t="str">
        <f>IF('PJ - PAll'!C212="","",'PJ - PAll'!C212)</f>
        <v/>
      </c>
      <c r="E254" s="222" t="str">
        <f>IF('PJ - PAll'!D212="","",'PJ - PAll'!D212)</f>
        <v/>
      </c>
      <c r="F254" s="226" t="str">
        <f>IF('PJ - PAll'!H212="","",'PJ - PAll'!H212)</f>
        <v/>
      </c>
      <c r="G254" s="226" t="str">
        <f>IF('PJ - PAll'!M212="","",'PJ - PAll'!M212)</f>
        <v/>
      </c>
      <c r="H254" s="226"/>
      <c r="I254" s="518" t="str">
        <f>IF('PJ - PAll'!O212="","",'PJ - PAll'!O212)</f>
        <v/>
      </c>
    </row>
    <row r="255" spans="2:9" ht="18" customHeight="1" x14ac:dyDescent="0.2">
      <c r="B255" s="511" t="str">
        <f>IF(AND('PJ - PAll'!$C213="",'PJ - PAll'!$D213=""),"",'PJ - PAll'!V213)</f>
        <v/>
      </c>
      <c r="C255" s="231" t="str">
        <f>IF(AND('PJ - PAll'!$C213="",'PJ - PAll'!$D213=""),"",'PJ - PAll'!B213)</f>
        <v/>
      </c>
      <c r="D255" s="232" t="str">
        <f>IF('PJ - PAll'!C213="","",'PJ - PAll'!C213)</f>
        <v/>
      </c>
      <c r="E255" s="232" t="str">
        <f>IF('PJ - PAll'!D213="","",'PJ - PAll'!D213)</f>
        <v/>
      </c>
      <c r="F255" s="236" t="str">
        <f>IF('PJ - PAll'!H213="","",'PJ - PAll'!H213)</f>
        <v/>
      </c>
      <c r="G255" s="236" t="str">
        <f>IF('PJ - PAll'!M213="","",'PJ - PAll'!M213)</f>
        <v/>
      </c>
      <c r="H255" s="236"/>
      <c r="I255" s="519" t="str">
        <f>IF('PJ - PAll'!O213="","",'PJ - PAll'!O213)</f>
        <v/>
      </c>
    </row>
    <row r="256" spans="2:9" ht="18" customHeight="1" x14ac:dyDescent="0.2">
      <c r="B256" s="510" t="str">
        <f>IF(AND('PJ - PAll'!$C214="",'PJ - PAll'!$D214=""),"",'PJ - PAll'!V214)</f>
        <v/>
      </c>
      <c r="C256" s="221" t="str">
        <f>IF(AND('PJ - PAll'!$C214="",'PJ - PAll'!$D214=""),"",'PJ - PAll'!B214)</f>
        <v/>
      </c>
      <c r="D256" s="222" t="str">
        <f>IF('PJ - PAll'!C214="","",'PJ - PAll'!C214)</f>
        <v/>
      </c>
      <c r="E256" s="222" t="str">
        <f>IF('PJ - PAll'!D214="","",'PJ - PAll'!D214)</f>
        <v/>
      </c>
      <c r="F256" s="226" t="str">
        <f>IF('PJ - PAll'!H214="","",'PJ - PAll'!H214)</f>
        <v/>
      </c>
      <c r="G256" s="226" t="str">
        <f>IF('PJ - PAll'!M214="","",'PJ - PAll'!M214)</f>
        <v/>
      </c>
      <c r="H256" s="226"/>
      <c r="I256" s="518" t="str">
        <f>IF('PJ - PAll'!O214="","",'PJ - PAll'!O214)</f>
        <v/>
      </c>
    </row>
    <row r="257" spans="2:11" ht="18" customHeight="1" x14ac:dyDescent="0.2">
      <c r="B257" s="512" t="str">
        <f>IF(AND('PJ - PAll'!$C215="",'PJ - PAll'!$D215=""),"",'PJ - PAll'!V215)</f>
        <v/>
      </c>
      <c r="C257" s="308" t="str">
        <f>IF(AND('PJ - PAll'!$C215="",'PJ - PAll'!$D215=""),"",'PJ - PAll'!B215)</f>
        <v/>
      </c>
      <c r="D257" s="309" t="str">
        <f>IF('PJ - PAll'!C215="","",'PJ - PAll'!C215)</f>
        <v/>
      </c>
      <c r="E257" s="309" t="str">
        <f>IF('PJ - PAll'!D215="","",'PJ - PAll'!D215)</f>
        <v/>
      </c>
      <c r="F257" s="313" t="str">
        <f>IF('PJ - PAll'!H215="","",'PJ - PAll'!H215)</f>
        <v/>
      </c>
      <c r="G257" s="313" t="str">
        <f>IF('PJ - PAll'!M215="","",'PJ - PAll'!M215)</f>
        <v/>
      </c>
      <c r="H257" s="313"/>
      <c r="I257" s="520" t="str">
        <f>IF('PJ - PAll'!O215="","",'PJ - PAll'!O215)</f>
        <v/>
      </c>
    </row>
    <row r="258" spans="2:11" ht="18" customHeight="1" thickBot="1" x14ac:dyDescent="0.25">
      <c r="B258" s="513" t="str">
        <f>IF(AND('PJ - PAll'!$C216="",'PJ - PAll'!$D216=""),"",'PJ - PAll'!V216)</f>
        <v/>
      </c>
      <c r="C258" s="505" t="str">
        <f>IF(AND('PJ - PAll'!$C216="",'PJ - PAll'!$D216=""),"",'PJ - PAll'!B216)</f>
        <v/>
      </c>
      <c r="D258" s="506" t="str">
        <f>IF('PJ - PAll'!C216="","",'PJ - PAll'!C216)</f>
        <v/>
      </c>
      <c r="E258" s="506" t="str">
        <f>IF('PJ - PAll'!D216="","",'PJ - PAll'!D216)</f>
        <v/>
      </c>
      <c r="F258" s="507" t="str">
        <f>IF('PJ - PAll'!H216="","",'PJ - PAll'!H216)</f>
        <v/>
      </c>
      <c r="G258" s="507" t="str">
        <f>IF('PJ - PAll'!M216="","",'PJ - PAll'!M216)</f>
        <v/>
      </c>
      <c r="H258" s="507"/>
      <c r="I258" s="521" t="str">
        <f>IF('PJ - PAll'!O216="","",'PJ - PAll'!O216)</f>
        <v/>
      </c>
    </row>
    <row r="259" spans="2:11" ht="26.25" x14ac:dyDescent="0.4">
      <c r="B259" s="828" t="str">
        <f>B216</f>
        <v>Běh na 100m s přek. - Pořadí jednotlivců - All</v>
      </c>
      <c r="C259" s="828"/>
      <c r="D259" s="828"/>
      <c r="E259" s="828"/>
      <c r="F259" s="828"/>
      <c r="G259" s="828"/>
      <c r="H259" s="828"/>
      <c r="I259" s="828"/>
      <c r="J259" s="153"/>
      <c r="K259" s="153"/>
    </row>
    <row r="260" spans="2:11" s="109" customFormat="1" ht="15" customHeight="1" x14ac:dyDescent="0.2">
      <c r="B260" s="255"/>
      <c r="C260" s="255"/>
      <c r="D260" s="255"/>
      <c r="E260" s="255"/>
      <c r="F260" s="257"/>
      <c r="G260" s="257"/>
      <c r="H260" s="501"/>
      <c r="I260" s="257"/>
      <c r="J260" s="255"/>
      <c r="K260" s="255"/>
    </row>
    <row r="261" spans="2:11" s="630" customFormat="1" ht="18" x14ac:dyDescent="0.2">
      <c r="B261" s="839" t="str">
        <f>$B$3</f>
        <v>Krajské kolo DOROSTU 2018</v>
      </c>
      <c r="C261" s="839"/>
      <c r="D261" s="839"/>
      <c r="E261" s="839" t="str">
        <f>$E$3</f>
        <v>9.6.2018 Chrudim</v>
      </c>
      <c r="F261" s="839"/>
      <c r="G261" s="839"/>
      <c r="H261" s="839"/>
      <c r="I261" s="839"/>
      <c r="J261" s="631"/>
      <c r="K261" s="631"/>
    </row>
    <row r="262" spans="2:11" s="109" customFormat="1" ht="15" customHeight="1" thickBot="1" x14ac:dyDescent="0.25">
      <c r="B262" s="255"/>
      <c r="C262" s="255"/>
      <c r="D262" s="255"/>
      <c r="E262" s="255"/>
      <c r="F262" s="257"/>
      <c r="G262" s="257"/>
      <c r="H262" s="501"/>
      <c r="I262" s="257"/>
      <c r="J262" s="255"/>
      <c r="K262" s="255"/>
    </row>
    <row r="263" spans="2:11" ht="15" customHeight="1" thickBot="1" x14ac:dyDescent="0.45">
      <c r="B263" s="829" t="str">
        <f>Start!$D$5</f>
        <v>Dorci</v>
      </c>
      <c r="C263" s="830"/>
      <c r="D263" s="153"/>
      <c r="E263" s="153"/>
      <c r="F263" s="257"/>
      <c r="G263" s="257"/>
      <c r="H263" s="153"/>
      <c r="I263" s="257"/>
      <c r="J263" s="126"/>
      <c r="K263" s="126"/>
    </row>
    <row r="264" spans="2:11" s="109" customFormat="1" ht="18" customHeight="1" x14ac:dyDescent="0.2">
      <c r="B264" s="831" t="s">
        <v>71</v>
      </c>
      <c r="C264" s="833" t="s">
        <v>79</v>
      </c>
      <c r="D264" s="835" t="s">
        <v>22</v>
      </c>
      <c r="E264" s="831" t="s">
        <v>23</v>
      </c>
      <c r="F264" s="837" t="s">
        <v>83</v>
      </c>
      <c r="G264" s="837" t="s">
        <v>84</v>
      </c>
      <c r="H264" s="499"/>
      <c r="I264" s="837" t="s">
        <v>80</v>
      </c>
    </row>
    <row r="265" spans="2:11" s="109" customFormat="1" ht="18" customHeight="1" thickBot="1" x14ac:dyDescent="0.25">
      <c r="B265" s="832"/>
      <c r="C265" s="834"/>
      <c r="D265" s="836"/>
      <c r="E265" s="832"/>
      <c r="F265" s="838"/>
      <c r="G265" s="838"/>
      <c r="H265" s="500"/>
      <c r="I265" s="838"/>
    </row>
    <row r="266" spans="2:11" ht="18" customHeight="1" x14ac:dyDescent="0.2">
      <c r="B266" s="509" t="str">
        <f>IF(AND('PJ - PAll'!$C217="",'PJ - PAll'!$D217=""),"",'PJ - PAll'!V217)</f>
        <v/>
      </c>
      <c r="C266" s="240" t="str">
        <f>IF(AND('PJ - PAll'!$C217="",'PJ - PAll'!$D217=""),"",'PJ - PAll'!B217)</f>
        <v/>
      </c>
      <c r="D266" s="241" t="str">
        <f>IF('PJ - PAll'!C217="","",'PJ - PAll'!C217)</f>
        <v/>
      </c>
      <c r="E266" s="241" t="str">
        <f>IF('PJ - PAll'!D217="","",'PJ - PAll'!D217)</f>
        <v/>
      </c>
      <c r="F266" s="242" t="str">
        <f>IF('PJ - PAll'!H217="","",'PJ - PAll'!H217)</f>
        <v/>
      </c>
      <c r="G266" s="242" t="str">
        <f>IF('PJ - PAll'!M217="","",'PJ - PAll'!M217)</f>
        <v/>
      </c>
      <c r="H266" s="242"/>
      <c r="I266" s="517" t="str">
        <f>IF('PJ - PAll'!O217="","",'PJ - PAll'!O217)</f>
        <v/>
      </c>
    </row>
    <row r="267" spans="2:11" ht="18" customHeight="1" x14ac:dyDescent="0.2">
      <c r="B267" s="510" t="str">
        <f>IF(AND('PJ - PAll'!$C218="",'PJ - PAll'!$D218=""),"",'PJ - PAll'!V218)</f>
        <v/>
      </c>
      <c r="C267" s="221" t="str">
        <f>IF(AND('PJ - PAll'!$C218="",'PJ - PAll'!$D218=""),"",'PJ - PAll'!B218)</f>
        <v/>
      </c>
      <c r="D267" s="222" t="str">
        <f>IF('PJ - PAll'!C218="","",'PJ - PAll'!C218)</f>
        <v/>
      </c>
      <c r="E267" s="222" t="str">
        <f>IF('PJ - PAll'!D218="","",'PJ - PAll'!D218)</f>
        <v/>
      </c>
      <c r="F267" s="226" t="str">
        <f>IF('PJ - PAll'!H218="","",'PJ - PAll'!H218)</f>
        <v/>
      </c>
      <c r="G267" s="226" t="str">
        <f>IF('PJ - PAll'!M218="","",'PJ - PAll'!M218)</f>
        <v/>
      </c>
      <c r="H267" s="226"/>
      <c r="I267" s="518" t="str">
        <f>IF('PJ - PAll'!O218="","",'PJ - PAll'!O218)</f>
        <v/>
      </c>
    </row>
    <row r="268" spans="2:11" ht="18" customHeight="1" x14ac:dyDescent="0.2">
      <c r="B268" s="511" t="str">
        <f>IF(AND('PJ - PAll'!$C219="",'PJ - PAll'!$D219=""),"",'PJ - PAll'!V219)</f>
        <v/>
      </c>
      <c r="C268" s="231" t="str">
        <f>IF(AND('PJ - PAll'!$C219="",'PJ - PAll'!$D219=""),"",'PJ - PAll'!B219)</f>
        <v/>
      </c>
      <c r="D268" s="232" t="str">
        <f>IF('PJ - PAll'!C219="","",'PJ - PAll'!C219)</f>
        <v/>
      </c>
      <c r="E268" s="232" t="str">
        <f>IF('PJ - PAll'!D219="","",'PJ - PAll'!D219)</f>
        <v/>
      </c>
      <c r="F268" s="236" t="str">
        <f>IF('PJ - PAll'!H219="","",'PJ - PAll'!H219)</f>
        <v/>
      </c>
      <c r="G268" s="236" t="str">
        <f>IF('PJ - PAll'!M219="","",'PJ - PAll'!M219)</f>
        <v/>
      </c>
      <c r="H268" s="236"/>
      <c r="I268" s="519" t="str">
        <f>IF('PJ - PAll'!O219="","",'PJ - PAll'!O219)</f>
        <v/>
      </c>
    </row>
    <row r="269" spans="2:11" ht="18" customHeight="1" x14ac:dyDescent="0.2">
      <c r="B269" s="510" t="str">
        <f>IF(AND('PJ - PAll'!$C220="",'PJ - PAll'!$D220=""),"",'PJ - PAll'!V220)</f>
        <v/>
      </c>
      <c r="C269" s="221" t="str">
        <f>IF(AND('PJ - PAll'!$C220="",'PJ - PAll'!$D220=""),"",'PJ - PAll'!B220)</f>
        <v/>
      </c>
      <c r="D269" s="222" t="str">
        <f>IF('PJ - PAll'!C220="","",'PJ - PAll'!C220)</f>
        <v/>
      </c>
      <c r="E269" s="222" t="str">
        <f>IF('PJ - PAll'!D220="","",'PJ - PAll'!D220)</f>
        <v/>
      </c>
      <c r="F269" s="226" t="str">
        <f>IF('PJ - PAll'!H220="","",'PJ - PAll'!H220)</f>
        <v/>
      </c>
      <c r="G269" s="226" t="str">
        <f>IF('PJ - PAll'!M220="","",'PJ - PAll'!M220)</f>
        <v/>
      </c>
      <c r="H269" s="226"/>
      <c r="I269" s="518" t="str">
        <f>IF('PJ - PAll'!O220="","",'PJ - PAll'!O220)</f>
        <v/>
      </c>
    </row>
    <row r="270" spans="2:11" ht="18" customHeight="1" x14ac:dyDescent="0.2">
      <c r="B270" s="511" t="str">
        <f>IF(AND('PJ - PAll'!$C221="",'PJ - PAll'!$D221=""),"",'PJ - PAll'!V221)</f>
        <v/>
      </c>
      <c r="C270" s="231" t="str">
        <f>IF(AND('PJ - PAll'!$C221="",'PJ - PAll'!$D221=""),"",'PJ - PAll'!B221)</f>
        <v/>
      </c>
      <c r="D270" s="232" t="str">
        <f>IF('PJ - PAll'!C221="","",'PJ - PAll'!C221)</f>
        <v/>
      </c>
      <c r="E270" s="232" t="str">
        <f>IF('PJ - PAll'!D221="","",'PJ - PAll'!D221)</f>
        <v/>
      </c>
      <c r="F270" s="236" t="str">
        <f>IF('PJ - PAll'!H221="","",'PJ - PAll'!H221)</f>
        <v/>
      </c>
      <c r="G270" s="236" t="str">
        <f>IF('PJ - PAll'!M221="","",'PJ - PAll'!M221)</f>
        <v/>
      </c>
      <c r="H270" s="236"/>
      <c r="I270" s="519" t="str">
        <f>IF('PJ - PAll'!O221="","",'PJ - PAll'!O221)</f>
        <v/>
      </c>
    </row>
    <row r="271" spans="2:11" ht="18" customHeight="1" x14ac:dyDescent="0.2">
      <c r="B271" s="510" t="str">
        <f>IF(AND('PJ - PAll'!$C222="",'PJ - PAll'!$D222=""),"",'PJ - PAll'!V222)</f>
        <v/>
      </c>
      <c r="C271" s="221" t="str">
        <f>IF(AND('PJ - PAll'!$C222="",'PJ - PAll'!$D222=""),"",'PJ - PAll'!B222)</f>
        <v/>
      </c>
      <c r="D271" s="222" t="str">
        <f>IF('PJ - PAll'!C222="","",'PJ - PAll'!C222)</f>
        <v/>
      </c>
      <c r="E271" s="222" t="str">
        <f>IF('PJ - PAll'!D222="","",'PJ - PAll'!D222)</f>
        <v/>
      </c>
      <c r="F271" s="226" t="str">
        <f>IF('PJ - PAll'!H222="","",'PJ - PAll'!H222)</f>
        <v/>
      </c>
      <c r="G271" s="226" t="str">
        <f>IF('PJ - PAll'!M222="","",'PJ - PAll'!M222)</f>
        <v/>
      </c>
      <c r="H271" s="226"/>
      <c r="I271" s="518" t="str">
        <f>IF('PJ - PAll'!O222="","",'PJ - PAll'!O222)</f>
        <v/>
      </c>
    </row>
    <row r="272" spans="2:11" ht="18" customHeight="1" x14ac:dyDescent="0.2">
      <c r="B272" s="511" t="str">
        <f>IF(AND('PJ - PAll'!$C223="",'PJ - PAll'!$D223=""),"",'PJ - PAll'!V223)</f>
        <v/>
      </c>
      <c r="C272" s="231" t="str">
        <f>IF(AND('PJ - PAll'!$C223="",'PJ - PAll'!$D223=""),"",'PJ - PAll'!B223)</f>
        <v/>
      </c>
      <c r="D272" s="232" t="str">
        <f>IF('PJ - PAll'!C223="","",'PJ - PAll'!C223)</f>
        <v/>
      </c>
      <c r="E272" s="232" t="str">
        <f>IF('PJ - PAll'!D223="","",'PJ - PAll'!D223)</f>
        <v/>
      </c>
      <c r="F272" s="236" t="str">
        <f>IF('PJ - PAll'!H223="","",'PJ - PAll'!H223)</f>
        <v/>
      </c>
      <c r="G272" s="236" t="str">
        <f>IF('PJ - PAll'!M223="","",'PJ - PAll'!M223)</f>
        <v/>
      </c>
      <c r="H272" s="236"/>
      <c r="I272" s="519" t="str">
        <f>IF('PJ - PAll'!O223="","",'PJ - PAll'!O223)</f>
        <v/>
      </c>
    </row>
    <row r="273" spans="2:9" ht="18" customHeight="1" x14ac:dyDescent="0.2">
      <c r="B273" s="510" t="str">
        <f>IF(AND('PJ - PAll'!$C224="",'PJ - PAll'!$D224=""),"",'PJ - PAll'!V224)</f>
        <v/>
      </c>
      <c r="C273" s="221" t="str">
        <f>IF(AND('PJ - PAll'!$C224="",'PJ - PAll'!$D224=""),"",'PJ - PAll'!B224)</f>
        <v/>
      </c>
      <c r="D273" s="222" t="str">
        <f>IF('PJ - PAll'!C224="","",'PJ - PAll'!C224)</f>
        <v/>
      </c>
      <c r="E273" s="222" t="str">
        <f>IF('PJ - PAll'!D224="","",'PJ - PAll'!D224)</f>
        <v/>
      </c>
      <c r="F273" s="226" t="str">
        <f>IF('PJ - PAll'!H224="","",'PJ - PAll'!H224)</f>
        <v/>
      </c>
      <c r="G273" s="226" t="str">
        <f>IF('PJ - PAll'!M224="","",'PJ - PAll'!M224)</f>
        <v/>
      </c>
      <c r="H273" s="226"/>
      <c r="I273" s="518" t="str">
        <f>IF('PJ - PAll'!O224="","",'PJ - PAll'!O224)</f>
        <v/>
      </c>
    </row>
    <row r="274" spans="2:9" ht="18" customHeight="1" x14ac:dyDescent="0.2">
      <c r="B274" s="511" t="str">
        <f>IF(AND('PJ - PAll'!$C225="",'PJ - PAll'!$D225=""),"",'PJ - PAll'!V225)</f>
        <v/>
      </c>
      <c r="C274" s="231" t="str">
        <f>IF(AND('PJ - PAll'!$C225="",'PJ - PAll'!$D225=""),"",'PJ - PAll'!B225)</f>
        <v/>
      </c>
      <c r="D274" s="232" t="str">
        <f>IF('PJ - PAll'!C225="","",'PJ - PAll'!C225)</f>
        <v/>
      </c>
      <c r="E274" s="232" t="str">
        <f>IF('PJ - PAll'!D225="","",'PJ - PAll'!D225)</f>
        <v/>
      </c>
      <c r="F274" s="236" t="str">
        <f>IF('PJ - PAll'!H225="","",'PJ - PAll'!H225)</f>
        <v/>
      </c>
      <c r="G274" s="236" t="str">
        <f>IF('PJ - PAll'!M225="","",'PJ - PAll'!M225)</f>
        <v/>
      </c>
      <c r="H274" s="236"/>
      <c r="I274" s="519" t="str">
        <f>IF('PJ - PAll'!O225="","",'PJ - PAll'!O225)</f>
        <v/>
      </c>
    </row>
    <row r="275" spans="2:9" ht="18" customHeight="1" x14ac:dyDescent="0.2">
      <c r="B275" s="510"/>
      <c r="C275" s="221"/>
      <c r="D275" s="222"/>
      <c r="E275" s="222"/>
      <c r="F275" s="226"/>
      <c r="G275" s="226"/>
      <c r="H275" s="226"/>
      <c r="I275" s="518"/>
    </row>
    <row r="276" spans="2:9" ht="18" customHeight="1" x14ac:dyDescent="0.2">
      <c r="B276" s="511"/>
      <c r="C276" s="231"/>
      <c r="D276" s="232"/>
      <c r="E276" s="232"/>
      <c r="F276" s="236"/>
      <c r="G276" s="236"/>
      <c r="H276" s="236"/>
      <c r="I276" s="519"/>
    </row>
    <row r="277" spans="2:9" ht="18" customHeight="1" x14ac:dyDescent="0.2">
      <c r="B277" s="510"/>
      <c r="C277" s="221"/>
      <c r="D277" s="222"/>
      <c r="E277" s="222"/>
      <c r="F277" s="226"/>
      <c r="G277" s="226"/>
      <c r="H277" s="226"/>
      <c r="I277" s="518"/>
    </row>
    <row r="278" spans="2:9" ht="18" customHeight="1" x14ac:dyDescent="0.2">
      <c r="B278" s="511"/>
      <c r="C278" s="231"/>
      <c r="D278" s="232"/>
      <c r="E278" s="232"/>
      <c r="F278" s="236"/>
      <c r="G278" s="236"/>
      <c r="H278" s="236"/>
      <c r="I278" s="519"/>
    </row>
    <row r="279" spans="2:9" ht="18" customHeight="1" x14ac:dyDescent="0.2">
      <c r="B279" s="510"/>
      <c r="C279" s="221"/>
      <c r="D279" s="222"/>
      <c r="E279" s="222"/>
      <c r="F279" s="226"/>
      <c r="G279" s="226"/>
      <c r="H279" s="226"/>
      <c r="I279" s="518"/>
    </row>
    <row r="280" spans="2:9" ht="18" customHeight="1" x14ac:dyDescent="0.2">
      <c r="B280" s="511"/>
      <c r="C280" s="231"/>
      <c r="D280" s="232"/>
      <c r="E280" s="232"/>
      <c r="F280" s="236"/>
      <c r="G280" s="236"/>
      <c r="H280" s="236"/>
      <c r="I280" s="519"/>
    </row>
    <row r="281" spans="2:9" ht="18" customHeight="1" x14ac:dyDescent="0.2">
      <c r="B281" s="510"/>
      <c r="C281" s="221"/>
      <c r="D281" s="222"/>
      <c r="E281" s="222"/>
      <c r="F281" s="226"/>
      <c r="G281" s="226"/>
      <c r="H281" s="226"/>
      <c r="I281" s="518"/>
    </row>
    <row r="282" spans="2:9" ht="18" customHeight="1" x14ac:dyDescent="0.2">
      <c r="B282" s="512"/>
      <c r="C282" s="308"/>
      <c r="D282" s="309"/>
      <c r="E282" s="309"/>
      <c r="F282" s="313"/>
      <c r="G282" s="313"/>
      <c r="H282" s="313"/>
      <c r="I282" s="520"/>
    </row>
    <row r="283" spans="2:9" ht="18" customHeight="1" x14ac:dyDescent="0.2">
      <c r="B283" s="510"/>
      <c r="C283" s="221"/>
      <c r="D283" s="222"/>
      <c r="E283" s="222"/>
      <c r="F283" s="226"/>
      <c r="G283" s="226"/>
      <c r="H283" s="226"/>
      <c r="I283" s="518"/>
    </row>
    <row r="284" spans="2:9" ht="18" customHeight="1" x14ac:dyDescent="0.2">
      <c r="B284" s="511"/>
      <c r="C284" s="231"/>
      <c r="D284" s="232"/>
      <c r="E284" s="232"/>
      <c r="F284" s="236"/>
      <c r="G284" s="236"/>
      <c r="H284" s="236"/>
      <c r="I284" s="519"/>
    </row>
    <row r="285" spans="2:9" ht="18" customHeight="1" x14ac:dyDescent="0.2">
      <c r="B285" s="510"/>
      <c r="C285" s="221"/>
      <c r="D285" s="239"/>
      <c r="E285" s="239"/>
      <c r="F285" s="226"/>
      <c r="G285" s="226"/>
      <c r="H285" s="226"/>
      <c r="I285" s="518"/>
    </row>
    <row r="286" spans="2:9" ht="18" customHeight="1" x14ac:dyDescent="0.2">
      <c r="B286" s="511"/>
      <c r="C286" s="231"/>
      <c r="D286" s="232"/>
      <c r="E286" s="232"/>
      <c r="F286" s="236"/>
      <c r="G286" s="236"/>
      <c r="H286" s="236"/>
      <c r="I286" s="519"/>
    </row>
    <row r="287" spans="2:9" ht="18" customHeight="1" x14ac:dyDescent="0.2">
      <c r="B287" s="510"/>
      <c r="C287" s="221"/>
      <c r="D287" s="222"/>
      <c r="E287" s="222"/>
      <c r="F287" s="226"/>
      <c r="G287" s="226"/>
      <c r="H287" s="226"/>
      <c r="I287" s="518"/>
    </row>
    <row r="288" spans="2:9" ht="18" customHeight="1" x14ac:dyDescent="0.2">
      <c r="B288" s="511"/>
      <c r="C288" s="231"/>
      <c r="D288" s="232"/>
      <c r="E288" s="232"/>
      <c r="F288" s="236"/>
      <c r="G288" s="236"/>
      <c r="H288" s="236"/>
      <c r="I288" s="519"/>
    </row>
    <row r="289" spans="2:9" ht="18" customHeight="1" x14ac:dyDescent="0.2">
      <c r="B289" s="510"/>
      <c r="C289" s="221"/>
      <c r="D289" s="222"/>
      <c r="E289" s="222"/>
      <c r="F289" s="226"/>
      <c r="G289" s="226"/>
      <c r="H289" s="226"/>
      <c r="I289" s="518"/>
    </row>
    <row r="290" spans="2:9" ht="18" customHeight="1" x14ac:dyDescent="0.2">
      <c r="B290" s="511"/>
      <c r="C290" s="231"/>
      <c r="D290" s="232"/>
      <c r="E290" s="232"/>
      <c r="F290" s="236"/>
      <c r="G290" s="236"/>
      <c r="H290" s="236"/>
      <c r="I290" s="519"/>
    </row>
    <row r="291" spans="2:9" ht="18" customHeight="1" x14ac:dyDescent="0.2">
      <c r="B291" s="510"/>
      <c r="C291" s="221"/>
      <c r="D291" s="222"/>
      <c r="E291" s="222"/>
      <c r="F291" s="226"/>
      <c r="G291" s="226"/>
      <c r="H291" s="226"/>
      <c r="I291" s="518"/>
    </row>
    <row r="292" spans="2:9" ht="18" customHeight="1" x14ac:dyDescent="0.2">
      <c r="B292" s="511"/>
      <c r="C292" s="231"/>
      <c r="D292" s="232"/>
      <c r="E292" s="232"/>
      <c r="F292" s="236"/>
      <c r="G292" s="236"/>
      <c r="H292" s="236"/>
      <c r="I292" s="519"/>
    </row>
    <row r="293" spans="2:9" ht="18" customHeight="1" x14ac:dyDescent="0.2">
      <c r="B293" s="510"/>
      <c r="C293" s="221"/>
      <c r="D293" s="222"/>
      <c r="E293" s="222"/>
      <c r="F293" s="226"/>
      <c r="G293" s="226"/>
      <c r="H293" s="226"/>
      <c r="I293" s="518"/>
    </row>
    <row r="294" spans="2:9" ht="18" customHeight="1" x14ac:dyDescent="0.2">
      <c r="B294" s="511"/>
      <c r="C294" s="231"/>
      <c r="D294" s="232"/>
      <c r="E294" s="232"/>
      <c r="F294" s="236"/>
      <c r="G294" s="236"/>
      <c r="H294" s="236"/>
      <c r="I294" s="519"/>
    </row>
    <row r="295" spans="2:9" ht="18" customHeight="1" x14ac:dyDescent="0.2">
      <c r="B295" s="510"/>
      <c r="C295" s="221"/>
      <c r="D295" s="222"/>
      <c r="E295" s="222"/>
      <c r="F295" s="226"/>
      <c r="G295" s="226"/>
      <c r="H295" s="226"/>
      <c r="I295" s="518"/>
    </row>
    <row r="296" spans="2:9" ht="18" customHeight="1" x14ac:dyDescent="0.2">
      <c r="B296" s="511"/>
      <c r="C296" s="231"/>
      <c r="D296" s="232"/>
      <c r="E296" s="232"/>
      <c r="F296" s="236"/>
      <c r="G296" s="236"/>
      <c r="H296" s="236"/>
      <c r="I296" s="519"/>
    </row>
    <row r="297" spans="2:9" ht="18" customHeight="1" x14ac:dyDescent="0.2">
      <c r="B297" s="510"/>
      <c r="C297" s="221"/>
      <c r="D297" s="222"/>
      <c r="E297" s="222"/>
      <c r="F297" s="226"/>
      <c r="G297" s="226"/>
      <c r="H297" s="226"/>
      <c r="I297" s="518"/>
    </row>
    <row r="298" spans="2:9" ht="18" customHeight="1" x14ac:dyDescent="0.2">
      <c r="B298" s="511"/>
      <c r="C298" s="231"/>
      <c r="D298" s="232"/>
      <c r="E298" s="232"/>
      <c r="F298" s="236"/>
      <c r="G298" s="236"/>
      <c r="H298" s="236"/>
      <c r="I298" s="519"/>
    </row>
    <row r="299" spans="2:9" ht="18" customHeight="1" x14ac:dyDescent="0.2">
      <c r="B299" s="510"/>
      <c r="C299" s="221"/>
      <c r="D299" s="222"/>
      <c r="E299" s="222"/>
      <c r="F299" s="226"/>
      <c r="G299" s="226"/>
      <c r="H299" s="226"/>
      <c r="I299" s="518"/>
    </row>
    <row r="300" spans="2:9" ht="18" customHeight="1" x14ac:dyDescent="0.2">
      <c r="B300" s="512"/>
      <c r="C300" s="308"/>
      <c r="D300" s="309"/>
      <c r="E300" s="309"/>
      <c r="F300" s="313"/>
      <c r="G300" s="313"/>
      <c r="H300" s="313"/>
      <c r="I300" s="520"/>
    </row>
    <row r="301" spans="2:9" ht="18" customHeight="1" thickBot="1" x14ac:dyDescent="0.25">
      <c r="B301" s="513"/>
      <c r="C301" s="505"/>
      <c r="D301" s="506"/>
      <c r="E301" s="506"/>
      <c r="F301" s="507"/>
      <c r="G301" s="507"/>
      <c r="H301" s="507"/>
      <c r="I301" s="521"/>
    </row>
  </sheetData>
  <sheetProtection password="CDBE" sheet="1" objects="1" scenarios="1"/>
  <mergeCells count="77">
    <mergeCell ref="E264:E265"/>
    <mergeCell ref="F264:F265"/>
    <mergeCell ref="G264:G265"/>
    <mergeCell ref="I264:I265"/>
    <mergeCell ref="B263:C263"/>
    <mergeCell ref="B264:B265"/>
    <mergeCell ref="C264:C265"/>
    <mergeCell ref="D264:D265"/>
    <mergeCell ref="I221:I222"/>
    <mergeCell ref="B259:I259"/>
    <mergeCell ref="B261:D261"/>
    <mergeCell ref="E261:I261"/>
    <mergeCell ref="D221:D222"/>
    <mergeCell ref="E221:E222"/>
    <mergeCell ref="F221:F222"/>
    <mergeCell ref="G221:G222"/>
    <mergeCell ref="B221:B222"/>
    <mergeCell ref="C221:C222"/>
    <mergeCell ref="G135:G136"/>
    <mergeCell ref="B216:I216"/>
    <mergeCell ref="B218:D218"/>
    <mergeCell ref="E218:I218"/>
    <mergeCell ref="B220:C220"/>
    <mergeCell ref="F178:F179"/>
    <mergeCell ref="G178:G179"/>
    <mergeCell ref="I178:I179"/>
    <mergeCell ref="B178:B179"/>
    <mergeCell ref="C178:C179"/>
    <mergeCell ref="D178:D179"/>
    <mergeCell ref="B135:B136"/>
    <mergeCell ref="C135:C136"/>
    <mergeCell ref="D135:D136"/>
    <mergeCell ref="E135:E136"/>
    <mergeCell ref="F135:F136"/>
    <mergeCell ref="E178:E179"/>
    <mergeCell ref="B173:I173"/>
    <mergeCell ref="B175:D175"/>
    <mergeCell ref="E175:I175"/>
    <mergeCell ref="B177:C177"/>
    <mergeCell ref="I135:I136"/>
    <mergeCell ref="C92:C93"/>
    <mergeCell ref="D92:D93"/>
    <mergeCell ref="E92:E93"/>
    <mergeCell ref="B87:I87"/>
    <mergeCell ref="B89:D89"/>
    <mergeCell ref="E89:I89"/>
    <mergeCell ref="B91:C91"/>
    <mergeCell ref="F92:F93"/>
    <mergeCell ref="G92:G93"/>
    <mergeCell ref="I92:I93"/>
    <mergeCell ref="B130:I130"/>
    <mergeCell ref="B92:B93"/>
    <mergeCell ref="B132:D132"/>
    <mergeCell ref="E132:I132"/>
    <mergeCell ref="B134:C134"/>
    <mergeCell ref="B46:D46"/>
    <mergeCell ref="E46:I46"/>
    <mergeCell ref="B48:C48"/>
    <mergeCell ref="B49:B50"/>
    <mergeCell ref="C49:C50"/>
    <mergeCell ref="D49:D50"/>
    <mergeCell ref="E49:E50"/>
    <mergeCell ref="F49:F50"/>
    <mergeCell ref="G49:G50"/>
    <mergeCell ref="I49:I50"/>
    <mergeCell ref="B44:I44"/>
    <mergeCell ref="B6:B7"/>
    <mergeCell ref="C6:C7"/>
    <mergeCell ref="D6:D7"/>
    <mergeCell ref="E6:E7"/>
    <mergeCell ref="B1:I1"/>
    <mergeCell ref="B3:D3"/>
    <mergeCell ref="E3:I3"/>
    <mergeCell ref="B5:C5"/>
    <mergeCell ref="F6:F7"/>
    <mergeCell ref="G6:G7"/>
    <mergeCell ref="I6:I7"/>
  </mergeCells>
  <phoneticPr fontId="0" type="noConversion"/>
  <printOptions horizontalCentered="1"/>
  <pageMargins left="0" right="0" top="0.39370078740157483" bottom="0.39370078740157483" header="0.51181102362204722" footer="0.51181102362204722"/>
  <pageSetup paperSize="9" orientation="portrait" r:id="rId1"/>
  <headerFooter alignWithMargins="0"/>
  <rowBreaks count="6" manualBreakCount="6">
    <brk id="43" max="16383" man="1"/>
    <brk id="86" max="16383" man="1"/>
    <brk id="129" max="16383" man="1"/>
    <brk id="172" max="16383" man="1"/>
    <brk id="215" max="16383" man="1"/>
    <brk id="258" max="16383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8">
    <pageSetUpPr autoPageBreaks="0"/>
  </sheetPr>
  <dimension ref="B1:AB87"/>
  <sheetViews>
    <sheetView showGridLines="0" showRowColHeaders="0" zoomScaleNormal="91" workbookViewId="0"/>
  </sheetViews>
  <sheetFormatPr defaultColWidth="5.5703125" defaultRowHeight="12.75" x14ac:dyDescent="0.2"/>
  <cols>
    <col min="1" max="1" width="1.140625" style="1" customWidth="1"/>
    <col min="2" max="2" width="5.7109375" style="23" customWidth="1"/>
    <col min="3" max="3" width="25.7109375" style="23" customWidth="1"/>
    <col min="4" max="4" width="8.7109375" style="23" customWidth="1"/>
    <col min="5" max="11" width="6.7109375" style="23" customWidth="1"/>
    <col min="12" max="12" width="5.7109375" style="3" customWidth="1"/>
    <col min="13" max="13" width="13.7109375" style="754" customWidth="1"/>
    <col min="14" max="14" width="1.140625" style="1" customWidth="1"/>
    <col min="15" max="15" width="5.7109375" style="1" hidden="1" customWidth="1"/>
    <col min="16" max="16" width="1.140625" style="1" hidden="1" customWidth="1"/>
    <col min="17" max="17" width="6.7109375" style="1" customWidth="1"/>
    <col min="18" max="18" width="1.7109375" style="1" customWidth="1"/>
    <col min="19" max="25" width="6.7109375" style="748" hidden="1" customWidth="1"/>
    <col min="26" max="16384" width="5.5703125" style="1"/>
  </cols>
  <sheetData>
    <row r="1" spans="2:28" ht="26.25" x14ac:dyDescent="0.4">
      <c r="B1" s="781" t="s">
        <v>88</v>
      </c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  <c r="Q1" s="781"/>
    </row>
    <row r="2" spans="2:28" ht="15" customHeight="1" thickBot="1" x14ac:dyDescent="0.45">
      <c r="B2" s="2"/>
      <c r="C2" s="2"/>
      <c r="D2" s="2"/>
      <c r="E2" s="2"/>
      <c r="F2" s="2"/>
      <c r="G2" s="2"/>
      <c r="H2" s="2"/>
      <c r="I2" s="2"/>
      <c r="J2" s="2"/>
      <c r="K2" s="2"/>
      <c r="L2" s="745">
        <v>5</v>
      </c>
      <c r="M2" s="752"/>
    </row>
    <row r="3" spans="2:28" s="58" customFormat="1" ht="15" customHeight="1" thickBot="1" x14ac:dyDescent="0.25">
      <c r="B3" s="455"/>
      <c r="C3" s="59" t="str">
        <f>Start!$D$5</f>
        <v>Dorci</v>
      </c>
      <c r="D3" s="139"/>
      <c r="E3" s="812" t="s">
        <v>20</v>
      </c>
      <c r="F3" s="817"/>
      <c r="G3" s="817"/>
      <c r="H3" s="817"/>
      <c r="I3" s="817"/>
      <c r="J3" s="817"/>
      <c r="K3" s="813"/>
      <c r="L3" s="56"/>
      <c r="S3" s="749"/>
      <c r="T3" s="749"/>
      <c r="U3" s="749"/>
      <c r="V3" s="749"/>
      <c r="W3" s="749"/>
      <c r="X3" s="749"/>
      <c r="Y3" s="749"/>
    </row>
    <row r="4" spans="2:28" s="48" customFormat="1" ht="16.5" thickBot="1" x14ac:dyDescent="0.3">
      <c r="B4" s="28" t="s">
        <v>1</v>
      </c>
      <c r="C4" s="61" t="s">
        <v>2</v>
      </c>
      <c r="D4" s="28" t="s">
        <v>18</v>
      </c>
      <c r="E4" s="36">
        <v>1</v>
      </c>
      <c r="F4" s="37">
        <v>2</v>
      </c>
      <c r="G4" s="37">
        <v>3</v>
      </c>
      <c r="H4" s="37">
        <v>4</v>
      </c>
      <c r="I4" s="37">
        <v>5</v>
      </c>
      <c r="J4" s="37">
        <v>6</v>
      </c>
      <c r="K4" s="37">
        <v>7</v>
      </c>
      <c r="L4" s="39" t="s">
        <v>19</v>
      </c>
      <c r="M4" s="753" t="s">
        <v>86</v>
      </c>
      <c r="O4" s="57" t="s">
        <v>4</v>
      </c>
      <c r="Q4" s="694" t="s">
        <v>4</v>
      </c>
      <c r="S4" s="750">
        <v>1</v>
      </c>
      <c r="T4" s="750">
        <v>2</v>
      </c>
      <c r="U4" s="750">
        <v>3</v>
      </c>
      <c r="V4" s="750">
        <v>4</v>
      </c>
      <c r="W4" s="750">
        <v>5</v>
      </c>
      <c r="X4" s="750">
        <v>6</v>
      </c>
      <c r="Y4" s="750">
        <v>7</v>
      </c>
    </row>
    <row r="5" spans="2:28" s="55" customFormat="1" x14ac:dyDescent="0.2">
      <c r="B5" s="857">
        <f>Start!C7</f>
        <v>1</v>
      </c>
      <c r="C5" s="860" t="str">
        <f>IF(Start!D7="","",Start!D7)</f>
        <v>Zderaz</v>
      </c>
      <c r="D5" s="51" t="s">
        <v>16</v>
      </c>
      <c r="E5" s="77">
        <v>21.09</v>
      </c>
      <c r="F5" s="78">
        <v>21.6</v>
      </c>
      <c r="G5" s="78">
        <v>25.24</v>
      </c>
      <c r="H5" s="78" t="s">
        <v>256</v>
      </c>
      <c r="I5" s="78">
        <v>22.6</v>
      </c>
      <c r="J5" s="78">
        <v>21.34</v>
      </c>
      <c r="K5" s="78" t="s">
        <v>85</v>
      </c>
      <c r="L5" s="863">
        <f>IF(C5="","",COUNT(E7:K7))</f>
        <v>5</v>
      </c>
      <c r="M5" s="845">
        <f>IF(C5="","",IF(AND(L5=0,COUNTIF(E7:K7,"NP")=0),"DNF",IF(L5&lt;L$2,"NP",SUM(S5:Y7))))</f>
        <v>109.08000000000001</v>
      </c>
      <c r="N5" s="58"/>
      <c r="O5" s="842">
        <f>IF(C5="","",IF(OR(M5="NP",M5="DNF"),M5,RANK(M5,M$5:M$85,1)))</f>
        <v>4</v>
      </c>
      <c r="Q5" s="848">
        <f>IF(D5="","",IF(OR(O5="NP",O5="DNF"),IF(O5="NP",MAX(O$5:O$85)+COUNTIF((O$5:O$85),MAX(O$5:O$85)),MAX(O$5:O$85)+COUNTIF((O$5:O$85),MAX(O$5:O$85))+COUNTIF((O$5:O$85),"NP")),O5))</f>
        <v>4</v>
      </c>
      <c r="S5" s="866">
        <f>IF($C5="","",IF(S$4&gt;$L$2,0,IF(ISNA(SMALL($E7:$K7,1)),0,SMALL($E7:$K7,1))))</f>
        <v>21.09</v>
      </c>
      <c r="T5" s="866">
        <f>IF($C5="","",IF(T$4&gt;$L$2,0,IF(ISNA(SMALL($E7:$K7,2)),0,SMALL($E7:$K7,2))))</f>
        <v>21.34</v>
      </c>
      <c r="U5" s="866">
        <f>IF($C5="","",IF(U$4&gt;$L$2,0,IF(ISNA(SMALL($E7:$K7,3)),0,SMALL($E7:$K7,3))))</f>
        <v>21.6</v>
      </c>
      <c r="V5" s="866">
        <f>IF($C5="","",IF(V$4&gt;$L$2,0,IF(ISNA(SMALL($E7:$K7,4)),0,SMALL($E7:$K7,4))))</f>
        <v>22.45</v>
      </c>
      <c r="W5" s="866">
        <f>IF($C5="","",IF(W$4&gt;$L$2,0,IF(ISNA(SMALL($E7:$K7,5)),0,SMALL($E7:$K7,5))))</f>
        <v>22.6</v>
      </c>
      <c r="X5" s="866">
        <f>IF($C5="","",IF(X$4&gt;$L$2,0,IF(ISNA(SMALL($E7:$K7,6)),0,SMALL($E7:$K7,6))))</f>
        <v>0</v>
      </c>
      <c r="Y5" s="866">
        <f>IF($C5="","",IF(Y$4&gt;$L$2,0,IF(ISNA(SMALL($E7:$K7,7)),0,SMALL($E7:$K7,7))))</f>
        <v>0</v>
      </c>
    </row>
    <row r="6" spans="2:28" s="55" customFormat="1" ht="13.5" thickBot="1" x14ac:dyDescent="0.25">
      <c r="B6" s="858"/>
      <c r="C6" s="861"/>
      <c r="D6" s="53" t="s">
        <v>17</v>
      </c>
      <c r="E6" s="80" t="s">
        <v>256</v>
      </c>
      <c r="F6" s="81" t="s">
        <v>256</v>
      </c>
      <c r="G6" s="81">
        <v>22.45</v>
      </c>
      <c r="H6" s="81" t="s">
        <v>256</v>
      </c>
      <c r="I6" s="81" t="s">
        <v>256</v>
      </c>
      <c r="J6" s="81">
        <v>21.46</v>
      </c>
      <c r="K6" s="81" t="s">
        <v>85</v>
      </c>
      <c r="L6" s="864"/>
      <c r="M6" s="846"/>
      <c r="N6" s="58"/>
      <c r="O6" s="843"/>
      <c r="Q6" s="849"/>
      <c r="S6" s="866"/>
      <c r="T6" s="866"/>
      <c r="U6" s="866"/>
      <c r="V6" s="866"/>
      <c r="W6" s="866"/>
      <c r="X6" s="866"/>
      <c r="Y6" s="866"/>
    </row>
    <row r="7" spans="2:28" ht="13.5" thickBot="1" x14ac:dyDescent="0.25">
      <c r="B7" s="859"/>
      <c r="C7" s="862"/>
      <c r="D7" s="64" t="s">
        <v>7</v>
      </c>
      <c r="E7" s="63">
        <f t="shared" ref="E7:K7" si="0">IF(OR($C5="",E5="",E6=""),"",IF(OR(AND(E5="NP",E6="NP"),AND(E5="DNF",E6="DNF")),E5,IF(AND(E5="NP",E6="DNF"),E5,IF(AND(E5="DNF",E6="NP"),E6,MIN(E5,E6)))))</f>
        <v>21.09</v>
      </c>
      <c r="F7" s="63">
        <f t="shared" si="0"/>
        <v>21.6</v>
      </c>
      <c r="G7" s="63">
        <f t="shared" si="0"/>
        <v>22.45</v>
      </c>
      <c r="H7" s="63" t="str">
        <f t="shared" si="0"/>
        <v>NP</v>
      </c>
      <c r="I7" s="63">
        <f t="shared" si="0"/>
        <v>22.6</v>
      </c>
      <c r="J7" s="63">
        <f t="shared" si="0"/>
        <v>21.34</v>
      </c>
      <c r="K7" s="63" t="str">
        <f t="shared" si="0"/>
        <v>DNF</v>
      </c>
      <c r="L7" s="865"/>
      <c r="M7" s="847"/>
      <c r="O7" s="844"/>
      <c r="Q7" s="850"/>
      <c r="S7" s="866"/>
      <c r="T7" s="866"/>
      <c r="U7" s="866"/>
      <c r="V7" s="866"/>
      <c r="W7" s="866"/>
      <c r="X7" s="866"/>
      <c r="Y7" s="866"/>
    </row>
    <row r="8" spans="2:28" s="55" customFormat="1" x14ac:dyDescent="0.2">
      <c r="B8" s="851">
        <f>Start!C8</f>
        <v>2</v>
      </c>
      <c r="C8" s="854" t="str">
        <f>IF(Start!D8="","",Start!D8)</f>
        <v>Jevíčko</v>
      </c>
      <c r="D8" s="273" t="s">
        <v>16</v>
      </c>
      <c r="E8" s="274">
        <v>20.14</v>
      </c>
      <c r="F8" s="275">
        <v>20.11</v>
      </c>
      <c r="G8" s="275">
        <v>20.58</v>
      </c>
      <c r="H8" s="275">
        <v>23.27</v>
      </c>
      <c r="I8" s="275">
        <v>21.95</v>
      </c>
      <c r="J8" s="275" t="s">
        <v>256</v>
      </c>
      <c r="K8" s="275">
        <v>33.159999999999997</v>
      </c>
      <c r="L8" s="863">
        <f>IF(C8="","",COUNT(E10:K10))</f>
        <v>7</v>
      </c>
      <c r="M8" s="845">
        <f>IF(C8="","",IF(AND(L8=0,COUNTIF(E10:K10,"NP")=0),"DNF",IF(L8&lt;L$2,"NP",SUM(S8:Y10))))</f>
        <v>102.83</v>
      </c>
      <c r="N8" s="58"/>
      <c r="O8" s="842">
        <f>IF(C8="","",IF(OR(M8="NP",M8="DNF"),M8,RANK(M8,M$5:M$85,1)))</f>
        <v>2</v>
      </c>
      <c r="Q8" s="848">
        <f>IF(D8="","",IF(OR(O8="NP",O8="DNF"),IF(O8="NP",MAX(O$5:O$85)+COUNTIF((O$5:O$85),MAX(O$5:O$85)),MAX(O$5:O$85)+COUNTIF((O$5:O$85),MAX(O$5:O$85))+COUNTIF((O$5:O$85),"NP")),O8))</f>
        <v>2</v>
      </c>
      <c r="S8" s="866">
        <f>IF($C8="","",IF(S$4&gt;$L$2,0,IF(ISNA(SMALL($E10:$K10,1)),0,SMALL($E10:$K10,1))))</f>
        <v>19.920000000000002</v>
      </c>
      <c r="T8" s="866">
        <f>IF($C8="","",IF(T$4&gt;$L$2,0,IF(ISNA(SMALL($E10:$K10,2)),0,SMALL($E10:$K10,2))))</f>
        <v>20.11</v>
      </c>
      <c r="U8" s="866">
        <f>IF($C8="","",IF(U$4&gt;$L$2,0,IF(ISNA(SMALL($E10:$K10,3)),0,SMALL($E10:$K10,3))))</f>
        <v>20.27</v>
      </c>
      <c r="V8" s="866">
        <f>IF($C8="","",IF(V$4&gt;$L$2,0,IF(ISNA(SMALL($E10:$K10,4)),0,SMALL($E10:$K10,4))))</f>
        <v>20.58</v>
      </c>
      <c r="W8" s="866">
        <f>IF($C8="","",IF(W$4&gt;$L$2,0,IF(ISNA(SMALL($E10:$K10,5)),0,SMALL($E10:$K10,5))))</f>
        <v>21.95</v>
      </c>
      <c r="X8" s="866">
        <f>IF($C8="","",IF(X$4&gt;$L$2,0,IF(ISNA(SMALL($E10:$K10,6)),0,SMALL($E10:$K10,6))))</f>
        <v>0</v>
      </c>
      <c r="Y8" s="866">
        <f>IF($C8="","",IF(Y$4&gt;$L$2,0,IF(ISNA(SMALL($E10:$K10,7)),0,SMALL($E10:$K10,7))))</f>
        <v>0</v>
      </c>
    </row>
    <row r="9" spans="2:28" s="55" customFormat="1" ht="13.5" thickBot="1" x14ac:dyDescent="0.25">
      <c r="B9" s="852"/>
      <c r="C9" s="855"/>
      <c r="D9" s="276" t="s">
        <v>17</v>
      </c>
      <c r="E9" s="277">
        <v>19.920000000000002</v>
      </c>
      <c r="F9" s="278">
        <v>29.3</v>
      </c>
      <c r="G9" s="278">
        <v>37.47</v>
      </c>
      <c r="H9" s="278">
        <v>20.27</v>
      </c>
      <c r="I9" s="278">
        <v>22.28</v>
      </c>
      <c r="J9" s="278">
        <v>24.4</v>
      </c>
      <c r="K9" s="278" t="s">
        <v>256</v>
      </c>
      <c r="L9" s="864"/>
      <c r="M9" s="846"/>
      <c r="N9" s="58"/>
      <c r="O9" s="843"/>
      <c r="Q9" s="849"/>
      <c r="S9" s="866"/>
      <c r="T9" s="866"/>
      <c r="U9" s="866"/>
      <c r="V9" s="866"/>
      <c r="W9" s="866"/>
      <c r="X9" s="866"/>
      <c r="Y9" s="866"/>
    </row>
    <row r="10" spans="2:28" ht="13.5" thickBot="1" x14ac:dyDescent="0.25">
      <c r="B10" s="853"/>
      <c r="C10" s="856"/>
      <c r="D10" s="279" t="s">
        <v>7</v>
      </c>
      <c r="E10" s="280">
        <f t="shared" ref="E10:K10" si="1">IF(OR($C8="",E8="",E9=""),"",IF(OR(AND(E8="NP",E9="NP"),AND(E8="DNF",E9="DNF")),E8,IF(AND(E8="NP",E9="DNF"),E8,IF(AND(E8="DNF",E9="NP"),E9,MIN(E8,E9)))))</f>
        <v>19.920000000000002</v>
      </c>
      <c r="F10" s="280">
        <f t="shared" si="1"/>
        <v>20.11</v>
      </c>
      <c r="G10" s="280">
        <f t="shared" si="1"/>
        <v>20.58</v>
      </c>
      <c r="H10" s="280">
        <f t="shared" si="1"/>
        <v>20.27</v>
      </c>
      <c r="I10" s="280">
        <f t="shared" si="1"/>
        <v>21.95</v>
      </c>
      <c r="J10" s="280">
        <f t="shared" si="1"/>
        <v>24.4</v>
      </c>
      <c r="K10" s="280">
        <f t="shared" si="1"/>
        <v>33.159999999999997</v>
      </c>
      <c r="L10" s="865"/>
      <c r="M10" s="847"/>
      <c r="O10" s="844"/>
      <c r="Q10" s="850"/>
      <c r="S10" s="866"/>
      <c r="T10" s="866"/>
      <c r="U10" s="866"/>
      <c r="V10" s="866"/>
      <c r="W10" s="866"/>
      <c r="X10" s="866"/>
      <c r="Y10" s="866"/>
    </row>
    <row r="11" spans="2:28" s="55" customFormat="1" x14ac:dyDescent="0.2">
      <c r="B11" s="857">
        <f>Start!C9</f>
        <v>3</v>
      </c>
      <c r="C11" s="860" t="str">
        <f>IF(Start!D9="","",Start!D9)</f>
        <v>Brandýs nad Orlicí</v>
      </c>
      <c r="D11" s="51" t="s">
        <v>16</v>
      </c>
      <c r="E11" s="77">
        <v>27.8</v>
      </c>
      <c r="F11" s="78" t="s">
        <v>256</v>
      </c>
      <c r="G11" s="78" t="s">
        <v>85</v>
      </c>
      <c r="H11" s="78">
        <v>24.23</v>
      </c>
      <c r="I11" s="78">
        <v>22.79</v>
      </c>
      <c r="J11" s="78">
        <v>23.34</v>
      </c>
      <c r="K11" s="78" t="s">
        <v>85</v>
      </c>
      <c r="L11" s="863">
        <f>IF(C11="","",COUNT(E13:K13))</f>
        <v>5</v>
      </c>
      <c r="M11" s="845">
        <f>IF(C11="","",IF(AND(L11=0,COUNTIF(E13:K13,"NP")=0),"DNF",IF(L11&lt;L$2,"NP",SUM(S11:Y13))))</f>
        <v>114.83000000000001</v>
      </c>
      <c r="N11" s="58"/>
      <c r="O11" s="842">
        <f>IF(C11="","",IF(OR(M11="NP",M11="DNF"),M11,RANK(M11,M$5:M$85,1)))</f>
        <v>5</v>
      </c>
      <c r="Q11" s="848">
        <f>IF(D11="","",IF(OR(O11="NP",O11="DNF"),IF(O11="NP",MAX(O$5:O$85)+COUNTIF((O$5:O$85),MAX(O$5:O$85)),MAX(O$5:O$85)+COUNTIF((O$5:O$85),MAX(O$5:O$85))+COUNTIF((O$5:O$85),"NP")),O11))</f>
        <v>5</v>
      </c>
      <c r="S11" s="866">
        <f>IF($C11="","",IF(S$4&gt;$L$2,0,IF(ISNA(SMALL($E13:$K13,1)),0,SMALL($E13:$K13,1))))</f>
        <v>21.91</v>
      </c>
      <c r="T11" s="866">
        <f>IF($C11="","",IF(T$4&gt;$L$2,0,IF(ISNA(SMALL($E13:$K13,2)),0,SMALL($E13:$K13,2))))</f>
        <v>22.7</v>
      </c>
      <c r="U11" s="866">
        <f>IF($C11="","",IF(U$4&gt;$L$2,0,IF(ISNA(SMALL($E13:$K13,3)),0,SMALL($E13:$K13,3))))</f>
        <v>22.79</v>
      </c>
      <c r="V11" s="866">
        <f>IF($C11="","",IF(V$4&gt;$L$2,0,IF(ISNA(SMALL($E13:$K13,4)),0,SMALL($E13:$K13,4))))</f>
        <v>23.2</v>
      </c>
      <c r="W11" s="866">
        <f>IF($C11="","",IF(W$4&gt;$L$2,0,IF(ISNA(SMALL($E13:$K13,5)),0,SMALL($E13:$K13,5))))</f>
        <v>24.23</v>
      </c>
      <c r="X11" s="866">
        <f>IF($C11="","",IF(X$4&gt;$L$2,0,IF(ISNA(SMALL($E13:$K13,6)),0,SMALL($E13:$K13,6))))</f>
        <v>0</v>
      </c>
      <c r="Y11" s="866">
        <f>IF($C11="","",IF(Y$4&gt;$L$2,0,IF(ISNA(SMALL($E13:$K13,7)),0,SMALL($E13:$K13,7))))</f>
        <v>0</v>
      </c>
    </row>
    <row r="12" spans="2:28" s="55" customFormat="1" ht="13.5" thickBot="1" x14ac:dyDescent="0.25">
      <c r="B12" s="858"/>
      <c r="C12" s="861"/>
      <c r="D12" s="53" t="s">
        <v>17</v>
      </c>
      <c r="E12" s="80">
        <v>21.91</v>
      </c>
      <c r="F12" s="81">
        <v>22.7</v>
      </c>
      <c r="G12" s="81" t="s">
        <v>85</v>
      </c>
      <c r="H12" s="81">
        <v>24.33</v>
      </c>
      <c r="I12" s="81">
        <v>25.04</v>
      </c>
      <c r="J12" s="81">
        <v>23.2</v>
      </c>
      <c r="K12" s="81" t="s">
        <v>85</v>
      </c>
      <c r="L12" s="864"/>
      <c r="M12" s="846"/>
      <c r="N12" s="58"/>
      <c r="O12" s="843"/>
      <c r="Q12" s="849"/>
      <c r="S12" s="866"/>
      <c r="T12" s="866"/>
      <c r="U12" s="866"/>
      <c r="V12" s="866"/>
      <c r="W12" s="866"/>
      <c r="X12" s="866"/>
      <c r="Y12" s="866"/>
      <c r="AB12" s="136"/>
    </row>
    <row r="13" spans="2:28" ht="13.5" thickBot="1" x14ac:dyDescent="0.25">
      <c r="B13" s="859"/>
      <c r="C13" s="862"/>
      <c r="D13" s="64" t="s">
        <v>7</v>
      </c>
      <c r="E13" s="63">
        <f t="shared" ref="E13:K13" si="2">IF(OR($C11="",E11="",E12=""),"",IF(OR(AND(E11="NP",E12="NP"),AND(E11="DNF",E12="DNF")),E11,IF(AND(E11="NP",E12="DNF"),E11,IF(AND(E11="DNF",E12="NP"),E12,MIN(E11,E12)))))</f>
        <v>21.91</v>
      </c>
      <c r="F13" s="63">
        <f t="shared" si="2"/>
        <v>22.7</v>
      </c>
      <c r="G13" s="63" t="str">
        <f t="shared" si="2"/>
        <v>DNF</v>
      </c>
      <c r="H13" s="63">
        <f t="shared" si="2"/>
        <v>24.23</v>
      </c>
      <c r="I13" s="63">
        <f t="shared" si="2"/>
        <v>22.79</v>
      </c>
      <c r="J13" s="63">
        <f t="shared" si="2"/>
        <v>23.2</v>
      </c>
      <c r="K13" s="63" t="str">
        <f t="shared" si="2"/>
        <v>DNF</v>
      </c>
      <c r="L13" s="865"/>
      <c r="M13" s="847"/>
      <c r="O13" s="844"/>
      <c r="Q13" s="850"/>
      <c r="S13" s="866"/>
      <c r="T13" s="866"/>
      <c r="U13" s="866"/>
      <c r="V13" s="866"/>
      <c r="W13" s="866"/>
      <c r="X13" s="866"/>
      <c r="Y13" s="866"/>
    </row>
    <row r="14" spans="2:28" s="55" customFormat="1" x14ac:dyDescent="0.2">
      <c r="B14" s="851">
        <f>Start!C10</f>
        <v>4</v>
      </c>
      <c r="C14" s="854" t="str">
        <f>IF(Start!D10="","",Start!D10)</f>
        <v>Holice</v>
      </c>
      <c r="D14" s="273" t="s">
        <v>16</v>
      </c>
      <c r="E14" s="274" t="s">
        <v>256</v>
      </c>
      <c r="F14" s="275">
        <v>22.15</v>
      </c>
      <c r="G14" s="275">
        <v>29.72</v>
      </c>
      <c r="H14" s="275">
        <v>24.08</v>
      </c>
      <c r="I14" s="275" t="s">
        <v>256</v>
      </c>
      <c r="J14" s="275">
        <v>26.41</v>
      </c>
      <c r="K14" s="275">
        <v>28.33</v>
      </c>
      <c r="L14" s="863">
        <f>IF(C14="","",COUNT(E16:K16))</f>
        <v>6</v>
      </c>
      <c r="M14" s="845">
        <f>IF(C14="","",IF(AND(L14=0,COUNTIF(E16:K16,"NP")=0),"DNF",IF(L14&lt;L$2,"NP",SUM(S14:Y16))))</f>
        <v>127.86</v>
      </c>
      <c r="N14" s="58"/>
      <c r="O14" s="842">
        <f>IF(C14="","",IF(OR(M14="NP",M14="DNF"),M14,RANK(M14,M$5:M$85,1)))</f>
        <v>6</v>
      </c>
      <c r="P14" s="17"/>
      <c r="Q14" s="848">
        <f>IF(D14="","",IF(OR(O14="NP",O14="DNF"),IF(O14="NP",MAX(O$5:O$85)+COUNTIF((O$5:O$85),MAX(O$5:O$85)),MAX(O$5:O$85)+COUNTIF((O$5:O$85),MAX(O$5:O$85))+COUNTIF((O$5:O$85),"NP")),O14))</f>
        <v>6</v>
      </c>
      <c r="S14" s="866">
        <f>IF($C14="","",IF(S$4&gt;$L$2,0,IF(ISNA(SMALL($E16:$K16,1)),0,SMALL($E16:$K16,1))))</f>
        <v>22.15</v>
      </c>
      <c r="T14" s="866">
        <f>IF($C14="","",IF(T$4&gt;$L$2,0,IF(ISNA(SMALL($E16:$K16,2)),0,SMALL($E16:$K16,2))))</f>
        <v>24.08</v>
      </c>
      <c r="U14" s="866">
        <f>IF($C14="","",IF(U$4&gt;$L$2,0,IF(ISNA(SMALL($E16:$K16,3)),0,SMALL($E16:$K16,3))))</f>
        <v>26.41</v>
      </c>
      <c r="V14" s="866">
        <f>IF($C14="","",IF(V$4&gt;$L$2,0,IF(ISNA(SMALL($E16:$K16,4)),0,SMALL($E16:$K16,4))))</f>
        <v>27.33</v>
      </c>
      <c r="W14" s="866">
        <f>IF($C14="","",IF(W$4&gt;$L$2,0,IF(ISNA(SMALL($E16:$K16,5)),0,SMALL($E16:$K16,5))))</f>
        <v>27.89</v>
      </c>
      <c r="X14" s="866">
        <f>IF($C14="","",IF(X$4&gt;$L$2,0,IF(ISNA(SMALL($E16:$K16,6)),0,SMALL($E16:$K16,6))))</f>
        <v>0</v>
      </c>
      <c r="Y14" s="866">
        <f>IF($C14="","",IF(Y$4&gt;$L$2,0,IF(ISNA(SMALL($E16:$K16,7)),0,SMALL($E16:$K16,7))))</f>
        <v>0</v>
      </c>
    </row>
    <row r="15" spans="2:28" s="55" customFormat="1" ht="13.5" thickBot="1" x14ac:dyDescent="0.25">
      <c r="B15" s="852"/>
      <c r="C15" s="855"/>
      <c r="D15" s="281" t="s">
        <v>17</v>
      </c>
      <c r="E15" s="277" t="s">
        <v>256</v>
      </c>
      <c r="F15" s="278">
        <v>22.29</v>
      </c>
      <c r="G15" s="278">
        <v>27.89</v>
      </c>
      <c r="H15" s="278">
        <v>26.24</v>
      </c>
      <c r="I15" s="278">
        <v>30.46</v>
      </c>
      <c r="J15" s="278">
        <v>27.24</v>
      </c>
      <c r="K15" s="278">
        <v>27.33</v>
      </c>
      <c r="L15" s="864"/>
      <c r="M15" s="846"/>
      <c r="N15" s="58"/>
      <c r="O15" s="843"/>
      <c r="P15" s="17"/>
      <c r="Q15" s="849"/>
      <c r="S15" s="866"/>
      <c r="T15" s="866"/>
      <c r="U15" s="866"/>
      <c r="V15" s="866"/>
      <c r="W15" s="866"/>
      <c r="X15" s="866"/>
      <c r="Y15" s="866"/>
    </row>
    <row r="16" spans="2:28" ht="13.5" thickBot="1" x14ac:dyDescent="0.25">
      <c r="B16" s="853"/>
      <c r="C16" s="856"/>
      <c r="D16" s="282" t="s">
        <v>7</v>
      </c>
      <c r="E16" s="280" t="str">
        <f t="shared" ref="E16:K16" si="3">IF(OR($C14="",E14="",E15=""),"",IF(OR(AND(E14="NP",E15="NP"),AND(E14="DNF",E15="DNF")),E14,IF(AND(E14="NP",E15="DNF"),E14,IF(AND(E14="DNF",E15="NP"),E15,MIN(E14,E15)))))</f>
        <v>NP</v>
      </c>
      <c r="F16" s="280">
        <f t="shared" si="3"/>
        <v>22.15</v>
      </c>
      <c r="G16" s="280">
        <f t="shared" si="3"/>
        <v>27.89</v>
      </c>
      <c r="H16" s="280">
        <f t="shared" si="3"/>
        <v>24.08</v>
      </c>
      <c r="I16" s="280">
        <f t="shared" si="3"/>
        <v>30.46</v>
      </c>
      <c r="J16" s="280">
        <f t="shared" si="3"/>
        <v>26.41</v>
      </c>
      <c r="K16" s="280">
        <f t="shared" si="3"/>
        <v>27.33</v>
      </c>
      <c r="L16" s="865"/>
      <c r="M16" s="847"/>
      <c r="O16" s="844"/>
      <c r="Q16" s="850"/>
      <c r="S16" s="866"/>
      <c r="T16" s="866"/>
      <c r="U16" s="866"/>
      <c r="V16" s="866"/>
      <c r="W16" s="866"/>
      <c r="X16" s="866"/>
      <c r="Y16" s="866"/>
    </row>
    <row r="17" spans="2:27" s="55" customFormat="1" x14ac:dyDescent="0.2">
      <c r="B17" s="857">
        <f>Start!C11</f>
        <v>5</v>
      </c>
      <c r="C17" s="860" t="str">
        <f>IF(Start!D11="","",Start!D11)</f>
        <v>Bohousová</v>
      </c>
      <c r="D17" s="51" t="s">
        <v>16</v>
      </c>
      <c r="E17" s="77">
        <v>21.79</v>
      </c>
      <c r="F17" s="78" t="s">
        <v>85</v>
      </c>
      <c r="G17" s="78">
        <v>26.83</v>
      </c>
      <c r="H17" s="78" t="s">
        <v>85</v>
      </c>
      <c r="I17" s="78">
        <v>25.38</v>
      </c>
      <c r="J17" s="78">
        <v>19.78</v>
      </c>
      <c r="K17" s="78">
        <v>22.98</v>
      </c>
      <c r="L17" s="863">
        <f>IF(C17="","",COUNT(E19:K19))</f>
        <v>5</v>
      </c>
      <c r="M17" s="845">
        <f>IF(C17="","",IF(AND(L17=0,COUNTIF(E19:K19,"NP")=0),"DNF",IF(L17&lt;L$2,"NP",SUM(S17:Y19))))</f>
        <v>106.19000000000001</v>
      </c>
      <c r="N17" s="58"/>
      <c r="O17" s="842">
        <f>IF(C17="","",IF(OR(M17="NP",M17="DNF"),M17,RANK(M17,M$5:M$85,1)))</f>
        <v>3</v>
      </c>
      <c r="Q17" s="848">
        <f>IF(D17="","",IF(OR(O17="NP",O17="DNF"),IF(O17="NP",MAX(O$5:O$85)+COUNTIF((O$5:O$85),MAX(O$5:O$85)),MAX(O$5:O$85)+COUNTIF((O$5:O$85),MAX(O$5:O$85))+COUNTIF((O$5:O$85),"NP")),O17))</f>
        <v>3</v>
      </c>
      <c r="S17" s="866">
        <f>IF($C17="","",IF(S$4&gt;$L$2,0,IF(ISNA(SMALL($E19:$K19,1)),0,SMALL($E19:$K19,1))))</f>
        <v>19.2</v>
      </c>
      <c r="T17" s="866">
        <f>IF($C17="","",IF(T$4&gt;$L$2,0,IF(ISNA(SMALL($E19:$K19,2)),0,SMALL($E19:$K19,2))))</f>
        <v>19.78</v>
      </c>
      <c r="U17" s="866">
        <f>IF($C17="","",IF(U$4&gt;$L$2,0,IF(ISNA(SMALL($E19:$K19,3)),0,SMALL($E19:$K19,3))))</f>
        <v>21.04</v>
      </c>
      <c r="V17" s="866">
        <f>IF($C17="","",IF(V$4&gt;$L$2,0,IF(ISNA(SMALL($E19:$K19,4)),0,SMALL($E19:$K19,4))))</f>
        <v>22.5</v>
      </c>
      <c r="W17" s="866">
        <f>IF($C17="","",IF(W$4&gt;$L$2,0,IF(ISNA(SMALL($E19:$K19,5)),0,SMALL($E19:$K19,5))))</f>
        <v>23.67</v>
      </c>
      <c r="X17" s="866">
        <f>IF($C17="","",IF(X$4&gt;$L$2,0,IF(ISNA(SMALL($E19:$K19,6)),0,SMALL($E19:$K19,6))))</f>
        <v>0</v>
      </c>
      <c r="Y17" s="866">
        <f>IF($C17="","",IF(Y$4&gt;$L$2,0,IF(ISNA(SMALL($E19:$K19,7)),0,SMALL($E19:$K19,7))))</f>
        <v>0</v>
      </c>
    </row>
    <row r="18" spans="2:27" s="55" customFormat="1" ht="13.5" thickBot="1" x14ac:dyDescent="0.25">
      <c r="B18" s="858"/>
      <c r="C18" s="861"/>
      <c r="D18" s="53" t="s">
        <v>17</v>
      </c>
      <c r="E18" s="80">
        <v>21.04</v>
      </c>
      <c r="F18" s="81" t="s">
        <v>85</v>
      </c>
      <c r="G18" s="81">
        <v>23.67</v>
      </c>
      <c r="H18" s="81" t="s">
        <v>85</v>
      </c>
      <c r="I18" s="81">
        <v>22.5</v>
      </c>
      <c r="J18" s="81">
        <v>22.54</v>
      </c>
      <c r="K18" s="81">
        <v>19.2</v>
      </c>
      <c r="L18" s="864"/>
      <c r="M18" s="846"/>
      <c r="N18" s="58"/>
      <c r="O18" s="843"/>
      <c r="Q18" s="849"/>
      <c r="S18" s="866"/>
      <c r="T18" s="866"/>
      <c r="U18" s="866"/>
      <c r="V18" s="866"/>
      <c r="W18" s="866"/>
      <c r="X18" s="866"/>
      <c r="Y18" s="866"/>
    </row>
    <row r="19" spans="2:27" ht="13.5" thickBot="1" x14ac:dyDescent="0.25">
      <c r="B19" s="859"/>
      <c r="C19" s="862"/>
      <c r="D19" s="64" t="s">
        <v>7</v>
      </c>
      <c r="E19" s="63">
        <f t="shared" ref="E19:K19" si="4">IF(OR($C17="",E17="",E18=""),"",IF(OR(AND(E17="NP",E18="NP"),AND(E17="DNF",E18="DNF")),E17,IF(AND(E17="NP",E18="DNF"),E17,IF(AND(E17="DNF",E18="NP"),E18,MIN(E17,E18)))))</f>
        <v>21.04</v>
      </c>
      <c r="F19" s="63" t="str">
        <f t="shared" si="4"/>
        <v>DNF</v>
      </c>
      <c r="G19" s="63">
        <f t="shared" si="4"/>
        <v>23.67</v>
      </c>
      <c r="H19" s="63" t="str">
        <f t="shared" si="4"/>
        <v>DNF</v>
      </c>
      <c r="I19" s="63">
        <f t="shared" si="4"/>
        <v>22.5</v>
      </c>
      <c r="J19" s="63">
        <f t="shared" si="4"/>
        <v>19.78</v>
      </c>
      <c r="K19" s="63">
        <f t="shared" si="4"/>
        <v>19.2</v>
      </c>
      <c r="L19" s="865"/>
      <c r="M19" s="847"/>
      <c r="O19" s="844"/>
      <c r="Q19" s="850"/>
      <c r="S19" s="866"/>
      <c r="T19" s="866"/>
      <c r="U19" s="866"/>
      <c r="V19" s="866"/>
      <c r="W19" s="866"/>
      <c r="X19" s="866"/>
      <c r="Y19" s="866"/>
    </row>
    <row r="20" spans="2:27" s="55" customFormat="1" x14ac:dyDescent="0.2">
      <c r="B20" s="851">
        <f>Start!C12</f>
        <v>6</v>
      </c>
      <c r="C20" s="854" t="str">
        <f>IF(Start!D12="","",Start!D12)</f>
        <v>Pomezí</v>
      </c>
      <c r="D20" s="273" t="s">
        <v>16</v>
      </c>
      <c r="E20" s="274">
        <v>19.64</v>
      </c>
      <c r="F20" s="274">
        <v>18.52</v>
      </c>
      <c r="G20" s="275">
        <v>21.23</v>
      </c>
      <c r="H20" s="275">
        <v>20.8</v>
      </c>
      <c r="I20" s="275">
        <v>33.020000000000003</v>
      </c>
      <c r="J20" s="275">
        <v>30.37</v>
      </c>
      <c r="K20" s="275">
        <v>20.43</v>
      </c>
      <c r="L20" s="863">
        <f>IF(C20="","",COUNT(E22:K22))</f>
        <v>7</v>
      </c>
      <c r="M20" s="845">
        <f>IF(C20="","",IF(AND(L20=0,COUNTIF(E22:K22,"NP")=0),"DNF",IF(L20&lt;L$2,"NP",SUM(S20:Y22))))</f>
        <v>98.000000000000014</v>
      </c>
      <c r="N20" s="58"/>
      <c r="O20" s="842">
        <f>IF(C20="","",IF(OR(M20="NP",M20="DNF"),M20,RANK(M20,M$5:M$85,1)))</f>
        <v>1</v>
      </c>
      <c r="Q20" s="848">
        <f>IF(D20="","",IF(OR(O20="NP",O20="DNF"),IF(O20="NP",MAX(O$5:O$85)+COUNTIF((O$5:O$85),MAX(O$5:O$85)),MAX(O$5:O$85)+COUNTIF((O$5:O$85),MAX(O$5:O$85))+COUNTIF((O$5:O$85),"NP")),O20))</f>
        <v>1</v>
      </c>
      <c r="S20" s="866">
        <f>IF($C20="","",IF(S$4&gt;$L$2,0,IF(ISNA(SMALL($E22:$K22,1)),0,SMALL($E22:$K22,1))))</f>
        <v>18.43</v>
      </c>
      <c r="T20" s="866">
        <f>IF($C20="","",IF(T$4&gt;$L$2,0,IF(ISNA(SMALL($E22:$K22,2)),0,SMALL($E22:$K22,2))))</f>
        <v>18.52</v>
      </c>
      <c r="U20" s="866">
        <f>IF($C20="","",IF(U$4&gt;$L$2,0,IF(ISNA(SMALL($E22:$K22,3)),0,SMALL($E22:$K22,3))))</f>
        <v>19.39</v>
      </c>
      <c r="V20" s="866">
        <f>IF($C20="","",IF(V$4&gt;$L$2,0,IF(ISNA(SMALL($E22:$K22,4)),0,SMALL($E22:$K22,4))))</f>
        <v>20.43</v>
      </c>
      <c r="W20" s="866">
        <f>IF($C20="","",IF(W$4&gt;$L$2,0,IF(ISNA(SMALL($E22:$K22,5)),0,SMALL($E22:$K22,5))))</f>
        <v>21.23</v>
      </c>
      <c r="X20" s="866">
        <f>IF($C20="","",IF(X$4&gt;$L$2,0,IF(ISNA(SMALL($E22:$K22,6)),0,SMALL($E22:$K22,6))))</f>
        <v>0</v>
      </c>
      <c r="Y20" s="866">
        <f>IF($C20="","",IF(Y$4&gt;$L$2,0,IF(ISNA(SMALL($E22:$K22,7)),0,SMALL($E22:$K22,7))))</f>
        <v>0</v>
      </c>
    </row>
    <row r="21" spans="2:27" s="55" customFormat="1" ht="13.5" thickBot="1" x14ac:dyDescent="0.25">
      <c r="B21" s="852"/>
      <c r="C21" s="855"/>
      <c r="D21" s="276" t="s">
        <v>17</v>
      </c>
      <c r="E21" s="277">
        <v>19.39</v>
      </c>
      <c r="F21" s="277">
        <v>24.85</v>
      </c>
      <c r="G21" s="278" t="s">
        <v>256</v>
      </c>
      <c r="H21" s="278">
        <v>18.43</v>
      </c>
      <c r="I21" s="278">
        <v>24.03</v>
      </c>
      <c r="J21" s="278">
        <v>22.75</v>
      </c>
      <c r="K21" s="278">
        <v>20.62</v>
      </c>
      <c r="L21" s="864"/>
      <c r="M21" s="846"/>
      <c r="N21" s="58"/>
      <c r="O21" s="843"/>
      <c r="Q21" s="849"/>
      <c r="S21" s="866"/>
      <c r="T21" s="866"/>
      <c r="U21" s="866"/>
      <c r="V21" s="866"/>
      <c r="W21" s="866"/>
      <c r="X21" s="866"/>
      <c r="Y21" s="866"/>
      <c r="AA21" s="136"/>
    </row>
    <row r="22" spans="2:27" ht="13.5" thickBot="1" x14ac:dyDescent="0.25">
      <c r="B22" s="853"/>
      <c r="C22" s="856"/>
      <c r="D22" s="279" t="s">
        <v>7</v>
      </c>
      <c r="E22" s="280">
        <f t="shared" ref="E22:K22" si="5">IF(OR($C20="",E20="",E21=""),"",IF(OR(AND(E20="NP",E21="NP"),AND(E20="DNF",E21="DNF")),E20,IF(AND(E20="NP",E21="DNF"),E20,IF(AND(E20="DNF",E21="NP"),E21,MIN(E20,E21)))))</f>
        <v>19.39</v>
      </c>
      <c r="F22" s="280">
        <f t="shared" si="5"/>
        <v>18.52</v>
      </c>
      <c r="G22" s="280">
        <f t="shared" si="5"/>
        <v>21.23</v>
      </c>
      <c r="H22" s="280">
        <f t="shared" si="5"/>
        <v>18.43</v>
      </c>
      <c r="I22" s="280">
        <f t="shared" si="5"/>
        <v>24.03</v>
      </c>
      <c r="J22" s="280">
        <f t="shared" si="5"/>
        <v>22.75</v>
      </c>
      <c r="K22" s="280">
        <f t="shared" si="5"/>
        <v>20.43</v>
      </c>
      <c r="L22" s="865"/>
      <c r="M22" s="847"/>
      <c r="O22" s="844"/>
      <c r="Q22" s="850"/>
      <c r="S22" s="866"/>
      <c r="T22" s="866"/>
      <c r="U22" s="866"/>
      <c r="V22" s="866"/>
      <c r="W22" s="866"/>
      <c r="X22" s="866"/>
      <c r="Y22" s="866"/>
    </row>
    <row r="23" spans="2:27" s="55" customFormat="1" x14ac:dyDescent="0.2">
      <c r="B23" s="857">
        <f>Start!C13</f>
        <v>7</v>
      </c>
      <c r="C23" s="860" t="str">
        <f>IF(Start!D13="","",Start!D13)</f>
        <v/>
      </c>
      <c r="D23" s="51" t="s">
        <v>16</v>
      </c>
      <c r="E23" s="77"/>
      <c r="F23" s="78"/>
      <c r="G23" s="78"/>
      <c r="H23" s="78"/>
      <c r="I23" s="78"/>
      <c r="J23" s="78"/>
      <c r="K23" s="78"/>
      <c r="L23" s="863" t="str">
        <f>IF(C23="","",COUNT(E25:K25))</f>
        <v/>
      </c>
      <c r="M23" s="845" t="str">
        <f>IF(C23="","",IF(AND(L23=0,COUNTIF(E25:K25,"NP")=0),"DNF",IF(L23&lt;L$2,"NP",SUM(S23:Y25))))</f>
        <v/>
      </c>
      <c r="N23" s="58"/>
      <c r="O23" s="842" t="str">
        <f>IF(C23="","",IF(OR(M23="NP",M23="DNF"),M23,RANK(M23,M$5:M$85,1)))</f>
        <v/>
      </c>
      <c r="Q23" s="848" t="str">
        <f>IF(D23="","",IF(OR(O23="NP",O23="DNF"),IF(O23="NP",MAX(O$5:O$85)+COUNTIF((O$5:O$85),MAX(O$5:O$85)),MAX(O$5:O$85)+COUNTIF((O$5:O$85),MAX(O$5:O$85))+COUNTIF((O$5:O$85),"NP")),O23))</f>
        <v/>
      </c>
      <c r="S23" s="866" t="str">
        <f>IF($C23="","",IF(S$4&gt;$L$2,0,IF(ISNA(SMALL($E25:$K25,1)),0,SMALL($E25:$K25,1))))</f>
        <v/>
      </c>
      <c r="T23" s="866" t="str">
        <f>IF($C23="","",IF(T$4&gt;$L$2,0,IF(ISNA(SMALL($E25:$K25,2)),0,SMALL($E25:$K25,2))))</f>
        <v/>
      </c>
      <c r="U23" s="866" t="str">
        <f>IF($C23="","",IF(U$4&gt;$L$2,0,IF(ISNA(SMALL($E25:$K25,3)),0,SMALL($E25:$K25,3))))</f>
        <v/>
      </c>
      <c r="V23" s="866" t="str">
        <f>IF($C23="","",IF(V$4&gt;$L$2,0,IF(ISNA(SMALL($E25:$K25,4)),0,SMALL($E25:$K25,4))))</f>
        <v/>
      </c>
      <c r="W23" s="866" t="str">
        <f>IF($C23="","",IF(W$4&gt;$L$2,0,IF(ISNA(SMALL($E25:$K25,5)),0,SMALL($E25:$K25,5))))</f>
        <v/>
      </c>
      <c r="X23" s="866" t="str">
        <f>IF($C23="","",IF(X$4&gt;$L$2,0,IF(ISNA(SMALL($E25:$K25,6)),0,SMALL($E25:$K25,6))))</f>
        <v/>
      </c>
      <c r="Y23" s="866" t="str">
        <f>IF($C23="","",IF(Y$4&gt;$L$2,0,IF(ISNA(SMALL($E25:$K25,7)),0,SMALL($E25:$K25,7))))</f>
        <v/>
      </c>
    </row>
    <row r="24" spans="2:27" s="55" customFormat="1" ht="13.5" thickBot="1" x14ac:dyDescent="0.25">
      <c r="B24" s="858"/>
      <c r="C24" s="861"/>
      <c r="D24" s="53" t="s">
        <v>17</v>
      </c>
      <c r="E24" s="80"/>
      <c r="F24" s="81"/>
      <c r="G24" s="81"/>
      <c r="H24" s="81"/>
      <c r="I24" s="81"/>
      <c r="J24" s="81"/>
      <c r="K24" s="81"/>
      <c r="L24" s="864"/>
      <c r="M24" s="846"/>
      <c r="N24" s="58"/>
      <c r="O24" s="843"/>
      <c r="Q24" s="849"/>
      <c r="S24" s="866"/>
      <c r="T24" s="866"/>
      <c r="U24" s="866"/>
      <c r="V24" s="866"/>
      <c r="W24" s="866"/>
      <c r="X24" s="866"/>
      <c r="Y24" s="866"/>
    </row>
    <row r="25" spans="2:27" ht="13.5" thickBot="1" x14ac:dyDescent="0.25">
      <c r="B25" s="859"/>
      <c r="C25" s="862"/>
      <c r="D25" s="64" t="s">
        <v>7</v>
      </c>
      <c r="E25" s="63" t="str">
        <f t="shared" ref="E25:K25" si="6">IF(OR($C23="",E23="",E24=""),"",IF(OR(AND(E23="NP",E24="NP"),AND(E23="DNF",E24="DNF")),E23,IF(AND(E23="NP",E24="DNF"),E23,IF(AND(E23="DNF",E24="NP"),E24,MIN(E23,E24)))))</f>
        <v/>
      </c>
      <c r="F25" s="63" t="str">
        <f t="shared" si="6"/>
        <v/>
      </c>
      <c r="G25" s="63" t="str">
        <f t="shared" si="6"/>
        <v/>
      </c>
      <c r="H25" s="63" t="str">
        <f t="shared" si="6"/>
        <v/>
      </c>
      <c r="I25" s="63" t="str">
        <f t="shared" si="6"/>
        <v/>
      </c>
      <c r="J25" s="63" t="str">
        <f t="shared" si="6"/>
        <v/>
      </c>
      <c r="K25" s="63" t="str">
        <f t="shared" si="6"/>
        <v/>
      </c>
      <c r="L25" s="865"/>
      <c r="M25" s="847"/>
      <c r="O25" s="844"/>
      <c r="Q25" s="850"/>
      <c r="S25" s="866"/>
      <c r="T25" s="866"/>
      <c r="U25" s="866"/>
      <c r="V25" s="866"/>
      <c r="W25" s="866"/>
      <c r="X25" s="866"/>
      <c r="Y25" s="866"/>
    </row>
    <row r="26" spans="2:27" s="55" customFormat="1" x14ac:dyDescent="0.2">
      <c r="B26" s="851">
        <f>Start!C14</f>
        <v>8</v>
      </c>
      <c r="C26" s="854" t="str">
        <f>IF(Start!D14="","",Start!D14)</f>
        <v/>
      </c>
      <c r="D26" s="273" t="s">
        <v>16</v>
      </c>
      <c r="E26" s="274"/>
      <c r="F26" s="275"/>
      <c r="G26" s="275"/>
      <c r="H26" s="275"/>
      <c r="I26" s="275"/>
      <c r="J26" s="275"/>
      <c r="K26" s="275"/>
      <c r="L26" s="863" t="str">
        <f>IF(C26="","",COUNT(E28:K28))</f>
        <v/>
      </c>
      <c r="M26" s="845" t="str">
        <f>IF(C26="","",IF(AND(L26=0,COUNTIF(E28:K28,"NP")=0),"DNF",IF(L26&lt;L$2,"NP",SUM(S26:Y28))))</f>
        <v/>
      </c>
      <c r="N26" s="58"/>
      <c r="O26" s="842" t="str">
        <f>IF(C26="","",IF(OR(M26="NP",M26="DNF"),M26,RANK(M26,M$5:M$85,1)))</f>
        <v/>
      </c>
      <c r="Q26" s="848" t="str">
        <f>IF(D26="","",IF(OR(O26="NP",O26="DNF"),IF(O26="NP",MAX(O$5:O$85)+COUNTIF((O$5:O$85),MAX(O$5:O$85)),MAX(O$5:O$85)+COUNTIF((O$5:O$85),MAX(O$5:O$85))+COUNTIF((O$5:O$85),"NP")),O26))</f>
        <v/>
      </c>
      <c r="S26" s="866" t="str">
        <f>IF($C26="","",IF(S$4&gt;$L$2,0,IF(ISNA(SMALL($E28:$K28,1)),0,SMALL($E28:$K28,1))))</f>
        <v/>
      </c>
      <c r="T26" s="866" t="str">
        <f>IF($C26="","",IF(T$4&gt;$L$2,0,IF(ISNA(SMALL($E28:$K28,2)),0,SMALL($E28:$K28,2))))</f>
        <v/>
      </c>
      <c r="U26" s="866" t="str">
        <f>IF($C26="","",IF(U$4&gt;$L$2,0,IF(ISNA(SMALL($E28:$K28,3)),0,SMALL($E28:$K28,3))))</f>
        <v/>
      </c>
      <c r="V26" s="866" t="str">
        <f>IF($C26="","",IF(V$4&gt;$L$2,0,IF(ISNA(SMALL($E28:$K28,4)),0,SMALL($E28:$K28,4))))</f>
        <v/>
      </c>
      <c r="W26" s="866" t="str">
        <f>IF($C26="","",IF(W$4&gt;$L$2,0,IF(ISNA(SMALL($E28:$K28,5)),0,SMALL($E28:$K28,5))))</f>
        <v/>
      </c>
      <c r="X26" s="866" t="str">
        <f>IF($C26="","",IF(X$4&gt;$L$2,0,IF(ISNA(SMALL($E28:$K28,6)),0,SMALL($E28:$K28,6))))</f>
        <v/>
      </c>
      <c r="Y26" s="866" t="str">
        <f>IF($C26="","",IF(Y$4&gt;$L$2,0,IF(ISNA(SMALL($E28:$K28,7)),0,SMALL($E28:$K28,7))))</f>
        <v/>
      </c>
    </row>
    <row r="27" spans="2:27" s="55" customFormat="1" ht="13.5" thickBot="1" x14ac:dyDescent="0.25">
      <c r="B27" s="852"/>
      <c r="C27" s="855"/>
      <c r="D27" s="276" t="s">
        <v>17</v>
      </c>
      <c r="E27" s="277"/>
      <c r="F27" s="278"/>
      <c r="G27" s="278"/>
      <c r="H27" s="278"/>
      <c r="I27" s="278"/>
      <c r="J27" s="278"/>
      <c r="K27" s="278"/>
      <c r="L27" s="864"/>
      <c r="M27" s="846"/>
      <c r="N27" s="58"/>
      <c r="O27" s="843"/>
      <c r="Q27" s="849"/>
      <c r="S27" s="866"/>
      <c r="T27" s="866"/>
      <c r="U27" s="866"/>
      <c r="V27" s="866"/>
      <c r="W27" s="866"/>
      <c r="X27" s="866"/>
      <c r="Y27" s="866"/>
    </row>
    <row r="28" spans="2:27" ht="13.5" thickBot="1" x14ac:dyDescent="0.25">
      <c r="B28" s="853"/>
      <c r="C28" s="856"/>
      <c r="D28" s="279" t="s">
        <v>7</v>
      </c>
      <c r="E28" s="280" t="str">
        <f t="shared" ref="E28:K28" si="7">IF(OR($C26="",E26="",E27=""),"",IF(OR(AND(E26="NP",E27="NP"),AND(E26="DNF",E27="DNF")),E26,IF(AND(E26="NP",E27="DNF"),E26,IF(AND(E26="DNF",E27="NP"),E27,MIN(E26,E27)))))</f>
        <v/>
      </c>
      <c r="F28" s="280" t="str">
        <f t="shared" si="7"/>
        <v/>
      </c>
      <c r="G28" s="280" t="str">
        <f t="shared" si="7"/>
        <v/>
      </c>
      <c r="H28" s="280" t="str">
        <f t="shared" si="7"/>
        <v/>
      </c>
      <c r="I28" s="280" t="str">
        <f t="shared" si="7"/>
        <v/>
      </c>
      <c r="J28" s="280" t="str">
        <f t="shared" si="7"/>
        <v/>
      </c>
      <c r="K28" s="280" t="str">
        <f t="shared" si="7"/>
        <v/>
      </c>
      <c r="L28" s="865"/>
      <c r="M28" s="847"/>
      <c r="O28" s="844"/>
      <c r="Q28" s="850"/>
      <c r="S28" s="866"/>
      <c r="T28" s="866"/>
      <c r="U28" s="866"/>
      <c r="V28" s="866"/>
      <c r="W28" s="866"/>
      <c r="X28" s="866"/>
      <c r="Y28" s="866"/>
    </row>
    <row r="29" spans="2:27" s="55" customFormat="1" x14ac:dyDescent="0.2">
      <c r="B29" s="857">
        <f>Start!C15</f>
        <v>9</v>
      </c>
      <c r="C29" s="860" t="str">
        <f>IF(Start!D15="","",Start!D15)</f>
        <v/>
      </c>
      <c r="D29" s="51" t="s">
        <v>16</v>
      </c>
      <c r="E29" s="77"/>
      <c r="F29" s="78"/>
      <c r="G29" s="78"/>
      <c r="H29" s="78"/>
      <c r="I29" s="78"/>
      <c r="J29" s="78"/>
      <c r="K29" s="78"/>
      <c r="L29" s="863" t="str">
        <f>IF(C29="","",COUNT(E31:K31))</f>
        <v/>
      </c>
      <c r="M29" s="845" t="str">
        <f>IF(C29="","",IF(AND(L29=0,COUNTIF(E31:K31,"NP")=0),"DNF",IF(L29&lt;L$2,"NP",SUM(S29:Y31))))</f>
        <v/>
      </c>
      <c r="N29" s="58"/>
      <c r="O29" s="842" t="str">
        <f>IF(C29="","",IF(OR(M29="NP",M29="DNF"),M29,RANK(M29,M$5:M$85,1)))</f>
        <v/>
      </c>
      <c r="Q29" s="848" t="str">
        <f>IF(D29="","",IF(OR(O29="NP",O29="DNF"),IF(O29="NP",MAX(O$5:O$85)+COUNTIF((O$5:O$85),MAX(O$5:O$85)),MAX(O$5:O$85)+COUNTIF((O$5:O$85),MAX(O$5:O$85))+COUNTIF((O$5:O$85),"NP")),O29))</f>
        <v/>
      </c>
      <c r="S29" s="866" t="str">
        <f>IF($C29="","",IF(S$4&gt;$L$2,0,IF(ISNA(SMALL($E31:$K31,1)),0,SMALL($E31:$K31,1))))</f>
        <v/>
      </c>
      <c r="T29" s="866" t="str">
        <f>IF($C29="","",IF(T$4&gt;$L$2,0,IF(ISNA(SMALL($E31:$K31,2)),0,SMALL($E31:$K31,2))))</f>
        <v/>
      </c>
      <c r="U29" s="866" t="str">
        <f>IF($C29="","",IF(U$4&gt;$L$2,0,IF(ISNA(SMALL($E31:$K31,3)),0,SMALL($E31:$K31,3))))</f>
        <v/>
      </c>
      <c r="V29" s="866" t="str">
        <f>IF($C29="","",IF(V$4&gt;$L$2,0,IF(ISNA(SMALL($E31:$K31,4)),0,SMALL($E31:$K31,4))))</f>
        <v/>
      </c>
      <c r="W29" s="866" t="str">
        <f>IF($C29="","",IF(W$4&gt;$L$2,0,IF(ISNA(SMALL($E31:$K31,5)),0,SMALL($E31:$K31,5))))</f>
        <v/>
      </c>
      <c r="X29" s="866" t="str">
        <f>IF($C29="","",IF(X$4&gt;$L$2,0,IF(ISNA(SMALL($E31:$K31,6)),0,SMALL($E31:$K31,6))))</f>
        <v/>
      </c>
      <c r="Y29" s="866" t="str">
        <f>IF($C29="","",IF(Y$4&gt;$L$2,0,IF(ISNA(SMALL($E31:$K31,7)),0,SMALL($E31:$K31,7))))</f>
        <v/>
      </c>
    </row>
    <row r="30" spans="2:27" s="55" customFormat="1" ht="13.5" thickBot="1" x14ac:dyDescent="0.25">
      <c r="B30" s="858"/>
      <c r="C30" s="861"/>
      <c r="D30" s="53" t="s">
        <v>17</v>
      </c>
      <c r="E30" s="80"/>
      <c r="F30" s="81"/>
      <c r="G30" s="81"/>
      <c r="H30" s="81"/>
      <c r="I30" s="81"/>
      <c r="J30" s="81"/>
      <c r="K30" s="81"/>
      <c r="L30" s="864"/>
      <c r="M30" s="846"/>
      <c r="N30" s="58"/>
      <c r="O30" s="843"/>
      <c r="Q30" s="849"/>
      <c r="S30" s="866"/>
      <c r="T30" s="866"/>
      <c r="U30" s="866"/>
      <c r="V30" s="866"/>
      <c r="W30" s="866"/>
      <c r="X30" s="866"/>
      <c r="Y30" s="866"/>
      <c r="Z30" s="136"/>
    </row>
    <row r="31" spans="2:27" ht="13.5" thickBot="1" x14ac:dyDescent="0.25">
      <c r="B31" s="859"/>
      <c r="C31" s="862"/>
      <c r="D31" s="64" t="s">
        <v>7</v>
      </c>
      <c r="E31" s="63" t="str">
        <f t="shared" ref="E31:K31" si="8">IF(OR($C29="",E29="",E30=""),"",IF(OR(AND(E29="NP",E30="NP"),AND(E29="DNF",E30="DNF")),E29,IF(AND(E29="NP",E30="DNF"),E29,IF(AND(E29="DNF",E30="NP"),E30,MIN(E29,E30)))))</f>
        <v/>
      </c>
      <c r="F31" s="63" t="str">
        <f t="shared" si="8"/>
        <v/>
      </c>
      <c r="G31" s="63" t="str">
        <f t="shared" si="8"/>
        <v/>
      </c>
      <c r="H31" s="63" t="str">
        <f t="shared" si="8"/>
        <v/>
      </c>
      <c r="I31" s="63" t="str">
        <f t="shared" si="8"/>
        <v/>
      </c>
      <c r="J31" s="63" t="str">
        <f t="shared" si="8"/>
        <v/>
      </c>
      <c r="K31" s="63" t="str">
        <f t="shared" si="8"/>
        <v/>
      </c>
      <c r="L31" s="865"/>
      <c r="M31" s="847"/>
      <c r="O31" s="844"/>
      <c r="Q31" s="850"/>
      <c r="S31" s="866"/>
      <c r="T31" s="866"/>
      <c r="U31" s="866"/>
      <c r="V31" s="866"/>
      <c r="W31" s="866"/>
      <c r="X31" s="866"/>
      <c r="Y31" s="866"/>
    </row>
    <row r="32" spans="2:27" s="55" customFormat="1" x14ac:dyDescent="0.2">
      <c r="B32" s="851">
        <f>Start!C16</f>
        <v>10</v>
      </c>
      <c r="C32" s="854" t="str">
        <f>IF(Start!D16="","",Start!D16)</f>
        <v/>
      </c>
      <c r="D32" s="273" t="s">
        <v>16</v>
      </c>
      <c r="E32" s="274"/>
      <c r="F32" s="275"/>
      <c r="G32" s="275"/>
      <c r="H32" s="275"/>
      <c r="I32" s="275"/>
      <c r="J32" s="275"/>
      <c r="K32" s="275"/>
      <c r="L32" s="863" t="str">
        <f>IF(C32="","",COUNT(E34:K34))</f>
        <v/>
      </c>
      <c r="M32" s="845" t="str">
        <f>IF(C32="","",IF(AND(L32=0,COUNTIF(E34:K34,"NP")=0),"DNF",IF(L32&lt;L$2,"NP",SUM(S32:Y34))))</f>
        <v/>
      </c>
      <c r="N32" s="58"/>
      <c r="O32" s="842" t="str">
        <f>IF(C32="","",IF(OR(M32="NP",M32="DNF"),M32,RANK(M32,M$5:M$85,1)))</f>
        <v/>
      </c>
      <c r="Q32" s="848" t="str">
        <f>IF(D32="","",IF(OR(O32="NP",O32="DNF"),IF(O32="NP",MAX(O$5:O$85)+COUNTIF((O$5:O$85),MAX(O$5:O$85)),MAX(O$5:O$85)+COUNTIF((O$5:O$85),MAX(O$5:O$85))+COUNTIF((O$5:O$85),"NP")),O32))</f>
        <v/>
      </c>
      <c r="S32" s="866" t="str">
        <f>IF($C32="","",IF(S$4&gt;$L$2,0,IF(ISNA(SMALL($E34:$K34,1)),0,SMALL($E34:$K34,1))))</f>
        <v/>
      </c>
      <c r="T32" s="866" t="str">
        <f>IF($C32="","",IF(T$4&gt;$L$2,0,IF(ISNA(SMALL($E34:$K34,2)),0,SMALL($E34:$K34,2))))</f>
        <v/>
      </c>
      <c r="U32" s="866" t="str">
        <f>IF($C32="","",IF(U$4&gt;$L$2,0,IF(ISNA(SMALL($E34:$K34,3)),0,SMALL($E34:$K34,3))))</f>
        <v/>
      </c>
      <c r="V32" s="866" t="str">
        <f>IF($C32="","",IF(V$4&gt;$L$2,0,IF(ISNA(SMALL($E34:$K34,4)),0,SMALL($E34:$K34,4))))</f>
        <v/>
      </c>
      <c r="W32" s="866" t="str">
        <f>IF($C32="","",IF(W$4&gt;$L$2,0,IF(ISNA(SMALL($E34:$K34,5)),0,SMALL($E34:$K34,5))))</f>
        <v/>
      </c>
      <c r="X32" s="866" t="str">
        <f>IF($C32="","",IF(X$4&gt;$L$2,0,IF(ISNA(SMALL($E34:$K34,6)),0,SMALL($E34:$K34,6))))</f>
        <v/>
      </c>
      <c r="Y32" s="866" t="str">
        <f>IF($C32="","",IF(Y$4&gt;$L$2,0,IF(ISNA(SMALL($E34:$K34,7)),0,SMALL($E34:$K34,7))))</f>
        <v/>
      </c>
    </row>
    <row r="33" spans="2:25" s="55" customFormat="1" ht="13.5" thickBot="1" x14ac:dyDescent="0.25">
      <c r="B33" s="852"/>
      <c r="C33" s="855"/>
      <c r="D33" s="276" t="s">
        <v>17</v>
      </c>
      <c r="E33" s="277"/>
      <c r="F33" s="278"/>
      <c r="G33" s="278"/>
      <c r="H33" s="278"/>
      <c r="I33" s="278"/>
      <c r="J33" s="278"/>
      <c r="K33" s="278"/>
      <c r="L33" s="864"/>
      <c r="M33" s="846"/>
      <c r="N33" s="58"/>
      <c r="O33" s="843"/>
      <c r="Q33" s="849"/>
      <c r="S33" s="866"/>
      <c r="T33" s="866"/>
      <c r="U33" s="866"/>
      <c r="V33" s="866"/>
      <c r="W33" s="866"/>
      <c r="X33" s="866"/>
      <c r="Y33" s="866"/>
    </row>
    <row r="34" spans="2:25" ht="13.5" thickBot="1" x14ac:dyDescent="0.25">
      <c r="B34" s="853"/>
      <c r="C34" s="856"/>
      <c r="D34" s="279" t="s">
        <v>7</v>
      </c>
      <c r="E34" s="280" t="str">
        <f t="shared" ref="E34:K34" si="9">IF(OR($C32="",E32="",E33=""),"",IF(OR(AND(E32="NP",E33="NP"),AND(E32="DNF",E33="DNF")),E32,IF(AND(E32="NP",E33="DNF"),E32,IF(AND(E32="DNF",E33="NP"),E33,MIN(E32,E33)))))</f>
        <v/>
      </c>
      <c r="F34" s="280" t="str">
        <f t="shared" si="9"/>
        <v/>
      </c>
      <c r="G34" s="280" t="str">
        <f t="shared" si="9"/>
        <v/>
      </c>
      <c r="H34" s="280" t="str">
        <f t="shared" si="9"/>
        <v/>
      </c>
      <c r="I34" s="280" t="str">
        <f t="shared" si="9"/>
        <v/>
      </c>
      <c r="J34" s="280" t="str">
        <f t="shared" si="9"/>
        <v/>
      </c>
      <c r="K34" s="280" t="str">
        <f t="shared" si="9"/>
        <v/>
      </c>
      <c r="L34" s="865"/>
      <c r="M34" s="847"/>
      <c r="O34" s="844"/>
      <c r="Q34" s="850"/>
      <c r="S34" s="866"/>
      <c r="T34" s="866"/>
      <c r="U34" s="866"/>
      <c r="V34" s="866"/>
      <c r="W34" s="866"/>
      <c r="X34" s="866"/>
      <c r="Y34" s="866"/>
    </row>
    <row r="35" spans="2:25" ht="26.25" x14ac:dyDescent="0.4">
      <c r="B35" s="781" t="str">
        <f>B1</f>
        <v>Běh na 100m s překážkami - Pořadí družstev</v>
      </c>
      <c r="C35" s="781"/>
      <c r="D35" s="781"/>
      <c r="E35" s="781"/>
      <c r="F35" s="781"/>
      <c r="G35" s="781"/>
      <c r="H35" s="781"/>
      <c r="I35" s="781"/>
      <c r="J35" s="781"/>
      <c r="K35" s="781"/>
      <c r="L35" s="781"/>
      <c r="M35" s="781"/>
      <c r="N35" s="781"/>
      <c r="O35" s="781"/>
      <c r="P35" s="781"/>
      <c r="Q35" s="781"/>
    </row>
    <row r="36" spans="2:25" ht="15" customHeight="1" thickBot="1" x14ac:dyDescent="0.4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2:25" s="58" customFormat="1" ht="15" customHeight="1" thickBot="1" x14ac:dyDescent="0.25">
      <c r="B37" s="455"/>
      <c r="C37" s="59" t="str">
        <f>Start!$D$5</f>
        <v>Dorci</v>
      </c>
      <c r="D37" s="139"/>
      <c r="E37" s="812" t="s">
        <v>20</v>
      </c>
      <c r="F37" s="817"/>
      <c r="G37" s="817"/>
      <c r="H37" s="817"/>
      <c r="I37" s="817"/>
      <c r="J37" s="817"/>
      <c r="K37" s="813"/>
      <c r="L37" s="56"/>
      <c r="S37" s="749"/>
      <c r="T37" s="749"/>
      <c r="U37" s="749"/>
      <c r="V37" s="749"/>
      <c r="W37" s="749"/>
      <c r="X37" s="749"/>
      <c r="Y37" s="749"/>
    </row>
    <row r="38" spans="2:25" s="48" customFormat="1" ht="16.5" thickBot="1" x14ac:dyDescent="0.3">
      <c r="B38" s="28" t="s">
        <v>1</v>
      </c>
      <c r="C38" s="61" t="s">
        <v>2</v>
      </c>
      <c r="D38" s="28" t="s">
        <v>18</v>
      </c>
      <c r="E38" s="36">
        <v>1</v>
      </c>
      <c r="F38" s="37" t="s">
        <v>85</v>
      </c>
      <c r="G38" s="37" t="s">
        <v>85</v>
      </c>
      <c r="H38" s="37" t="s">
        <v>85</v>
      </c>
      <c r="I38" s="37" t="s">
        <v>85</v>
      </c>
      <c r="J38" s="37" t="s">
        <v>85</v>
      </c>
      <c r="K38" s="37" t="s">
        <v>85</v>
      </c>
      <c r="L38" s="39" t="s">
        <v>19</v>
      </c>
      <c r="M38" s="753" t="s">
        <v>3</v>
      </c>
      <c r="O38" s="57" t="s">
        <v>4</v>
      </c>
      <c r="Q38" s="694" t="s">
        <v>55</v>
      </c>
      <c r="S38" s="751"/>
      <c r="T38" s="751"/>
      <c r="U38" s="751"/>
      <c r="V38" s="751"/>
      <c r="W38" s="751"/>
      <c r="X38" s="751"/>
      <c r="Y38" s="751"/>
    </row>
    <row r="39" spans="2:25" s="55" customFormat="1" x14ac:dyDescent="0.2">
      <c r="B39" s="857">
        <f>Start!C17</f>
        <v>11</v>
      </c>
      <c r="C39" s="860" t="str">
        <f>IF(Start!D17="","",Start!D17)</f>
        <v/>
      </c>
      <c r="D39" s="51" t="s">
        <v>16</v>
      </c>
      <c r="E39" s="77"/>
      <c r="F39" s="78"/>
      <c r="G39" s="78"/>
      <c r="H39" s="78"/>
      <c r="I39" s="78"/>
      <c r="J39" s="78"/>
      <c r="K39" s="78"/>
      <c r="L39" s="863" t="str">
        <f>IF(C39="","",COUNT(E41:K41))</f>
        <v/>
      </c>
      <c r="M39" s="845" t="str">
        <f>IF(C39="","",IF(AND(L39=0,COUNTIF(E41:K41,"NP")=0),"DNF",IF(L39&lt;L$2,"NP",SUM(S39:Y41))))</f>
        <v/>
      </c>
      <c r="N39" s="58"/>
      <c r="O39" s="842" t="str">
        <f>IF(C39="","",IF(OR(M39="NP",M39="DNF"),M39,RANK(M39,M$5:M$85,1)))</f>
        <v/>
      </c>
      <c r="Q39" s="848" t="str">
        <f>IF(D39="","",IF(OR(O39="NP",O39="DNF"),IF(O39="NP",MAX(O$5:O$85)+COUNTIF((O$5:O$85),MAX(O$5:O$85)),MAX(O$5:O$85)+COUNTIF((O$5:O$85),MAX(O$5:O$85))+COUNTIF((O$5:O$85),"NP")),O39))</f>
        <v/>
      </c>
      <c r="S39" s="866" t="str">
        <f>IF($C39="","",IF(S$4&gt;$L$2,0,IF(ISNA(SMALL($E41:$K41,1)),0,SMALL($E41:$K41,1))))</f>
        <v/>
      </c>
      <c r="T39" s="866" t="str">
        <f>IF($C39="","",IF(T$4&gt;$L$2,0,IF(ISNA(SMALL($E41:$K41,2)),0,SMALL($E41:$K41,2))))</f>
        <v/>
      </c>
      <c r="U39" s="866" t="str">
        <f>IF($C39="","",IF(U$4&gt;$L$2,0,IF(ISNA(SMALL($E41:$K41,3)),0,SMALL($E41:$K41,3))))</f>
        <v/>
      </c>
      <c r="V39" s="866" t="str">
        <f>IF($C39="","",IF(V$4&gt;$L$2,0,IF(ISNA(SMALL($E41:$K41,4)),0,SMALL($E41:$K41,4))))</f>
        <v/>
      </c>
      <c r="W39" s="866" t="str">
        <f>IF($C39="","",IF(W$4&gt;$L$2,0,IF(ISNA(SMALL($E41:$K41,5)),0,SMALL($E41:$K41,5))))</f>
        <v/>
      </c>
      <c r="X39" s="866" t="str">
        <f>IF($C39="","",IF(X$4&gt;$L$2,0,IF(ISNA(SMALL($E41:$K41,6)),0,SMALL($E41:$K41,6))))</f>
        <v/>
      </c>
      <c r="Y39" s="866" t="str">
        <f>IF($C39="","",IF(Y$4&gt;$L$2,0,IF(ISNA(SMALL($E41:$K41,7)),0,SMALL($E41:$K41,7))))</f>
        <v/>
      </c>
    </row>
    <row r="40" spans="2:25" s="55" customFormat="1" ht="13.5" thickBot="1" x14ac:dyDescent="0.25">
      <c r="B40" s="858"/>
      <c r="C40" s="861"/>
      <c r="D40" s="53" t="s">
        <v>17</v>
      </c>
      <c r="E40" s="80"/>
      <c r="F40" s="81"/>
      <c r="G40" s="81"/>
      <c r="H40" s="81"/>
      <c r="I40" s="81"/>
      <c r="J40" s="81"/>
      <c r="K40" s="81"/>
      <c r="L40" s="864"/>
      <c r="M40" s="846"/>
      <c r="N40" s="58"/>
      <c r="O40" s="843"/>
      <c r="Q40" s="849"/>
      <c r="S40" s="866"/>
      <c r="T40" s="866"/>
      <c r="U40" s="866"/>
      <c r="V40" s="866"/>
      <c r="W40" s="866"/>
      <c r="X40" s="866"/>
      <c r="Y40" s="866"/>
    </row>
    <row r="41" spans="2:25" ht="13.5" thickBot="1" x14ac:dyDescent="0.25">
      <c r="B41" s="859"/>
      <c r="C41" s="862"/>
      <c r="D41" s="64" t="s">
        <v>7</v>
      </c>
      <c r="E41" s="63" t="str">
        <f t="shared" ref="E41:K41" si="10">IF(OR($C39="",E39="",E40=""),"",IF(OR(AND(E39="NP",E40="NP"),AND(E39="DNF",E40="DNF")),E39,IF(AND(E39="NP",E40="DNF"),E39,IF(AND(E39="DNF",E40="NP"),E40,MIN(E39,E40)))))</f>
        <v/>
      </c>
      <c r="F41" s="63" t="str">
        <f t="shared" si="10"/>
        <v/>
      </c>
      <c r="G41" s="63" t="str">
        <f t="shared" si="10"/>
        <v/>
      </c>
      <c r="H41" s="63" t="str">
        <f t="shared" si="10"/>
        <v/>
      </c>
      <c r="I41" s="63" t="str">
        <f t="shared" si="10"/>
        <v/>
      </c>
      <c r="J41" s="63" t="str">
        <f t="shared" si="10"/>
        <v/>
      </c>
      <c r="K41" s="63" t="str">
        <f t="shared" si="10"/>
        <v/>
      </c>
      <c r="L41" s="865"/>
      <c r="M41" s="847"/>
      <c r="O41" s="844"/>
      <c r="Q41" s="850"/>
      <c r="S41" s="866"/>
      <c r="T41" s="866"/>
      <c r="U41" s="866"/>
      <c r="V41" s="866"/>
      <c r="W41" s="866"/>
      <c r="X41" s="866"/>
      <c r="Y41" s="866"/>
    </row>
    <row r="42" spans="2:25" s="55" customFormat="1" x14ac:dyDescent="0.2">
      <c r="B42" s="851">
        <f>Start!C18</f>
        <v>12</v>
      </c>
      <c r="C42" s="854" t="str">
        <f>IF(Start!D18="","",Start!D18)</f>
        <v/>
      </c>
      <c r="D42" s="273" t="s">
        <v>16</v>
      </c>
      <c r="E42" s="274"/>
      <c r="F42" s="274"/>
      <c r="G42" s="275"/>
      <c r="H42" s="275"/>
      <c r="I42" s="275"/>
      <c r="J42" s="275"/>
      <c r="K42" s="275"/>
      <c r="L42" s="863" t="str">
        <f>IF(C42="","",COUNT(E44:K44))</f>
        <v/>
      </c>
      <c r="M42" s="845" t="str">
        <f>IF(C42="","",IF(AND(L42=0,COUNTIF(E44:K44,"NP")=0),"DNF",IF(L42&lt;L$2,"NP",SUM(S42:Y44))))</f>
        <v/>
      </c>
      <c r="N42" s="58"/>
      <c r="O42" s="842" t="str">
        <f>IF(C42="","",IF(OR(M42="NP",M42="DNF"),M42,RANK(M42,M$5:M$85,1)))</f>
        <v/>
      </c>
      <c r="Q42" s="848" t="str">
        <f>IF(D42="","",IF(OR(O42="NP",O42="DNF"),IF(O42="NP",MAX(O$5:O$85)+COUNTIF((O$5:O$85),MAX(O$5:O$85)),MAX(O$5:O$85)+COUNTIF((O$5:O$85),MAX(O$5:O$85))+COUNTIF((O$5:O$85),"NP")),O42))</f>
        <v/>
      </c>
      <c r="S42" s="866" t="str">
        <f>IF($C42="","",IF(S$4&gt;$L$2,0,IF(ISNA(SMALL($E44:$K44,1)),0,SMALL($E44:$K44,1))))</f>
        <v/>
      </c>
      <c r="T42" s="866" t="str">
        <f>IF($C42="","",IF(T$4&gt;$L$2,0,IF(ISNA(SMALL($E44:$K44,2)),0,SMALL($E44:$K44,2))))</f>
        <v/>
      </c>
      <c r="U42" s="866" t="str">
        <f>IF($C42="","",IF(U$4&gt;$L$2,0,IF(ISNA(SMALL($E44:$K44,3)),0,SMALL($E44:$K44,3))))</f>
        <v/>
      </c>
      <c r="V42" s="866" t="str">
        <f>IF($C42="","",IF(V$4&gt;$L$2,0,IF(ISNA(SMALL($E44:$K44,4)),0,SMALL($E44:$K44,4))))</f>
        <v/>
      </c>
      <c r="W42" s="866" t="str">
        <f>IF($C42="","",IF(W$4&gt;$L$2,0,IF(ISNA(SMALL($E44:$K44,5)),0,SMALL($E44:$K44,5))))</f>
        <v/>
      </c>
      <c r="X42" s="866" t="str">
        <f>IF($C42="","",IF(X$4&gt;$L$2,0,IF(ISNA(SMALL($E44:$K44,6)),0,SMALL($E44:$K44,6))))</f>
        <v/>
      </c>
      <c r="Y42" s="866" t="str">
        <f>IF($C42="","",IF(Y$4&gt;$L$2,0,IF(ISNA(SMALL($E44:$K44,7)),0,SMALL($E44:$K44,7))))</f>
        <v/>
      </c>
    </row>
    <row r="43" spans="2:25" s="55" customFormat="1" ht="13.5" thickBot="1" x14ac:dyDescent="0.25">
      <c r="B43" s="852"/>
      <c r="C43" s="855"/>
      <c r="D43" s="276" t="s">
        <v>17</v>
      </c>
      <c r="E43" s="277"/>
      <c r="F43" s="277"/>
      <c r="G43" s="278"/>
      <c r="H43" s="278"/>
      <c r="I43" s="278"/>
      <c r="J43" s="278"/>
      <c r="K43" s="278"/>
      <c r="L43" s="864"/>
      <c r="M43" s="846"/>
      <c r="N43" s="58"/>
      <c r="O43" s="843"/>
      <c r="Q43" s="849"/>
      <c r="S43" s="866"/>
      <c r="T43" s="866"/>
      <c r="U43" s="866"/>
      <c r="V43" s="866"/>
      <c r="W43" s="866"/>
      <c r="X43" s="866"/>
      <c r="Y43" s="866"/>
    </row>
    <row r="44" spans="2:25" ht="13.5" thickBot="1" x14ac:dyDescent="0.25">
      <c r="B44" s="853"/>
      <c r="C44" s="856"/>
      <c r="D44" s="279" t="s">
        <v>7</v>
      </c>
      <c r="E44" s="280" t="str">
        <f t="shared" ref="E44:K44" si="11">IF(OR($C42="",E42="",E43=""),"",IF(OR(AND(E42="NP",E43="NP"),AND(E42="DNF",E43="DNF")),E42,IF(AND(E42="NP",E43="DNF"),E42,IF(AND(E42="DNF",E43="NP"),E43,MIN(E42,E43)))))</f>
        <v/>
      </c>
      <c r="F44" s="280" t="str">
        <f t="shared" si="11"/>
        <v/>
      </c>
      <c r="G44" s="280" t="str">
        <f t="shared" si="11"/>
        <v/>
      </c>
      <c r="H44" s="280" t="str">
        <f t="shared" si="11"/>
        <v/>
      </c>
      <c r="I44" s="280" t="str">
        <f t="shared" si="11"/>
        <v/>
      </c>
      <c r="J44" s="280" t="str">
        <f t="shared" si="11"/>
        <v/>
      </c>
      <c r="K44" s="280" t="str">
        <f t="shared" si="11"/>
        <v/>
      </c>
      <c r="L44" s="865"/>
      <c r="M44" s="847"/>
      <c r="O44" s="844"/>
      <c r="Q44" s="850"/>
      <c r="S44" s="866"/>
      <c r="T44" s="866"/>
      <c r="U44" s="866"/>
      <c r="V44" s="866"/>
      <c r="W44" s="866"/>
      <c r="X44" s="866"/>
      <c r="Y44" s="866"/>
    </row>
    <row r="45" spans="2:25" s="55" customFormat="1" x14ac:dyDescent="0.2">
      <c r="B45" s="857">
        <f>Start!C19</f>
        <v>13</v>
      </c>
      <c r="C45" s="860" t="str">
        <f>IF(Start!D19="","",Start!D19)</f>
        <v/>
      </c>
      <c r="D45" s="51" t="s">
        <v>16</v>
      </c>
      <c r="E45" s="77"/>
      <c r="F45" s="78"/>
      <c r="G45" s="78"/>
      <c r="H45" s="78"/>
      <c r="I45" s="78"/>
      <c r="J45" s="78"/>
      <c r="K45" s="78"/>
      <c r="L45" s="863" t="str">
        <f>IF(C45="","",COUNT(E47:K47))</f>
        <v/>
      </c>
      <c r="M45" s="845" t="str">
        <f>IF(C45="","",IF(AND(L45=0,COUNTIF(E47:K47,"NP")=0),"DNF",IF(L45&lt;L$2,"NP",SUM(S45:Y47))))</f>
        <v/>
      </c>
      <c r="N45" s="58"/>
      <c r="O45" s="842" t="str">
        <f>IF(C45="","",IF(OR(M45="NP",M45="DNF"),M45,RANK(M45,M$5:M$85,1)))</f>
        <v/>
      </c>
      <c r="Q45" s="848" t="str">
        <f>IF(D45="","",IF(OR(O45="NP",O45="DNF"),IF(O45="NP",MAX(O$5:O$85)+COUNTIF((O$5:O$85),MAX(O$5:O$85)),MAX(O$5:O$85)+COUNTIF((O$5:O$85),MAX(O$5:O$85))+COUNTIF((O$5:O$85),"NP")),O45))</f>
        <v/>
      </c>
      <c r="S45" s="866" t="str">
        <f>IF($C45="","",IF(S$4&gt;$L$2,0,IF(ISNA(SMALL($E47:$K47,1)),0,SMALL($E47:$K47,1))))</f>
        <v/>
      </c>
      <c r="T45" s="866" t="str">
        <f>IF($C45="","",IF(T$4&gt;$L$2,0,IF(ISNA(SMALL($E47:$K47,2)),0,SMALL($E47:$K47,2))))</f>
        <v/>
      </c>
      <c r="U45" s="866" t="str">
        <f>IF($C45="","",IF(U$4&gt;$L$2,0,IF(ISNA(SMALL($E47:$K47,3)),0,SMALL($E47:$K47,3))))</f>
        <v/>
      </c>
      <c r="V45" s="866" t="str">
        <f>IF($C45="","",IF(V$4&gt;$L$2,0,IF(ISNA(SMALL($E47:$K47,4)),0,SMALL($E47:$K47,4))))</f>
        <v/>
      </c>
      <c r="W45" s="866" t="str">
        <f>IF($C45="","",IF(W$4&gt;$L$2,0,IF(ISNA(SMALL($E47:$K47,5)),0,SMALL($E47:$K47,5))))</f>
        <v/>
      </c>
      <c r="X45" s="866" t="str">
        <f>IF($C45="","",IF(X$4&gt;$L$2,0,IF(ISNA(SMALL($E47:$K47,6)),0,SMALL($E47:$K47,6))))</f>
        <v/>
      </c>
      <c r="Y45" s="866" t="str">
        <f>IF($C45="","",IF(Y$4&gt;$L$2,0,IF(ISNA(SMALL($E47:$K47,7)),0,SMALL($E47:$K47,7))))</f>
        <v/>
      </c>
    </row>
    <row r="46" spans="2:25" s="55" customFormat="1" ht="13.5" thickBot="1" x14ac:dyDescent="0.25">
      <c r="B46" s="858"/>
      <c r="C46" s="861"/>
      <c r="D46" s="53" t="s">
        <v>17</v>
      </c>
      <c r="E46" s="80"/>
      <c r="F46" s="81"/>
      <c r="G46" s="81"/>
      <c r="H46" s="81"/>
      <c r="I46" s="81"/>
      <c r="J46" s="81"/>
      <c r="K46" s="81"/>
      <c r="L46" s="864"/>
      <c r="M46" s="846"/>
      <c r="N46" s="58"/>
      <c r="O46" s="843"/>
      <c r="Q46" s="849"/>
      <c r="S46" s="866"/>
      <c r="T46" s="866"/>
      <c r="U46" s="866"/>
      <c r="V46" s="866"/>
      <c r="W46" s="866"/>
      <c r="X46" s="866"/>
      <c r="Y46" s="866"/>
    </row>
    <row r="47" spans="2:25" ht="13.5" thickBot="1" x14ac:dyDescent="0.25">
      <c r="B47" s="859"/>
      <c r="C47" s="862"/>
      <c r="D47" s="64" t="s">
        <v>7</v>
      </c>
      <c r="E47" s="63" t="str">
        <f t="shared" ref="E47:K47" si="12">IF(OR($C45="",E45="",E46=""),"",IF(OR(AND(E45="NP",E46="NP"),AND(E45="DNF",E46="DNF")),E45,IF(AND(E45="NP",E46="DNF"),E45,IF(AND(E45="DNF",E46="NP"),E46,MIN(E45,E46)))))</f>
        <v/>
      </c>
      <c r="F47" s="63" t="str">
        <f t="shared" si="12"/>
        <v/>
      </c>
      <c r="G47" s="63" t="str">
        <f t="shared" si="12"/>
        <v/>
      </c>
      <c r="H47" s="63" t="str">
        <f t="shared" si="12"/>
        <v/>
      </c>
      <c r="I47" s="63" t="str">
        <f t="shared" si="12"/>
        <v/>
      </c>
      <c r="J47" s="63" t="str">
        <f t="shared" si="12"/>
        <v/>
      </c>
      <c r="K47" s="63" t="str">
        <f t="shared" si="12"/>
        <v/>
      </c>
      <c r="L47" s="865"/>
      <c r="M47" s="847"/>
      <c r="O47" s="844"/>
      <c r="Q47" s="850"/>
      <c r="S47" s="866"/>
      <c r="T47" s="866"/>
      <c r="U47" s="866"/>
      <c r="V47" s="866"/>
      <c r="W47" s="866"/>
      <c r="X47" s="866"/>
      <c r="Y47" s="866"/>
    </row>
    <row r="48" spans="2:25" s="55" customFormat="1" x14ac:dyDescent="0.2">
      <c r="B48" s="851">
        <f>Start!C20</f>
        <v>14</v>
      </c>
      <c r="C48" s="854" t="str">
        <f>IF(Start!D20="","",Start!D20)</f>
        <v/>
      </c>
      <c r="D48" s="273" t="s">
        <v>16</v>
      </c>
      <c r="E48" s="274"/>
      <c r="F48" s="275"/>
      <c r="G48" s="275"/>
      <c r="H48" s="275"/>
      <c r="I48" s="275"/>
      <c r="J48" s="275"/>
      <c r="K48" s="275"/>
      <c r="L48" s="863" t="str">
        <f>IF(C48="","",COUNT(E50:K50))</f>
        <v/>
      </c>
      <c r="M48" s="845" t="str">
        <f>IF(C48="","",IF(AND(L48=0,COUNTIF(E50:K50,"NP")=0),"DNF",IF(L48&lt;L$2,"NP",SUM(S48:Y50))))</f>
        <v/>
      </c>
      <c r="N48" s="58"/>
      <c r="O48" s="842" t="str">
        <f>IF(C48="","",IF(OR(M48="NP",M48="DNF"),M48,RANK(M48,M$5:M$85,1)))</f>
        <v/>
      </c>
      <c r="Q48" s="848" t="str">
        <f>IF(D48="","",IF(OR(O48="NP",O48="DNF"),IF(O48="NP",MAX(O$5:O$85)+COUNTIF((O$5:O$85),MAX(O$5:O$85)),MAX(O$5:O$85)+COUNTIF((O$5:O$85),MAX(O$5:O$85))+COUNTIF((O$5:O$85),"NP")),O48))</f>
        <v/>
      </c>
      <c r="S48" s="866" t="str">
        <f>IF($C48="","",IF(S$4&gt;$L$2,0,IF(ISNA(SMALL($E50:$K50,1)),0,SMALL($E50:$K50,1))))</f>
        <v/>
      </c>
      <c r="T48" s="866" t="str">
        <f>IF($C48="","",IF(T$4&gt;$L$2,0,IF(ISNA(SMALL($E50:$K50,2)),0,SMALL($E50:$K50,2))))</f>
        <v/>
      </c>
      <c r="U48" s="866" t="str">
        <f>IF($C48="","",IF(U$4&gt;$L$2,0,IF(ISNA(SMALL($E50:$K50,3)),0,SMALL($E50:$K50,3))))</f>
        <v/>
      </c>
      <c r="V48" s="866" t="str">
        <f>IF($C48="","",IF(V$4&gt;$L$2,0,IF(ISNA(SMALL($E50:$K50,4)),0,SMALL($E50:$K50,4))))</f>
        <v/>
      </c>
      <c r="W48" s="866" t="str">
        <f>IF($C48="","",IF(W$4&gt;$L$2,0,IF(ISNA(SMALL($E50:$K50,5)),0,SMALL($E50:$K50,5))))</f>
        <v/>
      </c>
      <c r="X48" s="866" t="str">
        <f>IF($C48="","",IF(X$4&gt;$L$2,0,IF(ISNA(SMALL($E50:$K50,6)),0,SMALL($E50:$K50,6))))</f>
        <v/>
      </c>
      <c r="Y48" s="866" t="str">
        <f>IF($C48="","",IF(Y$4&gt;$L$2,0,IF(ISNA(SMALL($E50:$K50,7)),0,SMALL($E50:$K50,7))))</f>
        <v/>
      </c>
    </row>
    <row r="49" spans="2:25" s="55" customFormat="1" ht="13.5" thickBot="1" x14ac:dyDescent="0.25">
      <c r="B49" s="852"/>
      <c r="C49" s="855"/>
      <c r="D49" s="276" t="s">
        <v>17</v>
      </c>
      <c r="E49" s="277"/>
      <c r="F49" s="278"/>
      <c r="G49" s="278"/>
      <c r="H49" s="278"/>
      <c r="I49" s="278"/>
      <c r="J49" s="278"/>
      <c r="K49" s="278"/>
      <c r="L49" s="864"/>
      <c r="M49" s="846"/>
      <c r="N49" s="58"/>
      <c r="O49" s="843"/>
      <c r="Q49" s="849"/>
      <c r="S49" s="866"/>
      <c r="T49" s="866"/>
      <c r="U49" s="866"/>
      <c r="V49" s="866"/>
      <c r="W49" s="866"/>
      <c r="X49" s="866"/>
      <c r="Y49" s="866"/>
    </row>
    <row r="50" spans="2:25" ht="13.5" thickBot="1" x14ac:dyDescent="0.25">
      <c r="B50" s="853"/>
      <c r="C50" s="856"/>
      <c r="D50" s="279" t="s">
        <v>7</v>
      </c>
      <c r="E50" s="280" t="str">
        <f t="shared" ref="E50:K50" si="13">IF(OR($C48="",E48="",E49=""),"",IF(OR(AND(E48="NP",E49="NP"),AND(E48="DNF",E49="DNF")),E48,IF(AND(E48="NP",E49="DNF"),E48,IF(AND(E48="DNF",E49="NP"),E49,MIN(E48,E49)))))</f>
        <v/>
      </c>
      <c r="F50" s="280" t="str">
        <f t="shared" si="13"/>
        <v/>
      </c>
      <c r="G50" s="280" t="str">
        <f t="shared" si="13"/>
        <v/>
      </c>
      <c r="H50" s="280" t="str">
        <f t="shared" si="13"/>
        <v/>
      </c>
      <c r="I50" s="280" t="str">
        <f t="shared" si="13"/>
        <v/>
      </c>
      <c r="J50" s="280" t="str">
        <f t="shared" si="13"/>
        <v/>
      </c>
      <c r="K50" s="280" t="str">
        <f t="shared" si="13"/>
        <v/>
      </c>
      <c r="L50" s="865"/>
      <c r="M50" s="847"/>
      <c r="O50" s="844"/>
      <c r="Q50" s="850"/>
      <c r="S50" s="866"/>
      <c r="T50" s="866"/>
      <c r="U50" s="866"/>
      <c r="V50" s="866"/>
      <c r="W50" s="866"/>
      <c r="X50" s="866"/>
      <c r="Y50" s="866"/>
    </row>
    <row r="51" spans="2:25" s="55" customFormat="1" x14ac:dyDescent="0.2">
      <c r="B51" s="857">
        <f>Start!C21</f>
        <v>15</v>
      </c>
      <c r="C51" s="860" t="str">
        <f>IF(Start!D21="","",Start!D21)</f>
        <v/>
      </c>
      <c r="D51" s="51" t="s">
        <v>16</v>
      </c>
      <c r="E51" s="77"/>
      <c r="F51" s="78"/>
      <c r="G51" s="78"/>
      <c r="H51" s="78"/>
      <c r="I51" s="78"/>
      <c r="J51" s="78"/>
      <c r="K51" s="78"/>
      <c r="L51" s="863" t="str">
        <f>IF(C51="","",COUNT(E53:K53))</f>
        <v/>
      </c>
      <c r="M51" s="845" t="str">
        <f>IF(C51="","",IF(AND(L51=0,COUNTIF(E53:K53,"NP")=0),"DNF",IF(L51&lt;L$2,"NP",SUM(S51:Y53))))</f>
        <v/>
      </c>
      <c r="N51" s="58"/>
      <c r="O51" s="842" t="str">
        <f>IF(C51="","",IF(OR(M51="NP",M51="DNF"),M51,RANK(M51,M$5:M$85,1)))</f>
        <v/>
      </c>
      <c r="Q51" s="848" t="str">
        <f>IF(D51="","",IF(OR(O51="NP",O51="DNF"),IF(O51="NP",MAX(O$5:O$85)+COUNTIF((O$5:O$85),MAX(O$5:O$85)),MAX(O$5:O$85)+COUNTIF((O$5:O$85),MAX(O$5:O$85))+COUNTIF((O$5:O$85),"NP")),O51))</f>
        <v/>
      </c>
      <c r="S51" s="866" t="str">
        <f>IF($C51="","",IF(S$4&gt;$L$2,0,IF(ISNA(SMALL($E53:$K53,1)),0,SMALL($E53:$K53,1))))</f>
        <v/>
      </c>
      <c r="T51" s="866" t="str">
        <f>IF($C51="","",IF(T$4&gt;$L$2,0,IF(ISNA(SMALL($E53:$K53,2)),0,SMALL($E53:$K53,2))))</f>
        <v/>
      </c>
      <c r="U51" s="866" t="str">
        <f>IF($C51="","",IF(U$4&gt;$L$2,0,IF(ISNA(SMALL($E53:$K53,3)),0,SMALL($E53:$K53,3))))</f>
        <v/>
      </c>
      <c r="V51" s="866" t="str">
        <f>IF($C51="","",IF(V$4&gt;$L$2,0,IF(ISNA(SMALL($E53:$K53,4)),0,SMALL($E53:$K53,4))))</f>
        <v/>
      </c>
      <c r="W51" s="866" t="str">
        <f>IF($C51="","",IF(W$4&gt;$L$2,0,IF(ISNA(SMALL($E53:$K53,5)),0,SMALL($E53:$K53,5))))</f>
        <v/>
      </c>
      <c r="X51" s="866" t="str">
        <f>IF($C51="","",IF(X$4&gt;$L$2,0,IF(ISNA(SMALL($E53:$K53,6)),0,SMALL($E53:$K53,6))))</f>
        <v/>
      </c>
      <c r="Y51" s="866" t="str">
        <f>IF($C51="","",IF(Y$4&gt;$L$2,0,IF(ISNA(SMALL($E53:$K53,7)),0,SMALL($E53:$K53,7))))</f>
        <v/>
      </c>
    </row>
    <row r="52" spans="2:25" s="55" customFormat="1" ht="13.5" thickBot="1" x14ac:dyDescent="0.25">
      <c r="B52" s="858"/>
      <c r="C52" s="861"/>
      <c r="D52" s="53" t="s">
        <v>17</v>
      </c>
      <c r="E52" s="80"/>
      <c r="F52" s="81"/>
      <c r="G52" s="81"/>
      <c r="H52" s="81"/>
      <c r="I52" s="81"/>
      <c r="J52" s="81"/>
      <c r="K52" s="81"/>
      <c r="L52" s="864"/>
      <c r="M52" s="846"/>
      <c r="N52" s="58"/>
      <c r="O52" s="843"/>
      <c r="Q52" s="849"/>
      <c r="S52" s="866"/>
      <c r="T52" s="866"/>
      <c r="U52" s="866"/>
      <c r="V52" s="866"/>
      <c r="W52" s="866"/>
      <c r="X52" s="866"/>
      <c r="Y52" s="866"/>
    </row>
    <row r="53" spans="2:25" ht="13.5" thickBot="1" x14ac:dyDescent="0.25">
      <c r="B53" s="859"/>
      <c r="C53" s="862"/>
      <c r="D53" s="64" t="s">
        <v>7</v>
      </c>
      <c r="E53" s="63" t="str">
        <f t="shared" ref="E53:K53" si="14">IF(OR($C51="",E51="",E52=""),"",IF(OR(AND(E51="NP",E52="NP"),AND(E51="DNF",E52="DNF")),E51,IF(AND(E51="NP",E52="DNF"),E51,IF(AND(E51="DNF",E52="NP"),E52,MIN(E51,E52)))))</f>
        <v/>
      </c>
      <c r="F53" s="63" t="str">
        <f t="shared" si="14"/>
        <v/>
      </c>
      <c r="G53" s="63" t="str">
        <f t="shared" si="14"/>
        <v/>
      </c>
      <c r="H53" s="63" t="str">
        <f t="shared" si="14"/>
        <v/>
      </c>
      <c r="I53" s="63" t="str">
        <f t="shared" si="14"/>
        <v/>
      </c>
      <c r="J53" s="63" t="str">
        <f t="shared" si="14"/>
        <v/>
      </c>
      <c r="K53" s="63" t="str">
        <f t="shared" si="14"/>
        <v/>
      </c>
      <c r="L53" s="865"/>
      <c r="M53" s="847"/>
      <c r="O53" s="844"/>
      <c r="Q53" s="850"/>
      <c r="S53" s="866"/>
      <c r="T53" s="866"/>
      <c r="U53" s="866"/>
      <c r="V53" s="866"/>
      <c r="W53" s="866"/>
      <c r="X53" s="866"/>
      <c r="Y53" s="866"/>
    </row>
    <row r="54" spans="2:25" s="55" customFormat="1" x14ac:dyDescent="0.2">
      <c r="B54" s="851">
        <f>Start!C22</f>
        <v>16</v>
      </c>
      <c r="C54" s="854" t="str">
        <f>IF(Start!D22="","",Start!D22)</f>
        <v/>
      </c>
      <c r="D54" s="273" t="s">
        <v>16</v>
      </c>
      <c r="E54" s="274"/>
      <c r="F54" s="275"/>
      <c r="G54" s="275"/>
      <c r="H54" s="275"/>
      <c r="I54" s="275"/>
      <c r="J54" s="275"/>
      <c r="K54" s="275"/>
      <c r="L54" s="863" t="str">
        <f>IF(C54="","",COUNT(E56:K56))</f>
        <v/>
      </c>
      <c r="M54" s="845" t="str">
        <f>IF(C54="","",IF(AND(L54=0,COUNTIF(E56:K56,"NP")=0),"DNF",IF(L54&lt;L$2,"NP",SUM(S54:Y56))))</f>
        <v/>
      </c>
      <c r="N54" s="58"/>
      <c r="O54" s="842" t="str">
        <f>IF(C54="","",IF(OR(M54="NP",M54="DNF"),M54,RANK(M54,M$5:M$85,1)))</f>
        <v/>
      </c>
      <c r="Q54" s="848" t="str">
        <f>IF(D54="","",IF(OR(O54="NP",O54="DNF"),IF(O54="NP",MAX(O$5:O$85)+COUNTIF((O$5:O$85),MAX(O$5:O$85)),MAX(O$5:O$85)+COUNTIF((O$5:O$85),MAX(O$5:O$85))+COUNTIF((O$5:O$85),"NP")),O54))</f>
        <v/>
      </c>
      <c r="S54" s="866" t="str">
        <f>IF($C54="","",IF(S$4&gt;$L$2,0,IF(ISNA(SMALL($E56:$K56,1)),0,SMALL($E56:$K56,1))))</f>
        <v/>
      </c>
      <c r="T54" s="866" t="str">
        <f>IF($C54="","",IF(T$4&gt;$L$2,0,IF(ISNA(SMALL($E56:$K56,2)),0,SMALL($E56:$K56,2))))</f>
        <v/>
      </c>
      <c r="U54" s="866" t="str">
        <f>IF($C54="","",IF(U$4&gt;$L$2,0,IF(ISNA(SMALL($E56:$K56,3)),0,SMALL($E56:$K56,3))))</f>
        <v/>
      </c>
      <c r="V54" s="866" t="str">
        <f>IF($C54="","",IF(V$4&gt;$L$2,0,IF(ISNA(SMALL($E56:$K56,4)),0,SMALL($E56:$K56,4))))</f>
        <v/>
      </c>
      <c r="W54" s="866" t="str">
        <f>IF($C54="","",IF(W$4&gt;$L$2,0,IF(ISNA(SMALL($E56:$K56,5)),0,SMALL($E56:$K56,5))))</f>
        <v/>
      </c>
      <c r="X54" s="866" t="str">
        <f>IF($C54="","",IF(X$4&gt;$L$2,0,IF(ISNA(SMALL($E56:$K56,6)),0,SMALL($E56:$K56,6))))</f>
        <v/>
      </c>
      <c r="Y54" s="866" t="str">
        <f>IF($C54="","",IF(Y$4&gt;$L$2,0,IF(ISNA(SMALL($E56:$K56,7)),0,SMALL($E56:$K56,7))))</f>
        <v/>
      </c>
    </row>
    <row r="55" spans="2:25" s="55" customFormat="1" ht="13.5" thickBot="1" x14ac:dyDescent="0.25">
      <c r="B55" s="852"/>
      <c r="C55" s="855"/>
      <c r="D55" s="276" t="s">
        <v>17</v>
      </c>
      <c r="E55" s="277"/>
      <c r="F55" s="283"/>
      <c r="G55" s="283"/>
      <c r="H55" s="283"/>
      <c r="I55" s="283"/>
      <c r="J55" s="283"/>
      <c r="K55" s="283"/>
      <c r="L55" s="864"/>
      <c r="M55" s="846"/>
      <c r="N55" s="58"/>
      <c r="O55" s="843"/>
      <c r="Q55" s="849"/>
      <c r="S55" s="866"/>
      <c r="T55" s="866"/>
      <c r="U55" s="866"/>
      <c r="V55" s="866"/>
      <c r="W55" s="866"/>
      <c r="X55" s="866"/>
      <c r="Y55" s="866"/>
    </row>
    <row r="56" spans="2:25" ht="13.5" thickBot="1" x14ac:dyDescent="0.25">
      <c r="B56" s="853"/>
      <c r="C56" s="856"/>
      <c r="D56" s="279" t="s">
        <v>7</v>
      </c>
      <c r="E56" s="280" t="str">
        <f t="shared" ref="E56:K56" si="15">IF(OR($C54="",E54="",E55=""),"",IF(OR(AND(E54="NP",E55="NP"),AND(E54="DNF",E55="DNF")),E54,IF(AND(E54="NP",E55="DNF"),E54,IF(AND(E54="DNF",E55="NP"),E55,MIN(E54,E55)))))</f>
        <v/>
      </c>
      <c r="F56" s="280" t="str">
        <f t="shared" si="15"/>
        <v/>
      </c>
      <c r="G56" s="280" t="str">
        <f t="shared" si="15"/>
        <v/>
      </c>
      <c r="H56" s="280" t="str">
        <f t="shared" si="15"/>
        <v/>
      </c>
      <c r="I56" s="280" t="str">
        <f t="shared" si="15"/>
        <v/>
      </c>
      <c r="J56" s="280" t="str">
        <f t="shared" si="15"/>
        <v/>
      </c>
      <c r="K56" s="280" t="str">
        <f t="shared" si="15"/>
        <v/>
      </c>
      <c r="L56" s="865"/>
      <c r="M56" s="847"/>
      <c r="O56" s="844"/>
      <c r="Q56" s="850"/>
      <c r="S56" s="866"/>
      <c r="T56" s="866"/>
      <c r="U56" s="866"/>
      <c r="V56" s="866"/>
      <c r="W56" s="866"/>
      <c r="X56" s="866"/>
      <c r="Y56" s="866"/>
    </row>
    <row r="57" spans="2:25" s="55" customFormat="1" x14ac:dyDescent="0.2">
      <c r="B57" s="857">
        <f>Start!C23</f>
        <v>17</v>
      </c>
      <c r="C57" s="860" t="str">
        <f>IF(Start!D23="","",Start!D23)</f>
        <v/>
      </c>
      <c r="D57" s="51" t="s">
        <v>16</v>
      </c>
      <c r="E57" s="77"/>
      <c r="F57" s="78"/>
      <c r="G57" s="78"/>
      <c r="H57" s="78"/>
      <c r="I57" s="78"/>
      <c r="J57" s="78"/>
      <c r="K57" s="581"/>
      <c r="L57" s="863" t="str">
        <f>IF(C57="","",COUNT(E59:K59))</f>
        <v/>
      </c>
      <c r="M57" s="845" t="str">
        <f>IF(C57="","",IF(AND(L57=0,COUNTIF(E59:K59,"NP")=0),"DNF",IF(L57&lt;L$2,"NP",SUM(S57:Y59))))</f>
        <v/>
      </c>
      <c r="N57" s="58"/>
      <c r="O57" s="842" t="str">
        <f>IF(C57="","",IF(OR(M57="NP",M57="DNF"),M57,RANK(M57,M$5:M$85,1)))</f>
        <v/>
      </c>
      <c r="Q57" s="848" t="str">
        <f>IF(D57="","",IF(OR(O57="NP",O57="DNF"),IF(O57="NP",MAX(O$5:O$85)+COUNTIF((O$5:O$85),MAX(O$5:O$85)),MAX(O$5:O$85)+COUNTIF((O$5:O$85),MAX(O$5:O$85))+COUNTIF((O$5:O$85),"NP")),O57))</f>
        <v/>
      </c>
      <c r="S57" s="866" t="str">
        <f>IF($C57="","",IF(S$4&gt;$L$2,0,IF(ISNA(SMALL($E59:$K59,1)),0,SMALL($E59:$K59,1))))</f>
        <v/>
      </c>
      <c r="T57" s="866" t="str">
        <f>IF($C57="","",IF(T$4&gt;$L$2,0,IF(ISNA(SMALL($E59:$K59,2)),0,SMALL($E59:$K59,2))))</f>
        <v/>
      </c>
      <c r="U57" s="866" t="str">
        <f>IF($C57="","",IF(U$4&gt;$L$2,0,IF(ISNA(SMALL($E59:$K59,3)),0,SMALL($E59:$K59,3))))</f>
        <v/>
      </c>
      <c r="V57" s="866" t="str">
        <f>IF($C57="","",IF(V$4&gt;$L$2,0,IF(ISNA(SMALL($E59:$K59,4)),0,SMALL($E59:$K59,4))))</f>
        <v/>
      </c>
      <c r="W57" s="866" t="str">
        <f>IF($C57="","",IF(W$4&gt;$L$2,0,IF(ISNA(SMALL($E59:$K59,5)),0,SMALL($E59:$K59,5))))</f>
        <v/>
      </c>
      <c r="X57" s="866" t="str">
        <f>IF($C57="","",IF(X$4&gt;$L$2,0,IF(ISNA(SMALL($E59:$K59,6)),0,SMALL($E59:$K59,6))))</f>
        <v/>
      </c>
      <c r="Y57" s="866" t="str">
        <f>IF($C57="","",IF(Y$4&gt;$L$2,0,IF(ISNA(SMALL($E59:$K59,7)),0,SMALL($E59:$K59,7))))</f>
        <v/>
      </c>
    </row>
    <row r="58" spans="2:25" s="55" customFormat="1" ht="13.5" thickBot="1" x14ac:dyDescent="0.25">
      <c r="B58" s="858"/>
      <c r="C58" s="861"/>
      <c r="D58" s="54" t="s">
        <v>17</v>
      </c>
      <c r="E58" s="80"/>
      <c r="F58" s="81"/>
      <c r="G58" s="81"/>
      <c r="H58" s="81"/>
      <c r="I58" s="81"/>
      <c r="J58" s="81"/>
      <c r="K58" s="582"/>
      <c r="L58" s="864"/>
      <c r="M58" s="846"/>
      <c r="N58" s="58"/>
      <c r="O58" s="843"/>
      <c r="Q58" s="849"/>
      <c r="S58" s="866"/>
      <c r="T58" s="866"/>
      <c r="U58" s="866"/>
      <c r="V58" s="866"/>
      <c r="W58" s="866"/>
      <c r="X58" s="866"/>
      <c r="Y58" s="866"/>
    </row>
    <row r="59" spans="2:25" ht="13.5" thickBot="1" x14ac:dyDescent="0.25">
      <c r="B59" s="859"/>
      <c r="C59" s="862"/>
      <c r="D59" s="580" t="s">
        <v>7</v>
      </c>
      <c r="E59" s="63" t="str">
        <f t="shared" ref="E59:K59" si="16">IF(OR($C57="",E57="",E58=""),"",IF(OR(AND(E57="NP",E58="NP"),AND(E57="DNF",E58="DNF")),E57,IF(AND(E57="NP",E58="DNF"),E57,IF(AND(E57="DNF",E58="NP"),E58,MIN(E57,E58)))))</f>
        <v/>
      </c>
      <c r="F59" s="63" t="str">
        <f t="shared" si="16"/>
        <v/>
      </c>
      <c r="G59" s="63" t="str">
        <f t="shared" si="16"/>
        <v/>
      </c>
      <c r="H59" s="63" t="str">
        <f t="shared" si="16"/>
        <v/>
      </c>
      <c r="I59" s="63" t="str">
        <f t="shared" si="16"/>
        <v/>
      </c>
      <c r="J59" s="63" t="str">
        <f t="shared" si="16"/>
        <v/>
      </c>
      <c r="K59" s="63" t="str">
        <f t="shared" si="16"/>
        <v/>
      </c>
      <c r="L59" s="865"/>
      <c r="M59" s="847"/>
      <c r="O59" s="844"/>
      <c r="Q59" s="850"/>
      <c r="S59" s="866"/>
      <c r="T59" s="866"/>
      <c r="U59" s="866"/>
      <c r="V59" s="866"/>
      <c r="W59" s="866"/>
      <c r="X59" s="866"/>
      <c r="Y59" s="866"/>
    </row>
    <row r="60" spans="2:25" s="55" customFormat="1" x14ac:dyDescent="0.2">
      <c r="B60" s="851">
        <f>Start!C24</f>
        <v>18</v>
      </c>
      <c r="C60" s="854" t="str">
        <f>IF(Start!D24="","",Start!D24)</f>
        <v/>
      </c>
      <c r="D60" s="273" t="s">
        <v>16</v>
      </c>
      <c r="E60" s="284"/>
      <c r="F60" s="275"/>
      <c r="G60" s="275"/>
      <c r="H60" s="275"/>
      <c r="I60" s="275"/>
      <c r="J60" s="275"/>
      <c r="K60" s="275"/>
      <c r="L60" s="863" t="str">
        <f>IF(C60="","",COUNT(E62:K62))</f>
        <v/>
      </c>
      <c r="M60" s="845" t="str">
        <f>IF(C60="","",IF(AND(L60=0,COUNTIF(E62:K62,"NP")=0),"DNF",IF(L60&lt;L$2,"NP",SUM(S60:Y62))))</f>
        <v/>
      </c>
      <c r="N60" s="58"/>
      <c r="O60" s="842" t="str">
        <f>IF(C60="","",IF(OR(M60="NP",M60="DNF"),M60,RANK(M60,M$5:M$85,1)))</f>
        <v/>
      </c>
      <c r="P60" s="17"/>
      <c r="Q60" s="848" t="str">
        <f>IF(D60="","",IF(OR(O60="NP",O60="DNF"),IF(O60="NP",MAX(O$5:O$85)+COUNTIF((O$5:O$85),MAX(O$5:O$85)),MAX(O$5:O$85)+COUNTIF((O$5:O$85),MAX(O$5:O$85))+COUNTIF((O$5:O$85),"NP")),O60))</f>
        <v/>
      </c>
      <c r="S60" s="866" t="str">
        <f>IF($C60="","",IF(S$4&gt;$L$2,0,IF(ISNA(SMALL($E62:$K62,1)),0,SMALL($E62:$K62,1))))</f>
        <v/>
      </c>
      <c r="T60" s="866" t="str">
        <f>IF($C60="","",IF(T$4&gt;$L$2,0,IF(ISNA(SMALL($E62:$K62,2)),0,SMALL($E62:$K62,2))))</f>
        <v/>
      </c>
      <c r="U60" s="866" t="str">
        <f>IF($C60="","",IF(U$4&gt;$L$2,0,IF(ISNA(SMALL($E62:$K62,3)),0,SMALL($E62:$K62,3))))</f>
        <v/>
      </c>
      <c r="V60" s="866" t="str">
        <f>IF($C60="","",IF(V$4&gt;$L$2,0,IF(ISNA(SMALL($E62:$K62,4)),0,SMALL($E62:$K62,4))))</f>
        <v/>
      </c>
      <c r="W60" s="866" t="str">
        <f>IF($C60="","",IF(W$4&gt;$L$2,0,IF(ISNA(SMALL($E62:$K62,5)),0,SMALL($E62:$K62,5))))</f>
        <v/>
      </c>
      <c r="X60" s="866" t="str">
        <f>IF($C60="","",IF(X$4&gt;$L$2,0,IF(ISNA(SMALL($E62:$K62,6)),0,SMALL($E62:$K62,6))))</f>
        <v/>
      </c>
      <c r="Y60" s="866" t="str">
        <f>IF($C60="","",IF(Y$4&gt;$L$2,0,IF(ISNA(SMALL($E62:$K62,7)),0,SMALL($E62:$K62,7))))</f>
        <v/>
      </c>
    </row>
    <row r="61" spans="2:25" s="55" customFormat="1" ht="13.5" thickBot="1" x14ac:dyDescent="0.25">
      <c r="B61" s="852"/>
      <c r="C61" s="855"/>
      <c r="D61" s="281" t="s">
        <v>17</v>
      </c>
      <c r="E61" s="285"/>
      <c r="F61" s="278"/>
      <c r="G61" s="278"/>
      <c r="H61" s="278"/>
      <c r="I61" s="278"/>
      <c r="J61" s="278"/>
      <c r="K61" s="278"/>
      <c r="L61" s="864"/>
      <c r="M61" s="846"/>
      <c r="N61" s="58"/>
      <c r="O61" s="843"/>
      <c r="P61" s="17"/>
      <c r="Q61" s="849"/>
      <c r="S61" s="866"/>
      <c r="T61" s="866"/>
      <c r="U61" s="866"/>
      <c r="V61" s="866"/>
      <c r="W61" s="866"/>
      <c r="X61" s="866"/>
      <c r="Y61" s="866"/>
    </row>
    <row r="62" spans="2:25" ht="13.5" thickBot="1" x14ac:dyDescent="0.25">
      <c r="B62" s="853"/>
      <c r="C62" s="856"/>
      <c r="D62" s="282" t="s">
        <v>7</v>
      </c>
      <c r="E62" s="280" t="str">
        <f t="shared" ref="E62:K62" si="17">IF(OR($C60="",E60="",E61=""),"",IF(OR(AND(E60="NP",E61="NP"),AND(E60="DNF",E61="DNF")),E60,IF(AND(E60="NP",E61="DNF"),E60,IF(AND(E60="DNF",E61="NP"),E61,MIN(E60,E61)))))</f>
        <v/>
      </c>
      <c r="F62" s="280" t="str">
        <f t="shared" si="17"/>
        <v/>
      </c>
      <c r="G62" s="280" t="str">
        <f t="shared" si="17"/>
        <v/>
      </c>
      <c r="H62" s="280" t="str">
        <f t="shared" si="17"/>
        <v/>
      </c>
      <c r="I62" s="280" t="str">
        <f t="shared" si="17"/>
        <v/>
      </c>
      <c r="J62" s="280" t="str">
        <f t="shared" si="17"/>
        <v/>
      </c>
      <c r="K62" s="280" t="str">
        <f t="shared" si="17"/>
        <v/>
      </c>
      <c r="L62" s="865"/>
      <c r="M62" s="847"/>
      <c r="O62" s="844"/>
      <c r="Q62" s="850"/>
      <c r="S62" s="866"/>
      <c r="T62" s="866"/>
      <c r="U62" s="866"/>
      <c r="V62" s="866"/>
      <c r="W62" s="866"/>
      <c r="X62" s="866"/>
      <c r="Y62" s="866"/>
    </row>
    <row r="63" spans="2:25" s="55" customFormat="1" x14ac:dyDescent="0.2">
      <c r="B63" s="857">
        <f>Start!C25</f>
        <v>19</v>
      </c>
      <c r="C63" s="860" t="str">
        <f>IF(Start!D25="","",Start!D25)</f>
        <v/>
      </c>
      <c r="D63" s="51" t="s">
        <v>16</v>
      </c>
      <c r="E63" s="77"/>
      <c r="F63" s="78"/>
      <c r="G63" s="78"/>
      <c r="H63" s="78"/>
      <c r="I63" s="78"/>
      <c r="J63" s="78"/>
      <c r="K63" s="78"/>
      <c r="L63" s="863" t="str">
        <f>IF(C63="","",COUNT(E65:K65))</f>
        <v/>
      </c>
      <c r="M63" s="845" t="str">
        <f>IF(C63="","",IF(AND(L63=0,COUNTIF(E65:K65,"NP")=0),"DNF",IF(L63&lt;L$2,"NP",SUM(S63:Y65))))</f>
        <v/>
      </c>
      <c r="N63" s="58"/>
      <c r="O63" s="842" t="str">
        <f>IF(C63="","",IF(OR(M63="NP",M63="DNF"),M63,RANK(M63,M$5:M$85,1)))</f>
        <v/>
      </c>
      <c r="Q63" s="848" t="str">
        <f>IF(D63="","",IF(OR(O63="NP",O63="DNF"),IF(O63="NP",MAX(O$5:O$85)+COUNTIF((O$5:O$85),MAX(O$5:O$85)),MAX(O$5:O$85)+COUNTIF((O$5:O$85),MAX(O$5:O$85))+COUNTIF((O$5:O$85),"NP")),O63))</f>
        <v/>
      </c>
      <c r="S63" s="866" t="str">
        <f>IF($C63="","",IF(S$4&gt;$L$2,0,IF(ISNA(SMALL($E65:$K65,1)),0,SMALL($E65:$K65,1))))</f>
        <v/>
      </c>
      <c r="T63" s="866" t="str">
        <f>IF($C63="","",IF(T$4&gt;$L$2,0,IF(ISNA(SMALL($E65:$K65,2)),0,SMALL($E65:$K65,2))))</f>
        <v/>
      </c>
      <c r="U63" s="866" t="str">
        <f>IF($C63="","",IF(U$4&gt;$L$2,0,IF(ISNA(SMALL($E65:$K65,3)),0,SMALL($E65:$K65,3))))</f>
        <v/>
      </c>
      <c r="V63" s="866" t="str">
        <f>IF($C63="","",IF(V$4&gt;$L$2,0,IF(ISNA(SMALL($E65:$K65,4)),0,SMALL($E65:$K65,4))))</f>
        <v/>
      </c>
      <c r="W63" s="866" t="str">
        <f>IF($C63="","",IF(W$4&gt;$L$2,0,IF(ISNA(SMALL($E65:$K65,5)),0,SMALL($E65:$K65,5))))</f>
        <v/>
      </c>
      <c r="X63" s="866" t="str">
        <f>IF($C63="","",IF(X$4&gt;$L$2,0,IF(ISNA(SMALL($E65:$K65,6)),0,SMALL($E65:$K65,6))))</f>
        <v/>
      </c>
      <c r="Y63" s="866" t="str">
        <f>IF($C63="","",IF(Y$4&gt;$L$2,0,IF(ISNA(SMALL($E65:$K65,7)),0,SMALL($E65:$K65,7))))</f>
        <v/>
      </c>
    </row>
    <row r="64" spans="2:25" s="55" customFormat="1" ht="13.5" thickBot="1" x14ac:dyDescent="0.25">
      <c r="B64" s="858"/>
      <c r="C64" s="861"/>
      <c r="D64" s="53" t="s">
        <v>17</v>
      </c>
      <c r="E64" s="80"/>
      <c r="F64" s="81"/>
      <c r="G64" s="81"/>
      <c r="H64" s="81"/>
      <c r="I64" s="81"/>
      <c r="J64" s="81"/>
      <c r="K64" s="81"/>
      <c r="L64" s="864"/>
      <c r="M64" s="846"/>
      <c r="N64" s="58"/>
      <c r="O64" s="843"/>
      <c r="Q64" s="849"/>
      <c r="S64" s="866"/>
      <c r="T64" s="866"/>
      <c r="U64" s="866"/>
      <c r="V64" s="866"/>
      <c r="W64" s="866"/>
      <c r="X64" s="866"/>
      <c r="Y64" s="866"/>
    </row>
    <row r="65" spans="2:25" ht="13.5" thickBot="1" x14ac:dyDescent="0.25">
      <c r="B65" s="859"/>
      <c r="C65" s="862"/>
      <c r="D65" s="64" t="s">
        <v>7</v>
      </c>
      <c r="E65" s="63" t="str">
        <f t="shared" ref="E65:K65" si="18">IF(OR($C63="",E63="",E64=""),"",IF(OR(AND(E63="NP",E64="NP"),AND(E63="DNF",E64="DNF")),E63,IF(AND(E63="NP",E64="DNF"),E63,IF(AND(E63="DNF",E64="NP"),E64,MIN(E63,E64)))))</f>
        <v/>
      </c>
      <c r="F65" s="63" t="str">
        <f t="shared" si="18"/>
        <v/>
      </c>
      <c r="G65" s="63" t="str">
        <f t="shared" si="18"/>
        <v/>
      </c>
      <c r="H65" s="63" t="str">
        <f t="shared" si="18"/>
        <v/>
      </c>
      <c r="I65" s="63" t="str">
        <f t="shared" si="18"/>
        <v/>
      </c>
      <c r="J65" s="63" t="str">
        <f t="shared" si="18"/>
        <v/>
      </c>
      <c r="K65" s="63" t="str">
        <f t="shared" si="18"/>
        <v/>
      </c>
      <c r="L65" s="865"/>
      <c r="M65" s="847"/>
      <c r="O65" s="844"/>
      <c r="Q65" s="850"/>
      <c r="S65" s="866"/>
      <c r="T65" s="866"/>
      <c r="U65" s="866"/>
      <c r="V65" s="866"/>
      <c r="W65" s="866"/>
      <c r="X65" s="866"/>
      <c r="Y65" s="866"/>
    </row>
    <row r="66" spans="2:25" s="55" customFormat="1" x14ac:dyDescent="0.2">
      <c r="B66" s="851">
        <f>Start!C26</f>
        <v>20</v>
      </c>
      <c r="C66" s="854" t="str">
        <f>IF(Start!D26="","",Start!D26)</f>
        <v/>
      </c>
      <c r="D66" s="273" t="s">
        <v>16</v>
      </c>
      <c r="E66" s="274"/>
      <c r="F66" s="275"/>
      <c r="G66" s="275"/>
      <c r="H66" s="275"/>
      <c r="I66" s="275"/>
      <c r="J66" s="275"/>
      <c r="K66" s="275"/>
      <c r="L66" s="863" t="str">
        <f>IF(C66="","",COUNT(E68:K68))</f>
        <v/>
      </c>
      <c r="M66" s="845" t="str">
        <f>IF(C66="","",IF(AND(L66=0,COUNTIF(E68:K68,"NP")=0),"DNF",IF(L66&lt;L$2,"NP",SUM(S66:Y68))))</f>
        <v/>
      </c>
      <c r="N66" s="58"/>
      <c r="O66" s="842" t="str">
        <f>IF(C66="","",IF(OR(M66="NP",M66="DNF"),M66,RANK(M66,M$5:M$85,1)))</f>
        <v/>
      </c>
      <c r="Q66" s="848" t="str">
        <f>IF(D66="","",IF(OR(O66="NP",O66="DNF"),IF(O66="NP",MAX(O$5:O$85)+COUNTIF((O$5:O$85),MAX(O$5:O$85)),MAX(O$5:O$85)+COUNTIF((O$5:O$85),MAX(O$5:O$85))+COUNTIF((O$5:O$85),"NP")),O66))</f>
        <v/>
      </c>
      <c r="S66" s="866" t="str">
        <f>IF($C66="","",IF(S$4&gt;$L$2,0,IF(ISNA(SMALL($E68:$K68,1)),0,SMALL($E68:$K68,1))))</f>
        <v/>
      </c>
      <c r="T66" s="866" t="str">
        <f>IF($C66="","",IF(T$4&gt;$L$2,0,IF(ISNA(SMALL($E68:$K68,2)),0,SMALL($E68:$K68,2))))</f>
        <v/>
      </c>
      <c r="U66" s="866" t="str">
        <f>IF($C66="","",IF(U$4&gt;$L$2,0,IF(ISNA(SMALL($E68:$K68,3)),0,SMALL($E68:$K68,3))))</f>
        <v/>
      </c>
      <c r="V66" s="866" t="str">
        <f>IF($C66="","",IF(V$4&gt;$L$2,0,IF(ISNA(SMALL($E68:$K68,4)),0,SMALL($E68:$K68,4))))</f>
        <v/>
      </c>
      <c r="W66" s="866" t="str">
        <f>IF($C66="","",IF(W$4&gt;$L$2,0,IF(ISNA(SMALL($E68:$K68,5)),0,SMALL($E68:$K68,5))))</f>
        <v/>
      </c>
      <c r="X66" s="866" t="str">
        <f>IF($C66="","",IF(X$4&gt;$L$2,0,IF(ISNA(SMALL($E68:$K68,6)),0,SMALL($E68:$K68,6))))</f>
        <v/>
      </c>
      <c r="Y66" s="866" t="str">
        <f>IF($C66="","",IF(Y$4&gt;$L$2,0,IF(ISNA(SMALL($E68:$K68,7)),0,SMALL($E68:$K68,7))))</f>
        <v/>
      </c>
    </row>
    <row r="67" spans="2:25" s="55" customFormat="1" ht="13.5" thickBot="1" x14ac:dyDescent="0.25">
      <c r="B67" s="852"/>
      <c r="C67" s="855"/>
      <c r="D67" s="276" t="s">
        <v>17</v>
      </c>
      <c r="E67" s="277"/>
      <c r="F67" s="278"/>
      <c r="G67" s="278"/>
      <c r="H67" s="278"/>
      <c r="I67" s="278"/>
      <c r="J67" s="278"/>
      <c r="K67" s="278"/>
      <c r="L67" s="864"/>
      <c r="M67" s="846"/>
      <c r="N67" s="58"/>
      <c r="O67" s="843"/>
      <c r="Q67" s="849"/>
      <c r="S67" s="866"/>
      <c r="T67" s="866"/>
      <c r="U67" s="866"/>
      <c r="V67" s="866"/>
      <c r="W67" s="866"/>
      <c r="X67" s="866"/>
      <c r="Y67" s="866"/>
    </row>
    <row r="68" spans="2:25" ht="13.5" thickBot="1" x14ac:dyDescent="0.25">
      <c r="B68" s="853"/>
      <c r="C68" s="856"/>
      <c r="D68" s="279" t="s">
        <v>7</v>
      </c>
      <c r="E68" s="280" t="str">
        <f t="shared" ref="E68:K68" si="19">IF(OR($C66="",E66="",E67=""),"",IF(OR(AND(E66="NP",E67="NP"),AND(E66="DNF",E67="DNF")),E66,IF(AND(E66="NP",E67="DNF"),E66,IF(AND(E66="DNF",E67="NP"),E67,MIN(E66,E67)))))</f>
        <v/>
      </c>
      <c r="F68" s="280" t="str">
        <f t="shared" si="19"/>
        <v/>
      </c>
      <c r="G68" s="280" t="str">
        <f t="shared" si="19"/>
        <v/>
      </c>
      <c r="H68" s="280" t="str">
        <f t="shared" si="19"/>
        <v/>
      </c>
      <c r="I68" s="280" t="str">
        <f t="shared" si="19"/>
        <v/>
      </c>
      <c r="J68" s="280" t="str">
        <f t="shared" si="19"/>
        <v/>
      </c>
      <c r="K68" s="280" t="str">
        <f t="shared" si="19"/>
        <v/>
      </c>
      <c r="L68" s="865"/>
      <c r="M68" s="847"/>
      <c r="O68" s="844"/>
      <c r="Q68" s="850"/>
      <c r="S68" s="866"/>
      <c r="T68" s="866"/>
      <c r="U68" s="866"/>
      <c r="V68" s="866"/>
      <c r="W68" s="866"/>
      <c r="X68" s="866"/>
      <c r="Y68" s="866"/>
    </row>
    <row r="69" spans="2:25" ht="26.25" x14ac:dyDescent="0.4">
      <c r="B69" s="781" t="str">
        <f>B35</f>
        <v>Běh na 100m s překážkami - Pořadí družstev</v>
      </c>
      <c r="C69" s="781"/>
      <c r="D69" s="781"/>
      <c r="E69" s="781"/>
      <c r="F69" s="781"/>
      <c r="G69" s="781"/>
      <c r="H69" s="781"/>
      <c r="I69" s="781"/>
      <c r="J69" s="781"/>
      <c r="K69" s="781"/>
      <c r="L69" s="781"/>
      <c r="M69" s="781"/>
      <c r="N69" s="781"/>
      <c r="O69" s="781"/>
      <c r="P69" s="781"/>
      <c r="Q69" s="781"/>
    </row>
    <row r="70" spans="2:25" ht="15" customHeight="1" thickBot="1" x14ac:dyDescent="0.4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2:25" s="58" customFormat="1" ht="15" customHeight="1" thickBot="1" x14ac:dyDescent="0.25">
      <c r="B71" s="455"/>
      <c r="C71" s="59" t="str">
        <f>Start!$D$5</f>
        <v>Dorci</v>
      </c>
      <c r="D71" s="139"/>
      <c r="E71" s="812" t="s">
        <v>20</v>
      </c>
      <c r="F71" s="817"/>
      <c r="G71" s="817"/>
      <c r="H71" s="817"/>
      <c r="I71" s="817"/>
      <c r="J71" s="817"/>
      <c r="K71" s="813"/>
      <c r="L71" s="56"/>
      <c r="S71" s="749"/>
      <c r="T71" s="749"/>
      <c r="U71" s="749"/>
      <c r="V71" s="749"/>
      <c r="W71" s="749"/>
      <c r="X71" s="749"/>
      <c r="Y71" s="749"/>
    </row>
    <row r="72" spans="2:25" s="48" customFormat="1" ht="16.5" thickBot="1" x14ac:dyDescent="0.3">
      <c r="B72" s="28" t="s">
        <v>1</v>
      </c>
      <c r="C72" s="61" t="s">
        <v>2</v>
      </c>
      <c r="D72" s="28" t="s">
        <v>18</v>
      </c>
      <c r="E72" s="36">
        <v>1</v>
      </c>
      <c r="F72" s="37">
        <v>2</v>
      </c>
      <c r="G72" s="37">
        <v>3</v>
      </c>
      <c r="H72" s="37">
        <v>4</v>
      </c>
      <c r="I72" s="37">
        <v>5</v>
      </c>
      <c r="J72" s="37">
        <v>6</v>
      </c>
      <c r="K72" s="37">
        <v>7</v>
      </c>
      <c r="L72" s="39" t="s">
        <v>19</v>
      </c>
      <c r="M72" s="753" t="s">
        <v>3</v>
      </c>
      <c r="O72" s="57" t="s">
        <v>4</v>
      </c>
      <c r="Q72" s="694" t="s">
        <v>55</v>
      </c>
      <c r="S72" s="751"/>
      <c r="T72" s="751"/>
      <c r="U72" s="751"/>
      <c r="V72" s="751"/>
      <c r="W72" s="751"/>
      <c r="X72" s="751"/>
      <c r="Y72" s="751"/>
    </row>
    <row r="73" spans="2:25" s="55" customFormat="1" x14ac:dyDescent="0.2">
      <c r="B73" s="857">
        <f>Start!C27</f>
        <v>21</v>
      </c>
      <c r="C73" s="860" t="str">
        <f>IF(Start!D27="","",Start!D27)</f>
        <v/>
      </c>
      <c r="D73" s="51" t="s">
        <v>16</v>
      </c>
      <c r="E73" s="77"/>
      <c r="F73" s="78"/>
      <c r="G73" s="78"/>
      <c r="H73" s="78"/>
      <c r="I73" s="78"/>
      <c r="J73" s="78"/>
      <c r="K73" s="78"/>
      <c r="L73" s="863" t="str">
        <f>IF(C73="","",COUNT(E75:K75))</f>
        <v/>
      </c>
      <c r="M73" s="845" t="str">
        <f>IF(C73="","",IF(AND(L73=0,COUNTIF(E75:K75,"NP")=0),"DNF",IF(L73&lt;L$2,"NP",SUM(S73:Y75))))</f>
        <v/>
      </c>
      <c r="N73" s="58"/>
      <c r="O73" s="842" t="str">
        <f>IF(C73="","",IF(OR(M73="NP",M73="DNF"),M73,RANK(M73,M$5:M$85,1)))</f>
        <v/>
      </c>
      <c r="Q73" s="848" t="str">
        <f>IF(D73="","",IF(OR(O73="NP",O73="DNF"),IF(O73="NP",MAX(O$5:O$85)+COUNTIF((O$5:O$85),MAX(O$5:O$85)),MAX(O$5:O$85)+COUNTIF((O$5:O$85),MAX(O$5:O$85))+COUNTIF((O$5:O$85),"NP")),O73))</f>
        <v/>
      </c>
      <c r="S73" s="866" t="str">
        <f>IF($C73="","",IF(S$4&gt;$L$2,0,IF(ISNA(SMALL($E75:$K75,1)),0,SMALL($E75:$K75,1))))</f>
        <v/>
      </c>
      <c r="T73" s="866" t="str">
        <f>IF($C73="","",IF(T$4&gt;$L$2,0,IF(ISNA(SMALL($E75:$K75,2)),0,SMALL($E75:$K75,2))))</f>
        <v/>
      </c>
      <c r="U73" s="866" t="str">
        <f>IF($C73="","",IF(U$4&gt;$L$2,0,IF(ISNA(SMALL($E75:$K75,3)),0,SMALL($E75:$K75,3))))</f>
        <v/>
      </c>
      <c r="V73" s="866" t="str">
        <f>IF($C73="","",IF(V$4&gt;$L$2,0,IF(ISNA(SMALL($E75:$K75,4)),0,SMALL($E75:$K75,4))))</f>
        <v/>
      </c>
      <c r="W73" s="866" t="str">
        <f>IF($C73="","",IF(W$4&gt;$L$2,0,IF(ISNA(SMALL($E75:$K75,5)),0,SMALL($E75:$K75,5))))</f>
        <v/>
      </c>
      <c r="X73" s="866" t="str">
        <f>IF($C73="","",IF(X$4&gt;$L$2,0,IF(ISNA(SMALL($E75:$K75,6)),0,SMALL($E75:$K75,6))))</f>
        <v/>
      </c>
      <c r="Y73" s="866" t="str">
        <f>IF($C73="","",IF(Y$4&gt;$L$2,0,IF(ISNA(SMALL($E75:$K75,7)),0,SMALL($E75:$K75,7))))</f>
        <v/>
      </c>
    </row>
    <row r="74" spans="2:25" s="55" customFormat="1" ht="13.5" thickBot="1" x14ac:dyDescent="0.25">
      <c r="B74" s="858"/>
      <c r="C74" s="861"/>
      <c r="D74" s="53" t="s">
        <v>17</v>
      </c>
      <c r="E74" s="80"/>
      <c r="F74" s="81"/>
      <c r="G74" s="81"/>
      <c r="H74" s="81"/>
      <c r="I74" s="81"/>
      <c r="J74" s="81"/>
      <c r="K74" s="81"/>
      <c r="L74" s="864"/>
      <c r="M74" s="846"/>
      <c r="N74" s="58"/>
      <c r="O74" s="843"/>
      <c r="Q74" s="849"/>
      <c r="S74" s="866"/>
      <c r="T74" s="866"/>
      <c r="U74" s="866"/>
      <c r="V74" s="866"/>
      <c r="W74" s="866"/>
      <c r="X74" s="866"/>
      <c r="Y74" s="866"/>
    </row>
    <row r="75" spans="2:25" ht="13.5" thickBot="1" x14ac:dyDescent="0.25">
      <c r="B75" s="859"/>
      <c r="C75" s="862"/>
      <c r="D75" s="64" t="s">
        <v>7</v>
      </c>
      <c r="E75" s="63" t="str">
        <f t="shared" ref="E75:K75" si="20">IF(OR($C73="",E73="",E74=""),"",IF(OR(AND(E73="NP",E74="NP"),AND(E73="DNF",E74="DNF")),E73,IF(AND(E73="NP",E74="DNF"),E73,IF(AND(E73="DNF",E74="NP"),E74,MIN(E73,E74)))))</f>
        <v/>
      </c>
      <c r="F75" s="63" t="str">
        <f t="shared" si="20"/>
        <v/>
      </c>
      <c r="G75" s="63" t="str">
        <f t="shared" si="20"/>
        <v/>
      </c>
      <c r="H75" s="63" t="str">
        <f t="shared" si="20"/>
        <v/>
      </c>
      <c r="I75" s="63" t="str">
        <f t="shared" si="20"/>
        <v/>
      </c>
      <c r="J75" s="63" t="str">
        <f t="shared" si="20"/>
        <v/>
      </c>
      <c r="K75" s="63" t="str">
        <f t="shared" si="20"/>
        <v/>
      </c>
      <c r="L75" s="865"/>
      <c r="M75" s="847"/>
      <c r="O75" s="844"/>
      <c r="Q75" s="850"/>
      <c r="S75" s="866"/>
      <c r="T75" s="866"/>
      <c r="U75" s="866"/>
      <c r="V75" s="866"/>
      <c r="W75" s="866"/>
      <c r="X75" s="866"/>
      <c r="Y75" s="866"/>
    </row>
    <row r="76" spans="2:25" s="55" customFormat="1" x14ac:dyDescent="0.2">
      <c r="B76" s="851">
        <f>Start!C28</f>
        <v>22</v>
      </c>
      <c r="C76" s="854" t="str">
        <f>IF(Start!D28="","",Start!D28)</f>
        <v/>
      </c>
      <c r="D76" s="273" t="s">
        <v>16</v>
      </c>
      <c r="E76" s="274"/>
      <c r="F76" s="275"/>
      <c r="G76" s="275"/>
      <c r="H76" s="275"/>
      <c r="I76" s="275"/>
      <c r="J76" s="275"/>
      <c r="K76" s="275"/>
      <c r="L76" s="863" t="str">
        <f>IF(C76="","",COUNT(E78:K78))</f>
        <v/>
      </c>
      <c r="M76" s="845" t="str">
        <f>IF(C76="","",IF(AND(L76=0,COUNTIF(E78:K78,"NP")=0),"DNF",IF(L76&lt;L$2,"NP",SUM(S76:Y78))))</f>
        <v/>
      </c>
      <c r="N76" s="58"/>
      <c r="O76" s="842" t="str">
        <f>IF(C76="","",IF(OR(M76="NP",M76="DNF"),M76,RANK(M76,M$5:M$85,1)))</f>
        <v/>
      </c>
      <c r="Q76" s="848" t="str">
        <f>IF(D76="","",IF(OR(O76="NP",O76="DNF"),IF(O76="NP",MAX(O$5:O$85)+COUNTIF((O$5:O$85),MAX(O$5:O$85)),MAX(O$5:O$85)+COUNTIF((O$5:O$85),MAX(O$5:O$85))+COUNTIF((O$5:O$85),"NP")),O76))</f>
        <v/>
      </c>
      <c r="S76" s="866" t="str">
        <f>IF($C76="","",IF(S$4&gt;$L$2,0,IF(ISNA(SMALL($E78:$K78,1)),0,SMALL($E78:$K78,1))))</f>
        <v/>
      </c>
      <c r="T76" s="866" t="str">
        <f>IF($C76="","",IF(T$4&gt;$L$2,0,IF(ISNA(SMALL($E78:$K78,2)),0,SMALL($E78:$K78,2))))</f>
        <v/>
      </c>
      <c r="U76" s="866" t="str">
        <f>IF($C76="","",IF(U$4&gt;$L$2,0,IF(ISNA(SMALL($E78:$K78,3)),0,SMALL($E78:$K78,3))))</f>
        <v/>
      </c>
      <c r="V76" s="866" t="str">
        <f>IF($C76="","",IF(V$4&gt;$L$2,0,IF(ISNA(SMALL($E78:$K78,4)),0,SMALL($E78:$K78,4))))</f>
        <v/>
      </c>
      <c r="W76" s="866" t="str">
        <f>IF($C76="","",IF(W$4&gt;$L$2,0,IF(ISNA(SMALL($E78:$K78,5)),0,SMALL($E78:$K78,5))))</f>
        <v/>
      </c>
      <c r="X76" s="866" t="str">
        <f>IF($C76="","",IF(X$4&gt;$L$2,0,IF(ISNA(SMALL($E78:$K78,6)),0,SMALL($E78:$K78,6))))</f>
        <v/>
      </c>
      <c r="Y76" s="866" t="str">
        <f>IF($C76="","",IF(Y$4&gt;$L$2,0,IF(ISNA(SMALL($E78:$K78,7)),0,SMALL($E78:$K78,7))))</f>
        <v/>
      </c>
    </row>
    <row r="77" spans="2:25" s="55" customFormat="1" ht="13.5" thickBot="1" x14ac:dyDescent="0.25">
      <c r="B77" s="852"/>
      <c r="C77" s="855"/>
      <c r="D77" s="276" t="s">
        <v>17</v>
      </c>
      <c r="E77" s="277"/>
      <c r="F77" s="278"/>
      <c r="G77" s="278"/>
      <c r="H77" s="278"/>
      <c r="I77" s="278"/>
      <c r="J77" s="278"/>
      <c r="K77" s="278"/>
      <c r="L77" s="864"/>
      <c r="M77" s="846"/>
      <c r="N77" s="58"/>
      <c r="O77" s="843"/>
      <c r="Q77" s="849"/>
      <c r="S77" s="866"/>
      <c r="T77" s="866"/>
      <c r="U77" s="866"/>
      <c r="V77" s="866"/>
      <c r="W77" s="866"/>
      <c r="X77" s="866"/>
      <c r="Y77" s="866"/>
    </row>
    <row r="78" spans="2:25" ht="13.5" thickBot="1" x14ac:dyDescent="0.25">
      <c r="B78" s="853"/>
      <c r="C78" s="856"/>
      <c r="D78" s="279" t="s">
        <v>7</v>
      </c>
      <c r="E78" s="280" t="str">
        <f t="shared" ref="E78:K78" si="21">IF(OR($C76="",E76="",E77=""),"",IF(OR(AND(E76="NP",E77="NP"),AND(E76="DNF",E77="DNF")),E76,IF(AND(E76="NP",E77="DNF"),E76,IF(AND(E76="DNF",E77="NP"),E77,MIN(E76,E77)))))</f>
        <v/>
      </c>
      <c r="F78" s="280" t="str">
        <f t="shared" si="21"/>
        <v/>
      </c>
      <c r="G78" s="280" t="str">
        <f t="shared" si="21"/>
        <v/>
      </c>
      <c r="H78" s="280" t="str">
        <f t="shared" si="21"/>
        <v/>
      </c>
      <c r="I78" s="280" t="str">
        <f t="shared" si="21"/>
        <v/>
      </c>
      <c r="J78" s="280" t="str">
        <f t="shared" si="21"/>
        <v/>
      </c>
      <c r="K78" s="280" t="str">
        <f t="shared" si="21"/>
        <v/>
      </c>
      <c r="L78" s="865"/>
      <c r="M78" s="847"/>
      <c r="O78" s="844"/>
      <c r="Q78" s="850"/>
      <c r="S78" s="866"/>
      <c r="T78" s="866"/>
      <c r="U78" s="866"/>
      <c r="V78" s="866"/>
      <c r="W78" s="866"/>
      <c r="X78" s="866"/>
      <c r="Y78" s="866"/>
    </row>
    <row r="79" spans="2:25" s="55" customFormat="1" x14ac:dyDescent="0.2">
      <c r="B79" s="857">
        <f>Start!C29</f>
        <v>23</v>
      </c>
      <c r="C79" s="860" t="str">
        <f>IF(Start!D29="","",Start!D29)</f>
        <v/>
      </c>
      <c r="D79" s="51" t="s">
        <v>16</v>
      </c>
      <c r="E79" s="77"/>
      <c r="F79" s="78"/>
      <c r="G79" s="78"/>
      <c r="H79" s="78"/>
      <c r="I79" s="78"/>
      <c r="J79" s="78"/>
      <c r="K79" s="78"/>
      <c r="L79" s="863" t="str">
        <f>IF(C79="","",COUNT(E81:K81))</f>
        <v/>
      </c>
      <c r="M79" s="845" t="str">
        <f>IF(C79="","",IF(AND(L79=0,COUNTIF(E81:K81,"NP")=0),"DNF",IF(L79&lt;L$2,"NP",SUM(S79:Y81))))</f>
        <v/>
      </c>
      <c r="N79" s="58"/>
      <c r="O79" s="842" t="str">
        <f>IF(C79="","",IF(OR(M79="NP",M79="DNF"),M79,RANK(M79,M$5:M$85,1)))</f>
        <v/>
      </c>
      <c r="Q79" s="848" t="str">
        <f>IF(D79="","",IF(OR(O79="NP",O79="DNF"),IF(O79="NP",MAX(O$5:O$85)+COUNTIF((O$5:O$85),MAX(O$5:O$85)),MAX(O$5:O$85)+COUNTIF((O$5:O$85),MAX(O$5:O$85))+COUNTIF((O$5:O$85),"NP")),O79))</f>
        <v/>
      </c>
      <c r="S79" s="866" t="str">
        <f>IF($C79="","",IF(S$4&gt;$L$2,0,IF(ISNA(SMALL($E81:$K81,1)),0,SMALL($E81:$K81,1))))</f>
        <v/>
      </c>
      <c r="T79" s="866" t="str">
        <f>IF($C79="","",IF(T$4&gt;$L$2,0,IF(ISNA(SMALL($E81:$K81,2)),0,SMALL($E81:$K81,2))))</f>
        <v/>
      </c>
      <c r="U79" s="866" t="str">
        <f>IF($C79="","",IF(U$4&gt;$L$2,0,IF(ISNA(SMALL($E81:$K81,3)),0,SMALL($E81:$K81,3))))</f>
        <v/>
      </c>
      <c r="V79" s="866" t="str">
        <f>IF($C79="","",IF(V$4&gt;$L$2,0,IF(ISNA(SMALL($E81:$K81,4)),0,SMALL($E81:$K81,4))))</f>
        <v/>
      </c>
      <c r="W79" s="866" t="str">
        <f>IF($C79="","",IF(W$4&gt;$L$2,0,IF(ISNA(SMALL($E81:$K81,5)),0,SMALL($E81:$K81,5))))</f>
        <v/>
      </c>
      <c r="X79" s="866" t="str">
        <f>IF($C79="","",IF(X$4&gt;$L$2,0,IF(ISNA(SMALL($E81:$K81,6)),0,SMALL($E81:$K81,6))))</f>
        <v/>
      </c>
      <c r="Y79" s="866" t="str">
        <f>IF($C79="","",IF(Y$4&gt;$L$2,0,IF(ISNA(SMALL($E81:$K81,7)),0,SMALL($E81:$K81,7))))</f>
        <v/>
      </c>
    </row>
    <row r="80" spans="2:25" s="55" customFormat="1" ht="13.5" thickBot="1" x14ac:dyDescent="0.25">
      <c r="B80" s="858"/>
      <c r="C80" s="861"/>
      <c r="D80" s="53" t="s">
        <v>17</v>
      </c>
      <c r="E80" s="80"/>
      <c r="F80" s="81"/>
      <c r="G80" s="81"/>
      <c r="H80" s="81"/>
      <c r="I80" s="81"/>
      <c r="J80" s="81"/>
      <c r="K80" s="81"/>
      <c r="L80" s="864"/>
      <c r="M80" s="846"/>
      <c r="N80" s="58"/>
      <c r="O80" s="843"/>
      <c r="Q80" s="849"/>
      <c r="S80" s="866"/>
      <c r="T80" s="866"/>
      <c r="U80" s="866"/>
      <c r="V80" s="866"/>
      <c r="W80" s="866"/>
      <c r="X80" s="866"/>
      <c r="Y80" s="866"/>
    </row>
    <row r="81" spans="2:25" ht="13.5" thickBot="1" x14ac:dyDescent="0.25">
      <c r="B81" s="859"/>
      <c r="C81" s="862"/>
      <c r="D81" s="64" t="s">
        <v>7</v>
      </c>
      <c r="E81" s="63" t="str">
        <f t="shared" ref="E81:K81" si="22">IF(OR($C79="",E79="",E80=""),"",IF(OR(AND(E79="NP",E80="NP"),AND(E79="DNF",E80="DNF")),E79,IF(AND(E79="NP",E80="DNF"),E79,IF(AND(E79="DNF",E80="NP"),E80,MIN(E79,E80)))))</f>
        <v/>
      </c>
      <c r="F81" s="63" t="str">
        <f t="shared" si="22"/>
        <v/>
      </c>
      <c r="G81" s="63" t="str">
        <f t="shared" si="22"/>
        <v/>
      </c>
      <c r="H81" s="63" t="str">
        <f t="shared" si="22"/>
        <v/>
      </c>
      <c r="I81" s="63" t="str">
        <f t="shared" si="22"/>
        <v/>
      </c>
      <c r="J81" s="63" t="str">
        <f t="shared" si="22"/>
        <v/>
      </c>
      <c r="K81" s="63" t="str">
        <f t="shared" si="22"/>
        <v/>
      </c>
      <c r="L81" s="865"/>
      <c r="M81" s="847"/>
      <c r="O81" s="844"/>
      <c r="Q81" s="850"/>
      <c r="S81" s="866"/>
      <c r="T81" s="866"/>
      <c r="U81" s="866"/>
      <c r="V81" s="866"/>
      <c r="W81" s="866"/>
      <c r="X81" s="866"/>
      <c r="Y81" s="866"/>
    </row>
    <row r="82" spans="2:25" s="55" customFormat="1" x14ac:dyDescent="0.2">
      <c r="B82" s="851">
        <f>Start!C30</f>
        <v>24</v>
      </c>
      <c r="C82" s="854" t="str">
        <f>IF(Start!D30="","",Start!D30)</f>
        <v/>
      </c>
      <c r="D82" s="273" t="s">
        <v>16</v>
      </c>
      <c r="E82" s="274"/>
      <c r="F82" s="275"/>
      <c r="G82" s="275"/>
      <c r="H82" s="275"/>
      <c r="I82" s="275"/>
      <c r="J82" s="275"/>
      <c r="K82" s="275"/>
      <c r="L82" s="863" t="str">
        <f>IF(C82="","",COUNT(E84:K84))</f>
        <v/>
      </c>
      <c r="M82" s="845" t="str">
        <f>IF(C82="","",IF(AND(L82=0,COUNTIF(E84:K84,"NP")=0),"DNF",IF(L82&lt;L$2,"NP",SUM(S82:Y84))))</f>
        <v/>
      </c>
      <c r="N82" s="58"/>
      <c r="O82" s="842" t="str">
        <f>IF(C82="","",IF(OR(M82="NP",M82="DNF"),M82,RANK(M82,M$5:M$85,1)))</f>
        <v/>
      </c>
      <c r="Q82" s="848" t="str">
        <f>IF(D82="","",IF(OR(O82="NP",O82="DNF"),IF(O82="NP",MAX(O$5:O$85)+COUNTIF((O$5:O$85),MAX(O$5:O$85)),MAX(O$5:O$85)+COUNTIF((O$5:O$85),MAX(O$5:O$85))+COUNTIF((O$5:O$85),"NP")),O82))</f>
        <v/>
      </c>
      <c r="S82" s="866" t="str">
        <f>IF($C82="","",IF(S$4&gt;$L$2,0,IF(ISNA(SMALL($E84:$K84,1)),0,SMALL($E84:$K84,1))))</f>
        <v/>
      </c>
      <c r="T82" s="866" t="str">
        <f>IF($C82="","",IF(T$4&gt;$L$2,0,IF(ISNA(SMALL($E84:$K84,2)),0,SMALL($E84:$K84,2))))</f>
        <v/>
      </c>
      <c r="U82" s="866" t="str">
        <f>IF($C82="","",IF(U$4&gt;$L$2,0,IF(ISNA(SMALL($E84:$K84,3)),0,SMALL($E84:$K84,3))))</f>
        <v/>
      </c>
      <c r="V82" s="866" t="str">
        <f>IF($C82="","",IF(V$4&gt;$L$2,0,IF(ISNA(SMALL($E84:$K84,4)),0,SMALL($E84:$K84,4))))</f>
        <v/>
      </c>
      <c r="W82" s="866" t="str">
        <f>IF($C82="","",IF(W$4&gt;$L$2,0,IF(ISNA(SMALL($E84:$K84,5)),0,SMALL($E84:$K84,5))))</f>
        <v/>
      </c>
      <c r="X82" s="866" t="str">
        <f>IF($C82="","",IF(X$4&gt;$L$2,0,IF(ISNA(SMALL($E84:$K84,6)),0,SMALL($E84:$K84,6))))</f>
        <v/>
      </c>
      <c r="Y82" s="866" t="str">
        <f>IF($C82="","",IF(Y$4&gt;$L$2,0,IF(ISNA(SMALL($E84:$K84,7)),0,SMALL($E84:$K84,7))))</f>
        <v/>
      </c>
    </row>
    <row r="83" spans="2:25" s="55" customFormat="1" ht="13.5" thickBot="1" x14ac:dyDescent="0.25">
      <c r="B83" s="852"/>
      <c r="C83" s="855"/>
      <c r="D83" s="276" t="s">
        <v>17</v>
      </c>
      <c r="E83" s="277"/>
      <c r="F83" s="278"/>
      <c r="G83" s="278"/>
      <c r="H83" s="278"/>
      <c r="I83" s="278"/>
      <c r="J83" s="278"/>
      <c r="K83" s="278"/>
      <c r="L83" s="864"/>
      <c r="M83" s="846"/>
      <c r="N83" s="58"/>
      <c r="O83" s="843"/>
      <c r="Q83" s="849"/>
      <c r="S83" s="866"/>
      <c r="T83" s="866"/>
      <c r="U83" s="866"/>
      <c r="V83" s="866"/>
      <c r="W83" s="866"/>
      <c r="X83" s="866"/>
      <c r="Y83" s="866"/>
    </row>
    <row r="84" spans="2:25" ht="13.5" thickBot="1" x14ac:dyDescent="0.25">
      <c r="B84" s="853"/>
      <c r="C84" s="856"/>
      <c r="D84" s="279" t="s">
        <v>7</v>
      </c>
      <c r="E84" s="280" t="str">
        <f t="shared" ref="E84:K84" si="23">IF(OR($C82="",E82="",E83=""),"",IF(OR(AND(E82="NP",E83="NP"),AND(E82="DNF",E83="DNF")),E82,IF(AND(E82="NP",E83="DNF"),E82,IF(AND(E82="DNF",E83="NP"),E83,MIN(E82,E83)))))</f>
        <v/>
      </c>
      <c r="F84" s="280" t="str">
        <f t="shared" si="23"/>
        <v/>
      </c>
      <c r="G84" s="280" t="str">
        <f t="shared" si="23"/>
        <v/>
      </c>
      <c r="H84" s="280" t="str">
        <f t="shared" si="23"/>
        <v/>
      </c>
      <c r="I84" s="280" t="str">
        <f t="shared" si="23"/>
        <v/>
      </c>
      <c r="J84" s="280" t="str">
        <f t="shared" si="23"/>
        <v/>
      </c>
      <c r="K84" s="280" t="str">
        <f t="shared" si="23"/>
        <v/>
      </c>
      <c r="L84" s="865"/>
      <c r="M84" s="847"/>
      <c r="O84" s="844"/>
      <c r="Q84" s="850"/>
      <c r="S84" s="866"/>
      <c r="T84" s="866"/>
      <c r="U84" s="866"/>
      <c r="V84" s="866"/>
      <c r="W84" s="866"/>
      <c r="X84" s="866"/>
      <c r="Y84" s="866"/>
    </row>
    <row r="85" spans="2:25" s="55" customFormat="1" x14ac:dyDescent="0.2">
      <c r="B85" s="857">
        <f>Start!C31</f>
        <v>25</v>
      </c>
      <c r="C85" s="860" t="str">
        <f>IF(Start!D31="","",Start!D31)</f>
        <v/>
      </c>
      <c r="D85" s="51" t="s">
        <v>16</v>
      </c>
      <c r="E85" s="77"/>
      <c r="F85" s="78"/>
      <c r="G85" s="78"/>
      <c r="H85" s="78"/>
      <c r="I85" s="78"/>
      <c r="J85" s="78"/>
      <c r="K85" s="78"/>
      <c r="L85" s="863" t="str">
        <f>IF(C85="","",COUNT(E87:K87))</f>
        <v/>
      </c>
      <c r="M85" s="845" t="str">
        <f>IF(C85="","",IF(AND(L85=0,COUNTIF(E87:K87,"NP")=0),"DNF",IF(L85&lt;L$2,"NP",SUM(S85:Y87))))</f>
        <v/>
      </c>
      <c r="N85" s="58"/>
      <c r="O85" s="842" t="str">
        <f>IF(C85="","",IF(OR(M85="NP",M85="DNF"),M85,RANK(M85,M$5:M$85,1)))</f>
        <v/>
      </c>
      <c r="Q85" s="848" t="str">
        <f>IF(D85="","",IF(OR(O85="NP",O85="DNF"),IF(O85="NP",MAX(O$5:O$85)+COUNTIF((O$5:O$85),MAX(O$5:O$85)),MAX(O$5:O$85)+COUNTIF((O$5:O$85),MAX(O$5:O$85))+COUNTIF((O$5:O$85),"NP")),O85))</f>
        <v/>
      </c>
      <c r="S85" s="866" t="str">
        <f>IF($C85="","",IF(S$4&gt;$L$2,0,IF(ISNA(SMALL($E87:$K87,1)),0,SMALL($E87:$K87,1))))</f>
        <v/>
      </c>
      <c r="T85" s="866" t="str">
        <f>IF($C85="","",IF(T$4&gt;$L$2,0,IF(ISNA(SMALL($E87:$K87,2)),0,SMALL($E87:$K87,2))))</f>
        <v/>
      </c>
      <c r="U85" s="866" t="str">
        <f>IF($C85="","",IF(U$4&gt;$L$2,0,IF(ISNA(SMALL($E87:$K87,3)),0,SMALL($E87:$K87,3))))</f>
        <v/>
      </c>
      <c r="V85" s="866" t="str">
        <f>IF($C85="","",IF(V$4&gt;$L$2,0,IF(ISNA(SMALL($E87:$K87,4)),0,SMALL($E87:$K87,4))))</f>
        <v/>
      </c>
      <c r="W85" s="866" t="str">
        <f>IF($C85="","",IF(W$4&gt;$L$2,0,IF(ISNA(SMALL($E87:$K87,5)),0,SMALL($E87:$K87,5))))</f>
        <v/>
      </c>
      <c r="X85" s="866" t="str">
        <f>IF($C85="","",IF(X$4&gt;$L$2,0,IF(ISNA(SMALL($E87:$K87,6)),0,SMALL($E87:$K87,6))))</f>
        <v/>
      </c>
      <c r="Y85" s="866" t="str">
        <f>IF($C85="","",IF(Y$4&gt;$L$2,0,IF(ISNA(SMALL($E87:$K87,7)),0,SMALL($E87:$K87,7))))</f>
        <v/>
      </c>
    </row>
    <row r="86" spans="2:25" s="55" customFormat="1" ht="13.5" thickBot="1" x14ac:dyDescent="0.25">
      <c r="B86" s="858"/>
      <c r="C86" s="861"/>
      <c r="D86" s="53" t="s">
        <v>17</v>
      </c>
      <c r="E86" s="80"/>
      <c r="F86" s="81"/>
      <c r="G86" s="81"/>
      <c r="H86" s="81"/>
      <c r="I86" s="81"/>
      <c r="J86" s="81"/>
      <c r="K86" s="81"/>
      <c r="L86" s="864"/>
      <c r="M86" s="846"/>
      <c r="N86" s="58"/>
      <c r="O86" s="843"/>
      <c r="Q86" s="849"/>
      <c r="S86" s="866"/>
      <c r="T86" s="866"/>
      <c r="U86" s="866"/>
      <c r="V86" s="866"/>
      <c r="W86" s="866"/>
      <c r="X86" s="866"/>
      <c r="Y86" s="866"/>
    </row>
    <row r="87" spans="2:25" ht="13.5" thickBot="1" x14ac:dyDescent="0.25">
      <c r="B87" s="859"/>
      <c r="C87" s="862"/>
      <c r="D87" s="64" t="s">
        <v>7</v>
      </c>
      <c r="E87" s="63" t="str">
        <f t="shared" ref="E87:K87" si="24">IF(OR($C85="",E85="",E86=""),"",IF(OR(AND(E85="NP",E86="NP"),AND(E85="DNF",E86="DNF")),E85,IF(AND(E85="NP",E86="DNF"),E85,IF(AND(E85="DNF",E86="NP"),E86,MIN(E85,E86)))))</f>
        <v/>
      </c>
      <c r="F87" s="63" t="str">
        <f t="shared" si="24"/>
        <v/>
      </c>
      <c r="G87" s="63" t="str">
        <f t="shared" si="24"/>
        <v/>
      </c>
      <c r="H87" s="63" t="str">
        <f t="shared" si="24"/>
        <v/>
      </c>
      <c r="I87" s="63" t="str">
        <f t="shared" si="24"/>
        <v/>
      </c>
      <c r="J87" s="63" t="str">
        <f t="shared" si="24"/>
        <v/>
      </c>
      <c r="K87" s="63" t="str">
        <f t="shared" si="24"/>
        <v/>
      </c>
      <c r="L87" s="865"/>
      <c r="M87" s="847"/>
      <c r="O87" s="844"/>
      <c r="Q87" s="850"/>
      <c r="S87" s="866"/>
      <c r="T87" s="866"/>
      <c r="U87" s="866"/>
      <c r="V87" s="866"/>
      <c r="W87" s="866"/>
      <c r="X87" s="866"/>
      <c r="Y87" s="866"/>
    </row>
  </sheetData>
  <sheetProtection sheet="1" objects="1" scenarios="1"/>
  <customSheetViews>
    <customSheetView guid="{B63A9C9F-CFE4-40C9-8381-5421B247D702}" scale="91" showGridLines="0" showRowCol="0" outlineSymbols="0" showRuler="0">
      <pageMargins left="0.39370078740157483" right="0.39370078740157483" top="0.39370078740157483" bottom="0.39370078740157483" header="0" footer="0"/>
      <printOptions horizontalCentered="1" verticalCentered="1"/>
      <pageSetup paperSize="9" orientation="landscape" horizontalDpi="4294967292" verticalDpi="0" r:id="rId1"/>
      <headerFooter alignWithMargins="0"/>
    </customSheetView>
  </customSheetViews>
  <mergeCells count="331">
    <mergeCell ref="W85:W87"/>
    <mergeCell ref="X85:X87"/>
    <mergeCell ref="Y85:Y87"/>
    <mergeCell ref="S85:S87"/>
    <mergeCell ref="T85:T87"/>
    <mergeCell ref="U85:U87"/>
    <mergeCell ref="V85:V87"/>
    <mergeCell ref="Y82:Y84"/>
    <mergeCell ref="W79:W81"/>
    <mergeCell ref="X79:X81"/>
    <mergeCell ref="Y79:Y81"/>
    <mergeCell ref="S79:S81"/>
    <mergeCell ref="T79:T81"/>
    <mergeCell ref="U79:U81"/>
    <mergeCell ref="V79:V81"/>
    <mergeCell ref="S82:S84"/>
    <mergeCell ref="T82:T84"/>
    <mergeCell ref="U82:U84"/>
    <mergeCell ref="V82:V84"/>
    <mergeCell ref="W82:W84"/>
    <mergeCell ref="X82:X84"/>
    <mergeCell ref="Y76:Y78"/>
    <mergeCell ref="W73:W75"/>
    <mergeCell ref="X73:X75"/>
    <mergeCell ref="Y73:Y75"/>
    <mergeCell ref="S73:S75"/>
    <mergeCell ref="T73:T75"/>
    <mergeCell ref="U73:U75"/>
    <mergeCell ref="V73:V75"/>
    <mergeCell ref="S76:S78"/>
    <mergeCell ref="T76:T78"/>
    <mergeCell ref="U76:U78"/>
    <mergeCell ref="V76:V78"/>
    <mergeCell ref="W76:W78"/>
    <mergeCell ref="X76:X78"/>
    <mergeCell ref="Y66:Y68"/>
    <mergeCell ref="W63:W65"/>
    <mergeCell ref="X63:X65"/>
    <mergeCell ref="Y63:Y65"/>
    <mergeCell ref="S63:S65"/>
    <mergeCell ref="T63:T65"/>
    <mergeCell ref="U63:U65"/>
    <mergeCell ref="V63:V65"/>
    <mergeCell ref="S66:S68"/>
    <mergeCell ref="T66:T68"/>
    <mergeCell ref="U66:U68"/>
    <mergeCell ref="V66:V68"/>
    <mergeCell ref="W66:W68"/>
    <mergeCell ref="X66:X68"/>
    <mergeCell ref="Y60:Y62"/>
    <mergeCell ref="W57:W59"/>
    <mergeCell ref="X57:X59"/>
    <mergeCell ref="Y57:Y59"/>
    <mergeCell ref="S57:S59"/>
    <mergeCell ref="T57:T59"/>
    <mergeCell ref="U57:U59"/>
    <mergeCell ref="V57:V59"/>
    <mergeCell ref="S60:S62"/>
    <mergeCell ref="T60:T62"/>
    <mergeCell ref="U60:U62"/>
    <mergeCell ref="V60:V62"/>
    <mergeCell ref="W60:W62"/>
    <mergeCell ref="X60:X62"/>
    <mergeCell ref="Y54:Y56"/>
    <mergeCell ref="W51:W53"/>
    <mergeCell ref="X51:X53"/>
    <mergeCell ref="Y51:Y53"/>
    <mergeCell ref="S51:S53"/>
    <mergeCell ref="T51:T53"/>
    <mergeCell ref="U51:U53"/>
    <mergeCell ref="V51:V53"/>
    <mergeCell ref="S54:S56"/>
    <mergeCell ref="T54:T56"/>
    <mergeCell ref="U54:U56"/>
    <mergeCell ref="V54:V56"/>
    <mergeCell ref="W54:W56"/>
    <mergeCell ref="X54:X56"/>
    <mergeCell ref="Y48:Y50"/>
    <mergeCell ref="W45:W47"/>
    <mergeCell ref="X45:X47"/>
    <mergeCell ref="Y45:Y47"/>
    <mergeCell ref="S45:S47"/>
    <mergeCell ref="T45:T47"/>
    <mergeCell ref="U45:U47"/>
    <mergeCell ref="V45:V47"/>
    <mergeCell ref="S48:S50"/>
    <mergeCell ref="T48:T50"/>
    <mergeCell ref="U48:U50"/>
    <mergeCell ref="V48:V50"/>
    <mergeCell ref="W48:W50"/>
    <mergeCell ref="X48:X50"/>
    <mergeCell ref="Y42:Y44"/>
    <mergeCell ref="W39:W41"/>
    <mergeCell ref="X39:X41"/>
    <mergeCell ref="Y39:Y41"/>
    <mergeCell ref="S39:S41"/>
    <mergeCell ref="T39:T41"/>
    <mergeCell ref="U39:U41"/>
    <mergeCell ref="V39:V41"/>
    <mergeCell ref="S42:S44"/>
    <mergeCell ref="T42:T44"/>
    <mergeCell ref="U42:U44"/>
    <mergeCell ref="V42:V44"/>
    <mergeCell ref="W42:W44"/>
    <mergeCell ref="X42:X44"/>
    <mergeCell ref="Y32:Y34"/>
    <mergeCell ref="W29:W31"/>
    <mergeCell ref="X29:X31"/>
    <mergeCell ref="Y29:Y31"/>
    <mergeCell ref="S29:S31"/>
    <mergeCell ref="T29:T31"/>
    <mergeCell ref="U29:U31"/>
    <mergeCell ref="V29:V31"/>
    <mergeCell ref="S32:S34"/>
    <mergeCell ref="T32:T34"/>
    <mergeCell ref="U32:U34"/>
    <mergeCell ref="V32:V34"/>
    <mergeCell ref="W32:W34"/>
    <mergeCell ref="X32:X34"/>
    <mergeCell ref="Y26:Y28"/>
    <mergeCell ref="W23:W25"/>
    <mergeCell ref="X23:X25"/>
    <mergeCell ref="Y23:Y25"/>
    <mergeCell ref="S23:S25"/>
    <mergeCell ref="T23:T25"/>
    <mergeCell ref="U23:U25"/>
    <mergeCell ref="V23:V25"/>
    <mergeCell ref="S26:S28"/>
    <mergeCell ref="T26:T28"/>
    <mergeCell ref="U26:U28"/>
    <mergeCell ref="V26:V28"/>
    <mergeCell ref="W26:W28"/>
    <mergeCell ref="X26:X28"/>
    <mergeCell ref="U11:U13"/>
    <mergeCell ref="V11:V13"/>
    <mergeCell ref="S14:S16"/>
    <mergeCell ref="T14:T16"/>
    <mergeCell ref="U14:U16"/>
    <mergeCell ref="V14:V16"/>
    <mergeCell ref="W14:W16"/>
    <mergeCell ref="X14:X16"/>
    <mergeCell ref="Y20:Y22"/>
    <mergeCell ref="W17:W19"/>
    <mergeCell ref="X17:X19"/>
    <mergeCell ref="Y17:Y19"/>
    <mergeCell ref="S17:S19"/>
    <mergeCell ref="T17:T19"/>
    <mergeCell ref="U17:U19"/>
    <mergeCell ref="V17:V19"/>
    <mergeCell ref="S20:S22"/>
    <mergeCell ref="T20:T22"/>
    <mergeCell ref="U20:U22"/>
    <mergeCell ref="V20:V22"/>
    <mergeCell ref="W20:W22"/>
    <mergeCell ref="X20:X22"/>
    <mergeCell ref="Q8:Q10"/>
    <mergeCell ref="Q11:Q13"/>
    <mergeCell ref="Q14:Q16"/>
    <mergeCell ref="Q17:Q19"/>
    <mergeCell ref="Y8:Y10"/>
    <mergeCell ref="W5:W7"/>
    <mergeCell ref="X5:X7"/>
    <mergeCell ref="Y5:Y7"/>
    <mergeCell ref="S5:S7"/>
    <mergeCell ref="T5:T7"/>
    <mergeCell ref="U5:U7"/>
    <mergeCell ref="V5:V7"/>
    <mergeCell ref="S8:S10"/>
    <mergeCell ref="T8:T10"/>
    <mergeCell ref="U8:U10"/>
    <mergeCell ref="V8:V10"/>
    <mergeCell ref="W8:W10"/>
    <mergeCell ref="X8:X10"/>
    <mergeCell ref="Y14:Y16"/>
    <mergeCell ref="W11:W13"/>
    <mergeCell ref="X11:X13"/>
    <mergeCell ref="Y11:Y13"/>
    <mergeCell ref="S11:S13"/>
    <mergeCell ref="T11:T13"/>
    <mergeCell ref="O20:O22"/>
    <mergeCell ref="B11:B13"/>
    <mergeCell ref="L32:L34"/>
    <mergeCell ref="L11:L13"/>
    <mergeCell ref="Q85:Q87"/>
    <mergeCell ref="C5:C7"/>
    <mergeCell ref="C8:C10"/>
    <mergeCell ref="L5:L7"/>
    <mergeCell ref="M5:M7"/>
    <mergeCell ref="O11:O13"/>
    <mergeCell ref="M11:M13"/>
    <mergeCell ref="M76:M78"/>
    <mergeCell ref="O79:O81"/>
    <mergeCell ref="O5:O7"/>
    <mergeCell ref="O8:O10"/>
    <mergeCell ref="L76:L78"/>
    <mergeCell ref="C23:C25"/>
    <mergeCell ref="C26:C28"/>
    <mergeCell ref="C29:C31"/>
    <mergeCell ref="C20:C22"/>
    <mergeCell ref="C14:C16"/>
    <mergeCell ref="C17:C19"/>
    <mergeCell ref="M85:M87"/>
    <mergeCell ref="Q5:Q7"/>
    <mergeCell ref="B5:B7"/>
    <mergeCell ref="B8:B10"/>
    <mergeCell ref="B23:B25"/>
    <mergeCell ref="B26:B28"/>
    <mergeCell ref="B17:B19"/>
    <mergeCell ref="C11:C13"/>
    <mergeCell ref="O66:O68"/>
    <mergeCell ref="B1:Q1"/>
    <mergeCell ref="B20:B22"/>
    <mergeCell ref="B45:B47"/>
    <mergeCell ref="C45:C47"/>
    <mergeCell ref="B54:B56"/>
    <mergeCell ref="C54:C56"/>
    <mergeCell ref="L54:L56"/>
    <mergeCell ref="O57:O59"/>
    <mergeCell ref="O60:O62"/>
    <mergeCell ref="B57:B59"/>
    <mergeCell ref="C57:C59"/>
    <mergeCell ref="L57:L59"/>
    <mergeCell ref="M57:M59"/>
    <mergeCell ref="B60:B62"/>
    <mergeCell ref="M54:M56"/>
    <mergeCell ref="M60:M62"/>
    <mergeCell ref="E3:K3"/>
    <mergeCell ref="O14:O16"/>
    <mergeCell ref="O17:O19"/>
    <mergeCell ref="M23:M25"/>
    <mergeCell ref="B51:B53"/>
    <mergeCell ref="C51:C53"/>
    <mergeCell ref="L51:L53"/>
    <mergeCell ref="M51:M53"/>
    <mergeCell ref="O85:O87"/>
    <mergeCell ref="B82:B84"/>
    <mergeCell ref="C82:C84"/>
    <mergeCell ref="L82:L84"/>
    <mergeCell ref="M82:M84"/>
    <mergeCell ref="B85:B87"/>
    <mergeCell ref="O51:O53"/>
    <mergeCell ref="O54:O56"/>
    <mergeCell ref="C60:C62"/>
    <mergeCell ref="L60:L62"/>
    <mergeCell ref="B66:B68"/>
    <mergeCell ref="C66:C68"/>
    <mergeCell ref="L66:L68"/>
    <mergeCell ref="M66:M68"/>
    <mergeCell ref="B63:B65"/>
    <mergeCell ref="C63:C65"/>
    <mergeCell ref="B29:B31"/>
    <mergeCell ref="Q20:Q22"/>
    <mergeCell ref="Q23:Q25"/>
    <mergeCell ref="L45:L47"/>
    <mergeCell ref="M45:M47"/>
    <mergeCell ref="O48:O50"/>
    <mergeCell ref="O23:O25"/>
    <mergeCell ref="M29:M31"/>
    <mergeCell ref="M32:M34"/>
    <mergeCell ref="M26:M28"/>
    <mergeCell ref="L20:L22"/>
    <mergeCell ref="L23:L25"/>
    <mergeCell ref="L48:L50"/>
    <mergeCell ref="M48:M50"/>
    <mergeCell ref="M39:M41"/>
    <mergeCell ref="L42:L44"/>
    <mergeCell ref="M42:M44"/>
    <mergeCell ref="L39:L41"/>
    <mergeCell ref="B35:Q35"/>
    <mergeCell ref="O29:O31"/>
    <mergeCell ref="O32:O34"/>
    <mergeCell ref="O39:O41"/>
    <mergeCell ref="O42:O44"/>
    <mergeCell ref="O45:O47"/>
    <mergeCell ref="O26:O28"/>
    <mergeCell ref="Q26:Q28"/>
    <mergeCell ref="Q29:Q31"/>
    <mergeCell ref="Q32:Q34"/>
    <mergeCell ref="Q54:Q56"/>
    <mergeCell ref="Q39:Q41"/>
    <mergeCell ref="Q42:Q44"/>
    <mergeCell ref="Q45:Q47"/>
    <mergeCell ref="Q48:Q50"/>
    <mergeCell ref="Q51:Q53"/>
    <mergeCell ref="B73:B75"/>
    <mergeCell ref="L63:L65"/>
    <mergeCell ref="M63:M65"/>
    <mergeCell ref="C85:C87"/>
    <mergeCell ref="E37:K37"/>
    <mergeCell ref="C32:C34"/>
    <mergeCell ref="M8:M10"/>
    <mergeCell ref="L8:L10"/>
    <mergeCell ref="L85:L87"/>
    <mergeCell ref="B48:B50"/>
    <mergeCell ref="C48:C50"/>
    <mergeCell ref="B14:B16"/>
    <mergeCell ref="B42:B44"/>
    <mergeCell ref="C42:C44"/>
    <mergeCell ref="B39:B41"/>
    <mergeCell ref="C39:C41"/>
    <mergeCell ref="L14:L16"/>
    <mergeCell ref="L17:L19"/>
    <mergeCell ref="L26:L28"/>
    <mergeCell ref="L29:L31"/>
    <mergeCell ref="B32:B34"/>
    <mergeCell ref="C73:C75"/>
    <mergeCell ref="L73:L75"/>
    <mergeCell ref="O63:O65"/>
    <mergeCell ref="M14:M16"/>
    <mergeCell ref="M17:M19"/>
    <mergeCell ref="M20:M22"/>
    <mergeCell ref="Q82:Q84"/>
    <mergeCell ref="Q57:Q59"/>
    <mergeCell ref="Q60:Q62"/>
    <mergeCell ref="Q63:Q65"/>
    <mergeCell ref="Q66:Q68"/>
    <mergeCell ref="B69:Q69"/>
    <mergeCell ref="E71:K71"/>
    <mergeCell ref="Q73:Q75"/>
    <mergeCell ref="Q76:Q78"/>
    <mergeCell ref="O82:O84"/>
    <mergeCell ref="M73:M75"/>
    <mergeCell ref="B76:B78"/>
    <mergeCell ref="C76:C78"/>
    <mergeCell ref="Q79:Q81"/>
    <mergeCell ref="O73:O75"/>
    <mergeCell ref="O76:O78"/>
    <mergeCell ref="B79:B81"/>
    <mergeCell ref="C79:C81"/>
    <mergeCell ref="L79:L81"/>
    <mergeCell ref="M79:M81"/>
  </mergeCells>
  <phoneticPr fontId="0" type="noConversion"/>
  <conditionalFormatting sqref="E10:K10 E7:K7 E13:K13 E19:K19 E25:K25 E31:K31 E41:K41 E47:K47 E53:K53 E59:K59 E65:K65 E75:K75 E81:K81 E87:K87 E16:K16 E22:K22 E28:K28 E34:K34 E44:K44 E50:K50 E56:K56 E62:K62 E68:K68 E78:K78 E84:K84">
    <cfRule type="cellIs" dxfId="4" priority="1" stopIfTrue="1" operator="greaterThan">
      <formula>SMALL($E7:$K7,5)</formula>
    </cfRule>
  </conditionalFormatting>
  <printOptions horizontalCentered="1"/>
  <pageMargins left="0" right="0" top="0.78740157480314965" bottom="0.78740157480314965" header="0.19685039370078741" footer="0.19685039370078741"/>
  <pageSetup paperSize="9" orientation="landscape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rowBreaks count="2" manualBreakCount="2">
    <brk id="34" max="16383" man="1"/>
    <brk id="68" max="16383" man="1"/>
  </rowBreaks>
  <drawing r:id="rId3"/>
  <legacyDrawing r:id="rId4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11">
    <pageSetUpPr autoPageBreaks="0"/>
  </sheetPr>
  <dimension ref="B1:L29"/>
  <sheetViews>
    <sheetView showGridLines="0" showRowColHeaders="0" workbookViewId="0">
      <selection activeCell="D11" sqref="D11"/>
    </sheetView>
  </sheetViews>
  <sheetFormatPr defaultColWidth="7.5703125" defaultRowHeight="12.75" x14ac:dyDescent="0.2"/>
  <cols>
    <col min="1" max="1" width="1.42578125" style="1" customWidth="1"/>
    <col min="2" max="2" width="4.7109375" style="23" customWidth="1"/>
    <col min="3" max="3" width="25.7109375" style="23" customWidth="1"/>
    <col min="4" max="4" width="5.7109375" style="337" customWidth="1"/>
    <col min="5" max="5" width="1.42578125" style="1" customWidth="1"/>
    <col min="6" max="6" width="5.7109375" style="1" hidden="1" customWidth="1"/>
    <col min="7" max="7" width="1.42578125" style="1" hidden="1" customWidth="1"/>
    <col min="8" max="8" width="6.7109375" style="1" customWidth="1"/>
    <col min="9" max="9" width="1.42578125" style="1" customWidth="1"/>
    <col min="10" max="16384" width="7.5703125" style="1"/>
  </cols>
  <sheetData>
    <row r="1" spans="2:12" ht="26.25" x14ac:dyDescent="0.4">
      <c r="B1" s="781" t="s">
        <v>74</v>
      </c>
      <c r="C1" s="781"/>
      <c r="D1" s="781"/>
      <c r="E1" s="781"/>
      <c r="F1" s="781"/>
      <c r="G1" s="781"/>
      <c r="H1" s="781"/>
    </row>
    <row r="2" spans="2:12" ht="15" customHeight="1" thickBot="1" x14ac:dyDescent="0.45">
      <c r="B2" s="2"/>
      <c r="C2" s="2"/>
      <c r="D2" s="395"/>
    </row>
    <row r="3" spans="2:12" ht="15" customHeight="1" thickBot="1" x14ac:dyDescent="0.45">
      <c r="B3" s="2"/>
      <c r="C3" s="59" t="str">
        <f>Start!D5</f>
        <v>Dorci</v>
      </c>
      <c r="D3" s="258"/>
    </row>
    <row r="4" spans="2:12" s="5" customFormat="1" ht="16.5" thickBot="1" x14ac:dyDescent="0.3">
      <c r="B4" s="210" t="s">
        <v>1</v>
      </c>
      <c r="C4" s="210" t="s">
        <v>2</v>
      </c>
      <c r="D4" s="697" t="s">
        <v>56</v>
      </c>
      <c r="F4" s="7" t="s">
        <v>4</v>
      </c>
      <c r="H4" s="694" t="s">
        <v>4</v>
      </c>
    </row>
    <row r="5" spans="2:12" x14ac:dyDescent="0.2">
      <c r="B5" s="8">
        <f>Start!C7</f>
        <v>1</v>
      </c>
      <c r="C5" s="9" t="str">
        <f>IF(Start!D7="","",Start!D7)</f>
        <v>Zderaz</v>
      </c>
      <c r="D5" s="698">
        <v>2</v>
      </c>
      <c r="F5" s="11">
        <f t="shared" ref="F5:F29" si="0">IF(C5="","",IF(D5="","DNF",IF(OR(D5="NP",D5="DNF"),D5,RANK(D5,D$5:D$28,1))))</f>
        <v>3</v>
      </c>
      <c r="H5" s="690">
        <f t="shared" ref="H5:H29" si="1">IF(C5="","",IF(OR(F5="NP",F5="DNF"),IF(F5="NP",MAX(F$5:F$29)+COUNTIF((F$5:F$29),MAX(F$5:F$29)),MAX(F$5:F$29)+COUNTIF((F$5:F$29),MAX(F$5:F$29))+COUNTIF((F$5:F$29),"NP")),F5))</f>
        <v>3</v>
      </c>
      <c r="I5" s="212"/>
      <c r="J5" s="3"/>
      <c r="K5" s="3"/>
    </row>
    <row r="6" spans="2:12" x14ac:dyDescent="0.2">
      <c r="B6" s="658">
        <f>Start!C8</f>
        <v>2</v>
      </c>
      <c r="C6" s="659" t="str">
        <f>IF(Start!D8="","",Start!D8)</f>
        <v>Jevíčko</v>
      </c>
      <c r="D6" s="699">
        <v>1</v>
      </c>
      <c r="F6" s="16">
        <f t="shared" si="0"/>
        <v>2</v>
      </c>
      <c r="H6" s="691">
        <f t="shared" si="1"/>
        <v>2</v>
      </c>
      <c r="I6" s="17"/>
      <c r="J6" s="3"/>
    </row>
    <row r="7" spans="2:12" x14ac:dyDescent="0.2">
      <c r="B7" s="12">
        <f>Start!C9</f>
        <v>3</v>
      </c>
      <c r="C7" s="13" t="str">
        <f>IF(Start!D9="","",Start!D9)</f>
        <v>Brandýs nad Orlicí</v>
      </c>
      <c r="D7" s="699">
        <v>10</v>
      </c>
      <c r="F7" s="16">
        <f t="shared" si="0"/>
        <v>5</v>
      </c>
      <c r="H7" s="691">
        <f t="shared" si="1"/>
        <v>5</v>
      </c>
      <c r="I7" s="17"/>
      <c r="J7" s="17"/>
    </row>
    <row r="8" spans="2:12" x14ac:dyDescent="0.2">
      <c r="B8" s="658">
        <f>Start!C10</f>
        <v>4</v>
      </c>
      <c r="C8" s="659" t="str">
        <f>IF(Start!D10="","",Start!D10)</f>
        <v>Holice</v>
      </c>
      <c r="D8" s="699">
        <v>16</v>
      </c>
      <c r="F8" s="16">
        <f t="shared" si="0"/>
        <v>6</v>
      </c>
      <c r="H8" s="691">
        <f t="shared" si="1"/>
        <v>6</v>
      </c>
      <c r="I8" s="17"/>
      <c r="J8" s="17"/>
      <c r="K8" s="17"/>
      <c r="L8" s="17"/>
    </row>
    <row r="9" spans="2:12" x14ac:dyDescent="0.2">
      <c r="B9" s="12">
        <f>Start!C11</f>
        <v>5</v>
      </c>
      <c r="C9" s="13" t="str">
        <f>IF(Start!D11="","",Start!D11)</f>
        <v>Bohousová</v>
      </c>
      <c r="D9" s="699">
        <v>3</v>
      </c>
      <c r="F9" s="16">
        <f t="shared" si="0"/>
        <v>4</v>
      </c>
      <c r="H9" s="691">
        <f t="shared" si="1"/>
        <v>4</v>
      </c>
      <c r="I9" s="17"/>
      <c r="J9" s="213"/>
    </row>
    <row r="10" spans="2:12" x14ac:dyDescent="0.2">
      <c r="B10" s="658">
        <f>Start!C12</f>
        <v>6</v>
      </c>
      <c r="C10" s="659" t="str">
        <f>IF(Start!D12="","",Start!D12)</f>
        <v>Pomezí</v>
      </c>
      <c r="D10" s="699">
        <v>0</v>
      </c>
      <c r="F10" s="16">
        <f t="shared" si="0"/>
        <v>1</v>
      </c>
      <c r="H10" s="691">
        <f t="shared" si="1"/>
        <v>1</v>
      </c>
      <c r="I10" s="17"/>
    </row>
    <row r="11" spans="2:12" x14ac:dyDescent="0.2">
      <c r="B11" s="12">
        <f>Start!C13</f>
        <v>7</v>
      </c>
      <c r="C11" s="13" t="str">
        <f>IF(Start!D13="","",Start!D13)</f>
        <v/>
      </c>
      <c r="D11" s="699" t="str">
        <f t="shared" ref="D11:D21" si="2">IF(C11="","",0)</f>
        <v/>
      </c>
      <c r="F11" s="16" t="str">
        <f t="shared" si="0"/>
        <v/>
      </c>
      <c r="H11" s="691" t="str">
        <f t="shared" si="1"/>
        <v/>
      </c>
      <c r="I11" s="17"/>
    </row>
    <row r="12" spans="2:12" x14ac:dyDescent="0.2">
      <c r="B12" s="658">
        <f>Start!C14</f>
        <v>8</v>
      </c>
      <c r="C12" s="659" t="str">
        <f>IF(Start!D14="","",Start!D14)</f>
        <v/>
      </c>
      <c r="D12" s="699" t="str">
        <f t="shared" si="2"/>
        <v/>
      </c>
      <c r="F12" s="16" t="str">
        <f t="shared" si="0"/>
        <v/>
      </c>
      <c r="H12" s="691" t="str">
        <f t="shared" si="1"/>
        <v/>
      </c>
      <c r="I12" s="17"/>
    </row>
    <row r="13" spans="2:12" x14ac:dyDescent="0.2">
      <c r="B13" s="12">
        <f>Start!C15</f>
        <v>9</v>
      </c>
      <c r="C13" s="13" t="str">
        <f>IF(Start!D15="","",Start!D15)</f>
        <v/>
      </c>
      <c r="D13" s="699" t="str">
        <f t="shared" si="2"/>
        <v/>
      </c>
      <c r="F13" s="16" t="str">
        <f t="shared" si="0"/>
        <v/>
      </c>
      <c r="H13" s="691" t="str">
        <f t="shared" si="1"/>
        <v/>
      </c>
      <c r="I13" s="17"/>
    </row>
    <row r="14" spans="2:12" x14ac:dyDescent="0.2">
      <c r="B14" s="671">
        <f>Start!C16</f>
        <v>10</v>
      </c>
      <c r="C14" s="672" t="str">
        <f>IF(Start!D16="","",Start!D16)</f>
        <v/>
      </c>
      <c r="D14" s="700" t="str">
        <f t="shared" si="2"/>
        <v/>
      </c>
      <c r="F14" s="165" t="str">
        <f t="shared" si="0"/>
        <v/>
      </c>
      <c r="H14" s="696" t="str">
        <f t="shared" si="1"/>
        <v/>
      </c>
      <c r="I14" s="17"/>
    </row>
    <row r="15" spans="2:12" x14ac:dyDescent="0.2">
      <c r="B15" s="158">
        <f>Start!C17</f>
        <v>11</v>
      </c>
      <c r="C15" s="159" t="str">
        <f>IF(Start!D17="","",Start!D17)</f>
        <v/>
      </c>
      <c r="D15" s="700" t="str">
        <f t="shared" si="2"/>
        <v/>
      </c>
      <c r="F15" s="165" t="str">
        <f t="shared" si="0"/>
        <v/>
      </c>
      <c r="H15" s="696" t="str">
        <f t="shared" si="1"/>
        <v/>
      </c>
      <c r="I15" s="17"/>
    </row>
    <row r="16" spans="2:12" x14ac:dyDescent="0.2">
      <c r="B16" s="671">
        <f>Start!C18</f>
        <v>12</v>
      </c>
      <c r="C16" s="672" t="str">
        <f>IF(Start!D18="","",Start!D18)</f>
        <v/>
      </c>
      <c r="D16" s="700" t="str">
        <f t="shared" si="2"/>
        <v/>
      </c>
      <c r="F16" s="165" t="str">
        <f t="shared" si="0"/>
        <v/>
      </c>
      <c r="H16" s="696" t="str">
        <f t="shared" si="1"/>
        <v/>
      </c>
      <c r="I16" s="17"/>
    </row>
    <row r="17" spans="2:10" x14ac:dyDescent="0.2">
      <c r="B17" s="158">
        <f>Start!C19</f>
        <v>13</v>
      </c>
      <c r="C17" s="159" t="str">
        <f>IF(Start!D19="","",Start!D19)</f>
        <v/>
      </c>
      <c r="D17" s="700" t="str">
        <f t="shared" si="2"/>
        <v/>
      </c>
      <c r="F17" s="165" t="str">
        <f t="shared" si="0"/>
        <v/>
      </c>
      <c r="H17" s="696" t="str">
        <f t="shared" si="1"/>
        <v/>
      </c>
      <c r="I17" s="17"/>
    </row>
    <row r="18" spans="2:10" x14ac:dyDescent="0.2">
      <c r="B18" s="671">
        <f>Start!C20</f>
        <v>14</v>
      </c>
      <c r="C18" s="672" t="str">
        <f>IF(Start!D20="","",Start!D20)</f>
        <v/>
      </c>
      <c r="D18" s="700" t="str">
        <f t="shared" si="2"/>
        <v/>
      </c>
      <c r="F18" s="165" t="str">
        <f t="shared" si="0"/>
        <v/>
      </c>
      <c r="H18" s="696" t="str">
        <f t="shared" si="1"/>
        <v/>
      </c>
      <c r="I18" s="17"/>
    </row>
    <row r="19" spans="2:10" x14ac:dyDescent="0.2">
      <c r="B19" s="12">
        <f>Start!C21</f>
        <v>15</v>
      </c>
      <c r="C19" s="13" t="str">
        <f>IF(Start!D21="","",Start!D21)</f>
        <v/>
      </c>
      <c r="D19" s="699" t="str">
        <f t="shared" si="2"/>
        <v/>
      </c>
      <c r="F19" s="16" t="str">
        <f t="shared" si="0"/>
        <v/>
      </c>
      <c r="H19" s="691" t="str">
        <f t="shared" si="1"/>
        <v/>
      </c>
      <c r="I19" s="17"/>
    </row>
    <row r="20" spans="2:10" x14ac:dyDescent="0.2">
      <c r="B20" s="666">
        <f>Start!C22</f>
        <v>16</v>
      </c>
      <c r="C20" s="667" t="str">
        <f>IF(Start!D22="","",Start!D22)</f>
        <v/>
      </c>
      <c r="D20" s="701" t="str">
        <f t="shared" si="2"/>
        <v/>
      </c>
      <c r="F20" s="394" t="str">
        <f t="shared" si="0"/>
        <v/>
      </c>
      <c r="H20" s="692" t="str">
        <f t="shared" si="1"/>
        <v/>
      </c>
      <c r="I20" s="17"/>
      <c r="J20" s="213"/>
    </row>
    <row r="21" spans="2:10" x14ac:dyDescent="0.2">
      <c r="B21" s="12">
        <f>Start!C23</f>
        <v>17</v>
      </c>
      <c r="C21" s="13" t="str">
        <f>IF(Start!D23="","",Start!D23)</f>
        <v/>
      </c>
      <c r="D21" s="699" t="str">
        <f t="shared" si="2"/>
        <v/>
      </c>
      <c r="F21" s="16" t="str">
        <f t="shared" si="0"/>
        <v/>
      </c>
      <c r="H21" s="691" t="str">
        <f t="shared" si="1"/>
        <v/>
      </c>
      <c r="I21" s="17"/>
    </row>
    <row r="22" spans="2:10" x14ac:dyDescent="0.2">
      <c r="B22" s="658">
        <f>Start!C24</f>
        <v>18</v>
      </c>
      <c r="C22" s="659" t="str">
        <f>IF(Start!D24="","",Start!D24)</f>
        <v/>
      </c>
      <c r="D22" s="699" t="str">
        <f t="shared" ref="D22:D29" si="3">IF(C22="","",0)</f>
        <v/>
      </c>
      <c r="F22" s="16" t="str">
        <f t="shared" si="0"/>
        <v/>
      </c>
      <c r="H22" s="691" t="str">
        <f t="shared" si="1"/>
        <v/>
      </c>
      <c r="I22" s="17"/>
    </row>
    <row r="23" spans="2:10" x14ac:dyDescent="0.2">
      <c r="B23" s="12">
        <f>Start!C25</f>
        <v>19</v>
      </c>
      <c r="C23" s="13" t="str">
        <f>IF(Start!D25="","",Start!D25)</f>
        <v/>
      </c>
      <c r="D23" s="699" t="str">
        <f t="shared" si="3"/>
        <v/>
      </c>
      <c r="F23" s="16" t="str">
        <f t="shared" si="0"/>
        <v/>
      </c>
      <c r="H23" s="691" t="str">
        <f t="shared" si="1"/>
        <v/>
      </c>
      <c r="I23" s="17"/>
    </row>
    <row r="24" spans="2:10" x14ac:dyDescent="0.2">
      <c r="B24" s="658">
        <f>Start!C26</f>
        <v>20</v>
      </c>
      <c r="C24" s="659" t="str">
        <f>IF(Start!D26="","",Start!D26)</f>
        <v/>
      </c>
      <c r="D24" s="699" t="str">
        <f t="shared" si="3"/>
        <v/>
      </c>
      <c r="F24" s="16" t="str">
        <f t="shared" si="0"/>
        <v/>
      </c>
      <c r="H24" s="691" t="str">
        <f t="shared" si="1"/>
        <v/>
      </c>
      <c r="I24" s="17"/>
    </row>
    <row r="25" spans="2:10" x14ac:dyDescent="0.2">
      <c r="B25" s="158">
        <f>Start!C27</f>
        <v>21</v>
      </c>
      <c r="C25" s="159" t="str">
        <f>IF(Start!D27="","",Start!D27)</f>
        <v/>
      </c>
      <c r="D25" s="700" t="str">
        <f t="shared" si="3"/>
        <v/>
      </c>
      <c r="F25" s="165" t="str">
        <f t="shared" si="0"/>
        <v/>
      </c>
      <c r="H25" s="696" t="str">
        <f t="shared" si="1"/>
        <v/>
      </c>
      <c r="I25" s="17"/>
    </row>
    <row r="26" spans="2:10" x14ac:dyDescent="0.2">
      <c r="B26" s="671">
        <f>Start!C28</f>
        <v>22</v>
      </c>
      <c r="C26" s="672" t="str">
        <f>IF(Start!D28="","",Start!D28)</f>
        <v/>
      </c>
      <c r="D26" s="700" t="str">
        <f t="shared" si="3"/>
        <v/>
      </c>
      <c r="F26" s="165" t="str">
        <f t="shared" si="0"/>
        <v/>
      </c>
      <c r="H26" s="696" t="str">
        <f t="shared" si="1"/>
        <v/>
      </c>
      <c r="I26" s="17"/>
    </row>
    <row r="27" spans="2:10" x14ac:dyDescent="0.2">
      <c r="B27" s="158">
        <f>Start!C29</f>
        <v>23</v>
      </c>
      <c r="C27" s="159" t="str">
        <f>IF(Start!D29="","",Start!D29)</f>
        <v/>
      </c>
      <c r="D27" s="700" t="str">
        <f t="shared" si="3"/>
        <v/>
      </c>
      <c r="F27" s="165" t="str">
        <f t="shared" si="0"/>
        <v/>
      </c>
      <c r="H27" s="696" t="str">
        <f t="shared" si="1"/>
        <v/>
      </c>
      <c r="I27" s="17"/>
    </row>
    <row r="28" spans="2:10" x14ac:dyDescent="0.2">
      <c r="B28" s="671">
        <f>Start!C30</f>
        <v>24</v>
      </c>
      <c r="C28" s="672" t="str">
        <f>IF(Start!D30="","",Start!D30)</f>
        <v/>
      </c>
      <c r="D28" s="700" t="str">
        <f t="shared" si="3"/>
        <v/>
      </c>
      <c r="F28" s="165" t="str">
        <f t="shared" si="0"/>
        <v/>
      </c>
      <c r="H28" s="696" t="str">
        <f t="shared" si="1"/>
        <v/>
      </c>
      <c r="I28" s="17"/>
    </row>
    <row r="29" spans="2:10" ht="13.5" thickBot="1" x14ac:dyDescent="0.25">
      <c r="B29" s="18">
        <f>Start!C31</f>
        <v>25</v>
      </c>
      <c r="C29" s="19" t="str">
        <f>IF(Start!D31="","",Start!D31)</f>
        <v/>
      </c>
      <c r="D29" s="702" t="str">
        <f t="shared" si="3"/>
        <v/>
      </c>
      <c r="F29" s="22" t="str">
        <f t="shared" si="0"/>
        <v/>
      </c>
      <c r="H29" s="693" t="str">
        <f t="shared" si="1"/>
        <v/>
      </c>
      <c r="I29" s="17"/>
    </row>
  </sheetData>
  <sheetProtection password="CDBE" sheet="1" objects="1" scenarios="1"/>
  <mergeCells count="1">
    <mergeCell ref="B1:H1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r:id="rId1"/>
  <headerFooter alignWithMargins="0">
    <oddHeader>&amp;CProgram pro zpracování výsledků: DOROST - DRUŽSTVA</oddHeader>
    <oddFooter>&amp;LAutor: Ing. Milan Hoffmann&amp;C&amp;P&amp;ROprávněný uživatel: SH ČMS</oddFooter>
  </headerFooter>
  <ignoredErrors>
    <ignoredError sqref="D11:D29" unlockedFormula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6">
    <pageSetUpPr autoPageBreaks="0"/>
  </sheetPr>
  <dimension ref="B1:P29"/>
  <sheetViews>
    <sheetView showGridLines="0" showRowColHeaders="0" workbookViewId="0">
      <selection activeCell="H11" sqref="H11"/>
    </sheetView>
  </sheetViews>
  <sheetFormatPr defaultColWidth="5.5703125" defaultRowHeight="12.75" x14ac:dyDescent="0.2"/>
  <cols>
    <col min="1" max="1" width="1.140625" style="1" customWidth="1"/>
    <col min="2" max="2" width="4.7109375" style="23" customWidth="1"/>
    <col min="3" max="3" width="25.7109375" style="23" customWidth="1"/>
    <col min="4" max="6" width="6.7109375" style="23" customWidth="1"/>
    <col min="7" max="7" width="6.7109375" style="3" customWidth="1"/>
    <col min="8" max="8" width="6.7109375" style="24" customWidth="1"/>
    <col min="9" max="11" width="6.7109375" style="3" customWidth="1"/>
    <col min="12" max="12" width="6.7109375" style="1" customWidth="1"/>
    <col min="13" max="13" width="1.140625" style="1" customWidth="1"/>
    <col min="14" max="14" width="5.7109375" style="1" hidden="1" customWidth="1"/>
    <col min="15" max="15" width="1.140625" style="1" hidden="1" customWidth="1"/>
    <col min="16" max="16" width="6.7109375" style="1" customWidth="1"/>
    <col min="17" max="17" width="1.7109375" style="1" customWidth="1"/>
    <col min="18" max="16384" width="5.5703125" style="1"/>
  </cols>
  <sheetData>
    <row r="1" spans="2:16" ht="26.25" x14ac:dyDescent="0.4">
      <c r="B1" s="781" t="s">
        <v>9</v>
      </c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</row>
    <row r="2" spans="2:16" ht="15" customHeight="1" thickBot="1" x14ac:dyDescent="0.45">
      <c r="B2" s="2"/>
      <c r="C2" s="2"/>
      <c r="D2" s="2"/>
      <c r="E2" s="2"/>
      <c r="F2" s="2"/>
      <c r="G2" s="2"/>
      <c r="H2" s="2"/>
      <c r="I2" s="2"/>
      <c r="J2" s="2"/>
    </row>
    <row r="3" spans="2:16" s="45" customFormat="1" ht="15" customHeight="1" thickBot="1" x14ac:dyDescent="0.25">
      <c r="C3" s="26" t="str">
        <f>Start!$D$5</f>
        <v>Dorci</v>
      </c>
      <c r="D3" s="798" t="s">
        <v>11</v>
      </c>
      <c r="E3" s="816"/>
      <c r="F3" s="816"/>
      <c r="G3" s="799"/>
      <c r="H3" s="798" t="s">
        <v>12</v>
      </c>
      <c r="I3" s="816"/>
      <c r="J3" s="816"/>
      <c r="K3" s="799"/>
    </row>
    <row r="4" spans="2:16" s="5" customFormat="1" ht="16.5" thickBot="1" x14ac:dyDescent="0.3">
      <c r="B4" s="27" t="s">
        <v>1</v>
      </c>
      <c r="C4" s="28" t="s">
        <v>2</v>
      </c>
      <c r="D4" s="36">
        <v>1</v>
      </c>
      <c r="E4" s="37">
        <v>2</v>
      </c>
      <c r="F4" s="38">
        <v>3</v>
      </c>
      <c r="G4" s="39" t="s">
        <v>7</v>
      </c>
      <c r="H4" s="27">
        <v>1</v>
      </c>
      <c r="I4" s="38">
        <v>2</v>
      </c>
      <c r="J4" s="38">
        <v>3</v>
      </c>
      <c r="K4" s="6" t="s">
        <v>7</v>
      </c>
      <c r="L4" s="40" t="s">
        <v>3</v>
      </c>
      <c r="N4" s="7" t="s">
        <v>4</v>
      </c>
      <c r="P4" s="62" t="s">
        <v>4</v>
      </c>
    </row>
    <row r="5" spans="2:16" x14ac:dyDescent="0.2">
      <c r="B5" s="8">
        <f>Start!C7</f>
        <v>1</v>
      </c>
      <c r="C5" s="9" t="str">
        <f>IF(Start!D7="","",Start!D7)</f>
        <v>Zderaz</v>
      </c>
      <c r="D5" s="42">
        <v>29.47</v>
      </c>
      <c r="E5" s="43"/>
      <c r="F5" s="44"/>
      <c r="G5" s="10">
        <f>IF($C5="","",IF(OR($D5="DNF",$E5="DNF",$F5="DNF",AND($D5="",$E5="",$F5="")),"DNF",IF(OR($D5="NP",$E5="NP",$F5="NP"),"NP",IF(ISERROR(MEDIAN($D5:$F5)),"DNF",IF(OR($D5="X",$E5="X",$F5="X",$D5="",$E5="",$F5="",$D5="x",$E5="x",$F5="x"),MAX($D5:$F5),MEDIAN($D5:$F5))))))</f>
        <v>29.47</v>
      </c>
      <c r="H5" s="42" t="s">
        <v>256</v>
      </c>
      <c r="I5" s="43"/>
      <c r="J5" s="44"/>
      <c r="K5" s="10" t="str">
        <f>IF($C5="","",IF(OR($H5="DNF",$I5="DNF",$J5="DNF",AND($H5="",$I5="",$J5="")),"DNF",IF(OR($H5="NP",$I5="NP",$J5="NP"),"NP",IF(ISERROR(MEDIAN($H5:$J5)),"DNF",IF(OR($H5="X",$I5="X",$J5="X",$H5="",$I5="",$J5="",$H5="x",$I5="x",$J5="x"),MAX($H5:$J5),MEDIAN($H5:$J5))))))</f>
        <v>NP</v>
      </c>
      <c r="L5" s="41">
        <f>IF(C5="","",IF(OR(AND(G5="NP",K5="NP"),AND(G5="DNF",K5="DNF")),G5,IF(AND(G5="NP",K5="DNF"),G5,IF(AND(G5="DNF",K5="NP"),K5,MIN(G5,K5)))))</f>
        <v>29.47</v>
      </c>
      <c r="N5" s="11">
        <f t="shared" ref="N5:N29" si="0">IF(C5="","",IF(OR(L5="NP",L5="DNF"),L5,RANK(L5,L$5:L$29,1)))</f>
        <v>2</v>
      </c>
      <c r="P5" s="690">
        <f t="shared" ref="P5:P29" si="1">IF(C5="","",IF(OR(N5="NP",N5="DNF"),IF(N5="NP",MAX(N$5:N$28)+COUNTIF((N$5:N$28),MAX(N$5:N$28)),MAX(N$5:N$28)+COUNTIF((N$5:N$28),MAX(N$5:N$28))+COUNTIF((N$5:N$28),"NP")),N5))</f>
        <v>2</v>
      </c>
    </row>
    <row r="6" spans="2:16" x14ac:dyDescent="0.2">
      <c r="B6" s="658">
        <f>Start!C8</f>
        <v>2</v>
      </c>
      <c r="C6" s="659" t="str">
        <f>IF(Start!D8="","",Start!D8)</f>
        <v>Jevíčko</v>
      </c>
      <c r="D6" s="660">
        <v>69.12</v>
      </c>
      <c r="E6" s="661"/>
      <c r="F6" s="662"/>
      <c r="G6" s="14">
        <f t="shared" ref="G6:G29" si="2">IF($C6="","",IF(OR($D6="DNF",$E6="DNF",$F6="DNF",AND($D6="",$E6="",$F6="")),"DNF",IF(OR($D6="NP",$E6="NP",$F6="NP"),"NP",IF(ISERROR(MEDIAN($D6:$F6)),"DNF",IF(OR($D6="X",$E6="X",$F6="X",$D6="",$E6="",$F6="",$D6="x",$E6="x",$F6="x"),MAX($D6:$F6),MEDIAN($D6:$F6))))))</f>
        <v>69.12</v>
      </c>
      <c r="H6" s="660">
        <v>28.95</v>
      </c>
      <c r="I6" s="661"/>
      <c r="J6" s="662"/>
      <c r="K6" s="14">
        <f t="shared" ref="K6:K29" si="3">IF($C6="","",IF(OR($H6="DNF",$I6="DNF",$J6="DNF",AND($H6="",$I6="",$J6="")),"DNF",IF(OR($H6="NP",$I6="NP",$J6="NP"),"NP",IF(ISERROR(MEDIAN($H6:$J6)),"DNF",IF(OR($H6="X",$I6="X",$J6="X",$H6="",$I6="",$J6="",$H6="x",$I6="x",$J6="x"),MAX($H6:$J6),MEDIAN($H6:$J6))))))</f>
        <v>28.95</v>
      </c>
      <c r="L6" s="15">
        <f t="shared" ref="L6:L28" si="4">IF(C6="","",IF(OR(AND(G6="NP",K6="NP"),AND(G6="DNF",K6="DNF")),G6,IF(AND(G6="NP",K6="DNF"),G6,IF(AND(G6="DNF",K6="NP"),K6,MIN(G6,K6)))))</f>
        <v>28.95</v>
      </c>
      <c r="N6" s="16">
        <f t="shared" si="0"/>
        <v>1</v>
      </c>
      <c r="P6" s="691">
        <f t="shared" si="1"/>
        <v>1</v>
      </c>
    </row>
    <row r="7" spans="2:16" x14ac:dyDescent="0.2">
      <c r="B7" s="12">
        <f>Start!C9</f>
        <v>3</v>
      </c>
      <c r="C7" s="13" t="str">
        <f>IF(Start!D9="","",Start!D9)</f>
        <v>Brandýs nad Orlicí</v>
      </c>
      <c r="D7" s="33">
        <v>42</v>
      </c>
      <c r="E7" s="29"/>
      <c r="F7" s="30"/>
      <c r="G7" s="14">
        <f t="shared" si="2"/>
        <v>42</v>
      </c>
      <c r="H7" s="33">
        <v>54.96</v>
      </c>
      <c r="I7" s="29"/>
      <c r="J7" s="30"/>
      <c r="K7" s="14">
        <f t="shared" si="3"/>
        <v>54.96</v>
      </c>
      <c r="L7" s="15">
        <f t="shared" si="4"/>
        <v>42</v>
      </c>
      <c r="N7" s="16">
        <f t="shared" si="0"/>
        <v>5</v>
      </c>
      <c r="P7" s="691">
        <f t="shared" si="1"/>
        <v>5</v>
      </c>
    </row>
    <row r="8" spans="2:16" x14ac:dyDescent="0.2">
      <c r="B8" s="658">
        <f>Start!C10</f>
        <v>4</v>
      </c>
      <c r="C8" s="659" t="str">
        <f>IF(Start!D10="","",Start!D10)</f>
        <v>Holice</v>
      </c>
      <c r="D8" s="660">
        <v>82.5</v>
      </c>
      <c r="E8" s="661"/>
      <c r="F8" s="662"/>
      <c r="G8" s="14">
        <f t="shared" si="2"/>
        <v>82.5</v>
      </c>
      <c r="H8" s="660">
        <v>60.2</v>
      </c>
      <c r="I8" s="661"/>
      <c r="J8" s="662"/>
      <c r="K8" s="14">
        <f t="shared" si="3"/>
        <v>60.2</v>
      </c>
      <c r="L8" s="15">
        <f t="shared" si="4"/>
        <v>60.2</v>
      </c>
      <c r="N8" s="16">
        <f t="shared" si="0"/>
        <v>6</v>
      </c>
      <c r="P8" s="691">
        <f t="shared" si="1"/>
        <v>6</v>
      </c>
    </row>
    <row r="9" spans="2:16" x14ac:dyDescent="0.2">
      <c r="B9" s="12">
        <f>Start!C11</f>
        <v>5</v>
      </c>
      <c r="C9" s="13" t="str">
        <f>IF(Start!D11="","",Start!D11)</f>
        <v>Bohousová</v>
      </c>
      <c r="D9" s="33">
        <v>31.44</v>
      </c>
      <c r="E9" s="29"/>
      <c r="F9" s="30"/>
      <c r="G9" s="14">
        <f t="shared" si="2"/>
        <v>31.44</v>
      </c>
      <c r="H9" s="33">
        <v>35.590000000000003</v>
      </c>
      <c r="I9" s="29"/>
      <c r="J9" s="30"/>
      <c r="K9" s="14">
        <f t="shared" si="3"/>
        <v>35.590000000000003</v>
      </c>
      <c r="L9" s="15">
        <f t="shared" si="4"/>
        <v>31.44</v>
      </c>
      <c r="N9" s="16">
        <f t="shared" si="0"/>
        <v>4</v>
      </c>
      <c r="P9" s="691">
        <f t="shared" si="1"/>
        <v>4</v>
      </c>
    </row>
    <row r="10" spans="2:16" x14ac:dyDescent="0.2">
      <c r="B10" s="658">
        <f>Start!C12</f>
        <v>6</v>
      </c>
      <c r="C10" s="659" t="str">
        <f>IF(Start!D12="","",Start!D12)</f>
        <v>Pomezí</v>
      </c>
      <c r="D10" s="660">
        <v>30.05</v>
      </c>
      <c r="E10" s="661"/>
      <c r="F10" s="662"/>
      <c r="G10" s="14">
        <f t="shared" si="2"/>
        <v>30.05</v>
      </c>
      <c r="H10" s="660">
        <v>31.17</v>
      </c>
      <c r="I10" s="661"/>
      <c r="J10" s="662"/>
      <c r="K10" s="14">
        <f t="shared" si="3"/>
        <v>31.17</v>
      </c>
      <c r="L10" s="15">
        <f t="shared" si="4"/>
        <v>30.05</v>
      </c>
      <c r="N10" s="16">
        <f t="shared" si="0"/>
        <v>3</v>
      </c>
      <c r="P10" s="691">
        <f t="shared" si="1"/>
        <v>3</v>
      </c>
    </row>
    <row r="11" spans="2:16" x14ac:dyDescent="0.2">
      <c r="B11" s="12">
        <f>Start!C13</f>
        <v>7</v>
      </c>
      <c r="C11" s="13" t="str">
        <f>IF(Start!D13="","",Start!D13)</f>
        <v/>
      </c>
      <c r="D11" s="33"/>
      <c r="E11" s="29"/>
      <c r="F11" s="30"/>
      <c r="G11" s="14" t="str">
        <f t="shared" si="2"/>
        <v/>
      </c>
      <c r="H11" s="33"/>
      <c r="I11" s="29"/>
      <c r="J11" s="30"/>
      <c r="K11" s="14" t="str">
        <f t="shared" si="3"/>
        <v/>
      </c>
      <c r="L11" s="15" t="str">
        <f t="shared" si="4"/>
        <v/>
      </c>
      <c r="N11" s="16" t="str">
        <f t="shared" si="0"/>
        <v/>
      </c>
      <c r="P11" s="691" t="str">
        <f t="shared" si="1"/>
        <v/>
      </c>
    </row>
    <row r="12" spans="2:16" x14ac:dyDescent="0.2">
      <c r="B12" s="658">
        <f>Start!C14</f>
        <v>8</v>
      </c>
      <c r="C12" s="659" t="str">
        <f>IF(Start!D14="","",Start!D14)</f>
        <v/>
      </c>
      <c r="D12" s="660"/>
      <c r="E12" s="661"/>
      <c r="F12" s="662"/>
      <c r="G12" s="14" t="str">
        <f t="shared" si="2"/>
        <v/>
      </c>
      <c r="H12" s="660"/>
      <c r="I12" s="661"/>
      <c r="J12" s="662"/>
      <c r="K12" s="14" t="str">
        <f t="shared" si="3"/>
        <v/>
      </c>
      <c r="L12" s="15" t="str">
        <f t="shared" si="4"/>
        <v/>
      </c>
      <c r="N12" s="16" t="str">
        <f t="shared" si="0"/>
        <v/>
      </c>
      <c r="P12" s="691" t="str">
        <f t="shared" si="1"/>
        <v/>
      </c>
    </row>
    <row r="13" spans="2:16" x14ac:dyDescent="0.2">
      <c r="B13" s="12">
        <f>Start!C15</f>
        <v>9</v>
      </c>
      <c r="C13" s="13" t="str">
        <f>IF(Start!D15="","",Start!D15)</f>
        <v/>
      </c>
      <c r="D13" s="33"/>
      <c r="E13" s="29"/>
      <c r="F13" s="30"/>
      <c r="G13" s="14" t="str">
        <f t="shared" si="2"/>
        <v/>
      </c>
      <c r="H13" s="33"/>
      <c r="I13" s="29"/>
      <c r="J13" s="30"/>
      <c r="K13" s="14" t="str">
        <f t="shared" si="3"/>
        <v/>
      </c>
      <c r="L13" s="15" t="str">
        <f t="shared" si="4"/>
        <v/>
      </c>
      <c r="N13" s="16" t="str">
        <f t="shared" si="0"/>
        <v/>
      </c>
      <c r="P13" s="691" t="str">
        <f t="shared" si="1"/>
        <v/>
      </c>
    </row>
    <row r="14" spans="2:16" x14ac:dyDescent="0.2">
      <c r="B14" s="671">
        <f>Start!C16</f>
        <v>10</v>
      </c>
      <c r="C14" s="672" t="str">
        <f>IF(Start!D16="","",Start!D16)</f>
        <v/>
      </c>
      <c r="D14" s="668"/>
      <c r="E14" s="669"/>
      <c r="F14" s="670"/>
      <c r="G14" s="163" t="str">
        <f t="shared" si="2"/>
        <v/>
      </c>
      <c r="H14" s="668"/>
      <c r="I14" s="669"/>
      <c r="J14" s="670"/>
      <c r="K14" s="163" t="str">
        <f t="shared" si="3"/>
        <v/>
      </c>
      <c r="L14" s="164" t="str">
        <f t="shared" si="4"/>
        <v/>
      </c>
      <c r="N14" s="165" t="str">
        <f t="shared" si="0"/>
        <v/>
      </c>
      <c r="P14" s="691" t="str">
        <f t="shared" si="1"/>
        <v/>
      </c>
    </row>
    <row r="15" spans="2:16" x14ac:dyDescent="0.2">
      <c r="B15" s="158">
        <f>Start!C17</f>
        <v>11</v>
      </c>
      <c r="C15" s="159" t="str">
        <f>IF(Start!D17="","",Start!D17)</f>
        <v/>
      </c>
      <c r="D15" s="160"/>
      <c r="E15" s="161"/>
      <c r="F15" s="162"/>
      <c r="G15" s="163" t="str">
        <f t="shared" si="2"/>
        <v/>
      </c>
      <c r="H15" s="160"/>
      <c r="I15" s="161"/>
      <c r="J15" s="162"/>
      <c r="K15" s="163" t="str">
        <f t="shared" si="3"/>
        <v/>
      </c>
      <c r="L15" s="164" t="str">
        <f t="shared" si="4"/>
        <v/>
      </c>
      <c r="N15" s="165" t="str">
        <f t="shared" si="0"/>
        <v/>
      </c>
      <c r="P15" s="691" t="str">
        <f t="shared" si="1"/>
        <v/>
      </c>
    </row>
    <row r="16" spans="2:16" x14ac:dyDescent="0.2">
      <c r="B16" s="671">
        <f>Start!C18</f>
        <v>12</v>
      </c>
      <c r="C16" s="672" t="str">
        <f>IF(Start!D18="","",Start!D18)</f>
        <v/>
      </c>
      <c r="D16" s="668"/>
      <c r="E16" s="669"/>
      <c r="F16" s="670"/>
      <c r="G16" s="163" t="str">
        <f t="shared" si="2"/>
        <v/>
      </c>
      <c r="H16" s="668"/>
      <c r="I16" s="669"/>
      <c r="J16" s="670"/>
      <c r="K16" s="163" t="str">
        <f t="shared" si="3"/>
        <v/>
      </c>
      <c r="L16" s="164" t="str">
        <f t="shared" si="4"/>
        <v/>
      </c>
      <c r="N16" s="165" t="str">
        <f t="shared" si="0"/>
        <v/>
      </c>
      <c r="P16" s="691" t="str">
        <f t="shared" si="1"/>
        <v/>
      </c>
    </row>
    <row r="17" spans="2:16" x14ac:dyDescent="0.2">
      <c r="B17" s="158">
        <f>Start!C19</f>
        <v>13</v>
      </c>
      <c r="C17" s="159" t="str">
        <f>IF(Start!D19="","",Start!D19)</f>
        <v/>
      </c>
      <c r="D17" s="160"/>
      <c r="E17" s="161"/>
      <c r="F17" s="162"/>
      <c r="G17" s="163" t="str">
        <f t="shared" si="2"/>
        <v/>
      </c>
      <c r="H17" s="160"/>
      <c r="I17" s="161"/>
      <c r="J17" s="162"/>
      <c r="K17" s="163" t="str">
        <f t="shared" si="3"/>
        <v/>
      </c>
      <c r="L17" s="164" t="str">
        <f t="shared" si="4"/>
        <v/>
      </c>
      <c r="N17" s="165" t="str">
        <f t="shared" si="0"/>
        <v/>
      </c>
      <c r="P17" s="691" t="str">
        <f t="shared" si="1"/>
        <v/>
      </c>
    </row>
    <row r="18" spans="2:16" x14ac:dyDescent="0.2">
      <c r="B18" s="671">
        <f>Start!C20</f>
        <v>14</v>
      </c>
      <c r="C18" s="672" t="str">
        <f>IF(Start!D20="","",Start!D20)</f>
        <v/>
      </c>
      <c r="D18" s="668"/>
      <c r="E18" s="669"/>
      <c r="F18" s="670"/>
      <c r="G18" s="163" t="str">
        <f t="shared" si="2"/>
        <v/>
      </c>
      <c r="H18" s="668"/>
      <c r="I18" s="669"/>
      <c r="J18" s="670"/>
      <c r="K18" s="163" t="str">
        <f t="shared" si="3"/>
        <v/>
      </c>
      <c r="L18" s="164" t="str">
        <f t="shared" si="4"/>
        <v/>
      </c>
      <c r="N18" s="165" t="str">
        <f t="shared" si="0"/>
        <v/>
      </c>
      <c r="P18" s="691" t="str">
        <f t="shared" si="1"/>
        <v/>
      </c>
    </row>
    <row r="19" spans="2:16" x14ac:dyDescent="0.2">
      <c r="B19" s="12">
        <f>Start!C21</f>
        <v>15</v>
      </c>
      <c r="C19" s="13" t="str">
        <f>IF(Start!D21="","",Start!D21)</f>
        <v/>
      </c>
      <c r="D19" s="33"/>
      <c r="E19" s="29"/>
      <c r="F19" s="30"/>
      <c r="G19" s="14" t="str">
        <f t="shared" si="2"/>
        <v/>
      </c>
      <c r="H19" s="33"/>
      <c r="I19" s="29"/>
      <c r="J19" s="30"/>
      <c r="K19" s="14" t="str">
        <f t="shared" si="3"/>
        <v/>
      </c>
      <c r="L19" s="15" t="str">
        <f t="shared" si="4"/>
        <v/>
      </c>
      <c r="N19" s="16" t="str">
        <f t="shared" si="0"/>
        <v/>
      </c>
      <c r="P19" s="691" t="str">
        <f t="shared" si="1"/>
        <v/>
      </c>
    </row>
    <row r="20" spans="2:16" x14ac:dyDescent="0.2">
      <c r="B20" s="666">
        <f>Start!C22</f>
        <v>16</v>
      </c>
      <c r="C20" s="667" t="str">
        <f>IF(Start!D22="","",Start!D22)</f>
        <v/>
      </c>
      <c r="D20" s="663"/>
      <c r="E20" s="664"/>
      <c r="F20" s="665"/>
      <c r="G20" s="392" t="str">
        <f t="shared" si="2"/>
        <v/>
      </c>
      <c r="H20" s="663"/>
      <c r="I20" s="664"/>
      <c r="J20" s="665"/>
      <c r="K20" s="392" t="str">
        <f t="shared" si="3"/>
        <v/>
      </c>
      <c r="L20" s="393" t="str">
        <f t="shared" si="4"/>
        <v/>
      </c>
      <c r="N20" s="394" t="str">
        <f t="shared" si="0"/>
        <v/>
      </c>
      <c r="P20" s="692" t="str">
        <f t="shared" si="1"/>
        <v/>
      </c>
    </row>
    <row r="21" spans="2:16" x14ac:dyDescent="0.2">
      <c r="B21" s="12">
        <f>Start!C23</f>
        <v>17</v>
      </c>
      <c r="C21" s="13" t="str">
        <f>IF(Start!D23="","",Start!D23)</f>
        <v/>
      </c>
      <c r="D21" s="33"/>
      <c r="E21" s="29"/>
      <c r="F21" s="30"/>
      <c r="G21" s="14" t="str">
        <f t="shared" si="2"/>
        <v/>
      </c>
      <c r="H21" s="33"/>
      <c r="I21" s="29"/>
      <c r="J21" s="30"/>
      <c r="K21" s="14" t="str">
        <f t="shared" si="3"/>
        <v/>
      </c>
      <c r="L21" s="15" t="str">
        <f t="shared" si="4"/>
        <v/>
      </c>
      <c r="N21" s="16" t="str">
        <f t="shared" si="0"/>
        <v/>
      </c>
      <c r="P21" s="691" t="str">
        <f t="shared" si="1"/>
        <v/>
      </c>
    </row>
    <row r="22" spans="2:16" x14ac:dyDescent="0.2">
      <c r="B22" s="658">
        <f>Start!C24</f>
        <v>18</v>
      </c>
      <c r="C22" s="659" t="str">
        <f>IF(Start!D24="","",Start!D24)</f>
        <v/>
      </c>
      <c r="D22" s="660"/>
      <c r="E22" s="661"/>
      <c r="F22" s="662"/>
      <c r="G22" s="14" t="str">
        <f t="shared" si="2"/>
        <v/>
      </c>
      <c r="H22" s="660"/>
      <c r="I22" s="661"/>
      <c r="J22" s="662"/>
      <c r="K22" s="14" t="str">
        <f t="shared" si="3"/>
        <v/>
      </c>
      <c r="L22" s="15" t="str">
        <f t="shared" si="4"/>
        <v/>
      </c>
      <c r="N22" s="16" t="str">
        <f t="shared" si="0"/>
        <v/>
      </c>
      <c r="P22" s="691" t="str">
        <f t="shared" si="1"/>
        <v/>
      </c>
    </row>
    <row r="23" spans="2:16" x14ac:dyDescent="0.2">
      <c r="B23" s="12">
        <f>Start!C25</f>
        <v>19</v>
      </c>
      <c r="C23" s="13" t="str">
        <f>IF(Start!D25="","",Start!D25)</f>
        <v/>
      </c>
      <c r="D23" s="33"/>
      <c r="E23" s="29"/>
      <c r="F23" s="30"/>
      <c r="G23" s="14" t="str">
        <f t="shared" si="2"/>
        <v/>
      </c>
      <c r="H23" s="33"/>
      <c r="I23" s="29"/>
      <c r="J23" s="30"/>
      <c r="K23" s="14" t="str">
        <f t="shared" si="3"/>
        <v/>
      </c>
      <c r="L23" s="15" t="str">
        <f t="shared" si="4"/>
        <v/>
      </c>
      <c r="N23" s="16" t="str">
        <f t="shared" si="0"/>
        <v/>
      </c>
      <c r="P23" s="691" t="str">
        <f t="shared" si="1"/>
        <v/>
      </c>
    </row>
    <row r="24" spans="2:16" x14ac:dyDescent="0.2">
      <c r="B24" s="658">
        <f>Start!C26</f>
        <v>20</v>
      </c>
      <c r="C24" s="659" t="str">
        <f>IF(Start!D26="","",Start!D26)</f>
        <v/>
      </c>
      <c r="D24" s="660"/>
      <c r="E24" s="661"/>
      <c r="F24" s="662"/>
      <c r="G24" s="14" t="str">
        <f t="shared" si="2"/>
        <v/>
      </c>
      <c r="H24" s="660"/>
      <c r="I24" s="661"/>
      <c r="J24" s="662"/>
      <c r="K24" s="14" t="str">
        <f t="shared" si="3"/>
        <v/>
      </c>
      <c r="L24" s="15" t="str">
        <f t="shared" si="4"/>
        <v/>
      </c>
      <c r="N24" s="16" t="str">
        <f t="shared" si="0"/>
        <v/>
      </c>
      <c r="P24" s="691" t="str">
        <f t="shared" si="1"/>
        <v/>
      </c>
    </row>
    <row r="25" spans="2:16" x14ac:dyDescent="0.2">
      <c r="B25" s="158">
        <f>Start!C27</f>
        <v>21</v>
      </c>
      <c r="C25" s="159" t="str">
        <f>IF(Start!D27="","",Start!D27)</f>
        <v/>
      </c>
      <c r="D25" s="160"/>
      <c r="E25" s="161"/>
      <c r="F25" s="162"/>
      <c r="G25" s="163" t="str">
        <f t="shared" si="2"/>
        <v/>
      </c>
      <c r="H25" s="160"/>
      <c r="I25" s="161"/>
      <c r="J25" s="162"/>
      <c r="K25" s="163" t="str">
        <f t="shared" si="3"/>
        <v/>
      </c>
      <c r="L25" s="164" t="str">
        <f t="shared" si="4"/>
        <v/>
      </c>
      <c r="N25" s="165" t="str">
        <f t="shared" si="0"/>
        <v/>
      </c>
      <c r="P25" s="691" t="str">
        <f t="shared" si="1"/>
        <v/>
      </c>
    </row>
    <row r="26" spans="2:16" x14ac:dyDescent="0.2">
      <c r="B26" s="671">
        <f>Start!C28</f>
        <v>22</v>
      </c>
      <c r="C26" s="672" t="str">
        <f>IF(Start!D28="","",Start!D28)</f>
        <v/>
      </c>
      <c r="D26" s="668"/>
      <c r="E26" s="669"/>
      <c r="F26" s="670"/>
      <c r="G26" s="163" t="str">
        <f t="shared" si="2"/>
        <v/>
      </c>
      <c r="H26" s="668"/>
      <c r="I26" s="669"/>
      <c r="J26" s="670"/>
      <c r="K26" s="163" t="str">
        <f t="shared" si="3"/>
        <v/>
      </c>
      <c r="L26" s="164" t="str">
        <f t="shared" si="4"/>
        <v/>
      </c>
      <c r="N26" s="165" t="str">
        <f t="shared" si="0"/>
        <v/>
      </c>
      <c r="P26" s="691" t="str">
        <f t="shared" si="1"/>
        <v/>
      </c>
    </row>
    <row r="27" spans="2:16" x14ac:dyDescent="0.2">
      <c r="B27" s="158">
        <f>Start!C29</f>
        <v>23</v>
      </c>
      <c r="C27" s="159" t="str">
        <f>IF(Start!D29="","",Start!D29)</f>
        <v/>
      </c>
      <c r="D27" s="160"/>
      <c r="E27" s="161"/>
      <c r="F27" s="162"/>
      <c r="G27" s="163" t="str">
        <f t="shared" si="2"/>
        <v/>
      </c>
      <c r="H27" s="160"/>
      <c r="I27" s="161"/>
      <c r="J27" s="162"/>
      <c r="K27" s="163" t="str">
        <f t="shared" si="3"/>
        <v/>
      </c>
      <c r="L27" s="164" t="str">
        <f t="shared" si="4"/>
        <v/>
      </c>
      <c r="N27" s="165" t="str">
        <f t="shared" si="0"/>
        <v/>
      </c>
      <c r="P27" s="691" t="str">
        <f t="shared" si="1"/>
        <v/>
      </c>
    </row>
    <row r="28" spans="2:16" x14ac:dyDescent="0.2">
      <c r="B28" s="671">
        <f>Start!C30</f>
        <v>24</v>
      </c>
      <c r="C28" s="672" t="str">
        <f>IF(Start!D30="","",Start!D30)</f>
        <v/>
      </c>
      <c r="D28" s="668"/>
      <c r="E28" s="669"/>
      <c r="F28" s="670"/>
      <c r="G28" s="163" t="str">
        <f t="shared" si="2"/>
        <v/>
      </c>
      <c r="H28" s="668"/>
      <c r="I28" s="669"/>
      <c r="J28" s="670"/>
      <c r="K28" s="163" t="str">
        <f t="shared" si="3"/>
        <v/>
      </c>
      <c r="L28" s="164" t="str">
        <f t="shared" si="4"/>
        <v/>
      </c>
      <c r="N28" s="165" t="str">
        <f t="shared" si="0"/>
        <v/>
      </c>
      <c r="P28" s="691" t="str">
        <f t="shared" si="1"/>
        <v/>
      </c>
    </row>
    <row r="29" spans="2:16" ht="13.5" thickBot="1" x14ac:dyDescent="0.25">
      <c r="B29" s="18">
        <f>Start!C31</f>
        <v>25</v>
      </c>
      <c r="C29" s="19" t="str">
        <f>IF(Start!D31="","",Start!D31)</f>
        <v/>
      </c>
      <c r="D29" s="34"/>
      <c r="E29" s="31"/>
      <c r="F29" s="32"/>
      <c r="G29" s="20" t="str">
        <f t="shared" si="2"/>
        <v/>
      </c>
      <c r="H29" s="34"/>
      <c r="I29" s="31"/>
      <c r="J29" s="32"/>
      <c r="K29" s="20" t="str">
        <f t="shared" si="3"/>
        <v/>
      </c>
      <c r="L29" s="21" t="str">
        <f>IF(C29="","",IF(OR(AND(G29="NP",K29="NP"),AND(G29="DNF",K29="DNF")),G29,IF(AND(G29="NP",K29="DNF"),G29,IF(AND(G29="DNF",K29="NP"),K29,MIN(G29,K29)))))</f>
        <v/>
      </c>
      <c r="N29" s="22" t="str">
        <f t="shared" si="0"/>
        <v/>
      </c>
      <c r="P29" s="693" t="str">
        <f t="shared" si="1"/>
        <v/>
      </c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39370078740157483" right="0.39370078740157483" top="0.39370078740157483" bottom="0.39370078740157483" header="0" footer="0"/>
      <printOptions horizontalCentered="1" verticalCentered="1"/>
      <pageSetup paperSize="9" orientation="landscape" horizontalDpi="4294967292" verticalDpi="300" r:id="rId1"/>
      <headerFooter alignWithMargins="0"/>
    </customSheetView>
  </customSheetViews>
  <mergeCells count="3">
    <mergeCell ref="B1:P1"/>
    <mergeCell ref="D3:G3"/>
    <mergeCell ref="H3:K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horizontalDpi="4294967292" verticalDpi="300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>
    <pageSetUpPr autoPageBreaks="0"/>
  </sheetPr>
  <dimension ref="B1:K31"/>
  <sheetViews>
    <sheetView showGridLines="0" showRowColHeaders="0" workbookViewId="0"/>
  </sheetViews>
  <sheetFormatPr defaultColWidth="5.5703125" defaultRowHeight="12.75" x14ac:dyDescent="0.2"/>
  <cols>
    <col min="1" max="1" width="1.140625" style="1" customWidth="1"/>
    <col min="2" max="2" width="6.7109375" style="1" customWidth="1"/>
    <col min="3" max="3" width="5.7109375" style="23" customWidth="1"/>
    <col min="4" max="4" width="25.7109375" style="23" customWidth="1"/>
    <col min="5" max="5" width="10.7109375" style="23" customWidth="1"/>
    <col min="6" max="6" width="6.7109375" style="23" customWidth="1"/>
    <col min="7" max="7" width="1.140625" style="23" customWidth="1"/>
    <col min="8" max="8" width="7.140625" style="1" bestFit="1" customWidth="1"/>
    <col min="9" max="9" width="5.5703125" style="1" customWidth="1"/>
    <col min="10" max="10" width="7.140625" style="1" bestFit="1" customWidth="1"/>
    <col min="11" max="16384" width="5.5703125" style="1"/>
  </cols>
  <sheetData>
    <row r="1" spans="2:11" ht="26.25" x14ac:dyDescent="0.4">
      <c r="B1" s="781" t="s">
        <v>28</v>
      </c>
      <c r="C1" s="781"/>
      <c r="D1" s="781"/>
      <c r="E1" s="781"/>
      <c r="F1" s="781"/>
      <c r="G1" s="2"/>
      <c r="H1" s="2"/>
      <c r="I1" s="2"/>
      <c r="J1" s="2"/>
      <c r="K1" s="2"/>
    </row>
    <row r="2" spans="2:11" ht="22.5" customHeight="1" x14ac:dyDescent="0.4">
      <c r="B2" s="782" t="s">
        <v>204</v>
      </c>
      <c r="C2" s="782"/>
      <c r="D2" s="782"/>
      <c r="E2" s="782"/>
      <c r="F2" s="782"/>
      <c r="G2" s="2"/>
      <c r="H2" s="2"/>
      <c r="I2" s="2"/>
      <c r="J2" s="2"/>
      <c r="K2" s="2"/>
    </row>
    <row r="3" spans="2:11" ht="22.5" customHeight="1" x14ac:dyDescent="0.4">
      <c r="B3" s="783" t="s">
        <v>205</v>
      </c>
      <c r="C3" s="782"/>
      <c r="D3" s="782"/>
      <c r="E3" s="782"/>
      <c r="F3" s="782"/>
      <c r="G3" s="2"/>
      <c r="H3" s="2"/>
      <c r="I3" s="2"/>
      <c r="J3" s="2"/>
      <c r="K3" s="2"/>
    </row>
    <row r="4" spans="2:11" ht="13.15" customHeight="1" thickBot="1" x14ac:dyDescent="0.45">
      <c r="C4" s="46"/>
      <c r="D4" s="46"/>
      <c r="E4" s="46"/>
      <c r="F4" s="46"/>
      <c r="G4" s="46"/>
    </row>
    <row r="5" spans="2:11" ht="20.100000000000001" customHeight="1" thickBot="1" x14ac:dyDescent="0.25">
      <c r="C5" s="609" t="s">
        <v>108</v>
      </c>
      <c r="D5" s="784" t="s">
        <v>216</v>
      </c>
      <c r="E5" s="785"/>
      <c r="F5" s="325"/>
      <c r="G5" s="47"/>
    </row>
    <row r="6" spans="2:11" s="5" customFormat="1" ht="16.5" thickBot="1" x14ac:dyDescent="0.3">
      <c r="C6" s="28" t="s">
        <v>1</v>
      </c>
      <c r="D6" s="28" t="s">
        <v>2</v>
      </c>
      <c r="E6" s="330" t="s">
        <v>14</v>
      </c>
      <c r="F6" s="48"/>
      <c r="G6" s="48"/>
    </row>
    <row r="7" spans="2:11" ht="15" x14ac:dyDescent="0.2">
      <c r="C7" s="144">
        <v>1</v>
      </c>
      <c r="D7" s="703" t="s">
        <v>211</v>
      </c>
      <c r="E7" s="736" t="s">
        <v>210</v>
      </c>
      <c r="F7" s="329"/>
      <c r="G7" s="49"/>
    </row>
    <row r="8" spans="2:11" ht="15" x14ac:dyDescent="0.2">
      <c r="C8" s="219">
        <v>2</v>
      </c>
      <c r="D8" s="704" t="s">
        <v>208</v>
      </c>
      <c r="E8" s="737" t="s">
        <v>207</v>
      </c>
      <c r="F8" s="329"/>
      <c r="G8" s="49"/>
    </row>
    <row r="9" spans="2:11" ht="15" x14ac:dyDescent="0.2">
      <c r="C9" s="142">
        <v>3</v>
      </c>
      <c r="D9" s="705" t="s">
        <v>212</v>
      </c>
      <c r="E9" s="738" t="s">
        <v>209</v>
      </c>
      <c r="F9" s="329"/>
      <c r="G9" s="49"/>
    </row>
    <row r="10" spans="2:11" ht="15" x14ac:dyDescent="0.2">
      <c r="C10" s="219">
        <v>4</v>
      </c>
      <c r="D10" s="704" t="s">
        <v>213</v>
      </c>
      <c r="E10" s="737" t="s">
        <v>206</v>
      </c>
      <c r="F10" s="329"/>
      <c r="G10" s="49"/>
    </row>
    <row r="11" spans="2:11" ht="15" x14ac:dyDescent="0.2">
      <c r="C11" s="142">
        <v>5</v>
      </c>
      <c r="D11" s="705" t="s">
        <v>214</v>
      </c>
      <c r="E11" s="738" t="s">
        <v>209</v>
      </c>
      <c r="F11" s="329"/>
      <c r="G11" s="49"/>
    </row>
    <row r="12" spans="2:11" ht="15" x14ac:dyDescent="0.2">
      <c r="C12" s="219">
        <v>6</v>
      </c>
      <c r="D12" s="704" t="s">
        <v>215</v>
      </c>
      <c r="E12" s="737" t="s">
        <v>207</v>
      </c>
      <c r="F12" s="329"/>
      <c r="G12" s="49"/>
    </row>
    <row r="13" spans="2:11" ht="15" x14ac:dyDescent="0.2">
      <c r="C13" s="142">
        <v>7</v>
      </c>
      <c r="D13" s="705"/>
      <c r="E13" s="738"/>
      <c r="F13" s="329"/>
      <c r="G13" s="49"/>
    </row>
    <row r="14" spans="2:11" ht="15" x14ac:dyDescent="0.2">
      <c r="C14" s="219">
        <v>8</v>
      </c>
      <c r="D14" s="704"/>
      <c r="E14" s="737"/>
      <c r="F14" s="329"/>
      <c r="G14" s="49"/>
    </row>
    <row r="15" spans="2:11" ht="15" x14ac:dyDescent="0.2">
      <c r="C15" s="142">
        <v>9</v>
      </c>
      <c r="D15" s="705"/>
      <c r="E15" s="738"/>
      <c r="F15" s="329"/>
      <c r="G15" s="49"/>
    </row>
    <row r="16" spans="2:11" ht="15" x14ac:dyDescent="0.2">
      <c r="C16" s="219">
        <v>10</v>
      </c>
      <c r="D16" s="704"/>
      <c r="E16" s="737"/>
      <c r="F16" s="329"/>
      <c r="G16" s="49"/>
    </row>
    <row r="17" spans="3:7" s="141" customFormat="1" ht="15" x14ac:dyDescent="0.2">
      <c r="C17" s="142">
        <v>11</v>
      </c>
      <c r="D17" s="705"/>
      <c r="E17" s="738"/>
      <c r="F17" s="329"/>
      <c r="G17" s="140"/>
    </row>
    <row r="18" spans="3:7" s="141" customFormat="1" ht="15" x14ac:dyDescent="0.2">
      <c r="C18" s="219">
        <v>12</v>
      </c>
      <c r="D18" s="704"/>
      <c r="E18" s="737"/>
      <c r="F18" s="329"/>
      <c r="G18" s="140"/>
    </row>
    <row r="19" spans="3:7" s="141" customFormat="1" ht="15" x14ac:dyDescent="0.2">
      <c r="C19" s="142">
        <v>13</v>
      </c>
      <c r="D19" s="705"/>
      <c r="E19" s="738"/>
      <c r="F19" s="329"/>
      <c r="G19" s="140"/>
    </row>
    <row r="20" spans="3:7" s="141" customFormat="1" ht="15" x14ac:dyDescent="0.2">
      <c r="C20" s="219">
        <v>14</v>
      </c>
      <c r="D20" s="704"/>
      <c r="E20" s="737"/>
      <c r="F20" s="329"/>
      <c r="G20" s="140"/>
    </row>
    <row r="21" spans="3:7" s="141" customFormat="1" ht="15" x14ac:dyDescent="0.2">
      <c r="C21" s="142">
        <v>15</v>
      </c>
      <c r="D21" s="705"/>
      <c r="E21" s="738"/>
      <c r="F21" s="329"/>
      <c r="G21" s="140"/>
    </row>
    <row r="22" spans="3:7" ht="15" x14ac:dyDescent="0.2">
      <c r="C22" s="327">
        <v>16</v>
      </c>
      <c r="D22" s="706"/>
      <c r="E22" s="739"/>
      <c r="F22" s="326"/>
    </row>
    <row r="23" spans="3:7" ht="15" x14ac:dyDescent="0.2">
      <c r="C23" s="142">
        <v>17</v>
      </c>
      <c r="D23" s="705"/>
      <c r="E23" s="738"/>
      <c r="F23" s="326"/>
    </row>
    <row r="24" spans="3:7" ht="15" x14ac:dyDescent="0.2">
      <c r="C24" s="219">
        <v>18</v>
      </c>
      <c r="D24" s="704"/>
      <c r="E24" s="737"/>
      <c r="F24" s="326"/>
    </row>
    <row r="25" spans="3:7" ht="15" x14ac:dyDescent="0.2">
      <c r="C25" s="142">
        <v>19</v>
      </c>
      <c r="D25" s="705"/>
      <c r="E25" s="738"/>
      <c r="F25" s="326"/>
    </row>
    <row r="26" spans="3:7" ht="15" x14ac:dyDescent="0.2">
      <c r="C26" s="219">
        <v>20</v>
      </c>
      <c r="D26" s="704"/>
      <c r="E26" s="737"/>
    </row>
    <row r="27" spans="3:7" ht="15" x14ac:dyDescent="0.2">
      <c r="C27" s="142">
        <v>21</v>
      </c>
      <c r="D27" s="705"/>
      <c r="E27" s="738"/>
    </row>
    <row r="28" spans="3:7" ht="15" x14ac:dyDescent="0.2">
      <c r="C28" s="219">
        <v>22</v>
      </c>
      <c r="D28" s="704"/>
      <c r="E28" s="737"/>
    </row>
    <row r="29" spans="3:7" ht="15" x14ac:dyDescent="0.2">
      <c r="C29" s="142">
        <v>23</v>
      </c>
      <c r="D29" s="705"/>
      <c r="E29" s="738"/>
    </row>
    <row r="30" spans="3:7" ht="15" x14ac:dyDescent="0.2">
      <c r="C30" s="219">
        <v>24</v>
      </c>
      <c r="D30" s="704"/>
      <c r="E30" s="737"/>
    </row>
    <row r="31" spans="3:7" ht="15.75" thickBot="1" x14ac:dyDescent="0.25">
      <c r="C31" s="143">
        <v>25</v>
      </c>
      <c r="D31" s="707"/>
      <c r="E31" s="740"/>
    </row>
  </sheetData>
  <sheetProtection password="CDBE" sheet="1" objects="1" scenarios="1"/>
  <dataConsolidate/>
  <customSheetViews>
    <customSheetView guid="{C3481001-D93C-11D1-B18A-444553540000}" showRuler="0">
      <selection activeCell="D3" sqref="D3"/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C3481005-D93C-11D1-B18A-444553540000}" showRuler="0">
      <selection activeCell="D3" sqref="D3"/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/>
    </customSheetView>
    <customSheetView guid="{B63A9C9F-CFE4-40C9-8381-5421B247D702}" showGridLines="0" showRowCol="0" outlineSymbols="0" showRuler="0">
      <pageMargins left="0.78740157480314965" right="0.78740157480314965" top="0.78740157480314965" bottom="0.78740157480314965" header="0" footer="0"/>
      <printOptions horizontalCentered="1"/>
      <pageSetup paperSize="9" orientation="portrait" horizontalDpi="300" verticalDpi="300" r:id="rId3"/>
      <headerFooter alignWithMargins="0"/>
    </customSheetView>
  </customSheetViews>
  <mergeCells count="4">
    <mergeCell ref="B1:F1"/>
    <mergeCell ref="B2:F2"/>
    <mergeCell ref="B3:F3"/>
    <mergeCell ref="D5:E5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300" verticalDpi="300" r:id="rId4"/>
  <headerFooter alignWithMargins="0">
    <oddHeader>&amp;CProgram pro zpracování výsledků: DOROST - DRUŽSTVA</oddHeader>
    <oddFooter>&amp;LAutor: Ing. Milan Hoffmann&amp;C&amp;P&amp;ROprávněný uživatel: SH ČMS</oddFooter>
  </headerFooter>
  <drawing r:id="rId5"/>
  <legacyDrawing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7">
    <pageSetUpPr autoPageBreaks="0"/>
  </sheetPr>
  <dimension ref="A1:V159"/>
  <sheetViews>
    <sheetView showGridLines="0" showRowColHeaders="0" workbookViewId="0"/>
  </sheetViews>
  <sheetFormatPr defaultRowHeight="12.75" x14ac:dyDescent="0.2"/>
  <cols>
    <col min="1" max="1" width="1.42578125" style="1" customWidth="1"/>
    <col min="2" max="2" width="3.28515625" style="23" customWidth="1"/>
    <col min="3" max="3" width="18.7109375" style="23" customWidth="1"/>
    <col min="4" max="8" width="3.28515625" style="23" customWidth="1"/>
    <col min="9" max="9" width="3.28515625" style="23" hidden="1" customWidth="1"/>
    <col min="10" max="10" width="4.7109375" style="23" customWidth="1"/>
    <col min="11" max="11" width="1.42578125" style="1" customWidth="1"/>
    <col min="12" max="12" width="3.28515625" style="23" customWidth="1"/>
    <col min="13" max="13" width="18.7109375" style="23" customWidth="1"/>
    <col min="14" max="18" width="3.28515625" style="23" customWidth="1"/>
    <col min="19" max="19" width="3.28515625" style="23" hidden="1" customWidth="1"/>
    <col min="20" max="20" width="4.7109375" style="24" customWidth="1"/>
    <col min="21" max="21" width="1.42578125" style="1" customWidth="1"/>
    <col min="22" max="16384" width="9.140625" style="1"/>
  </cols>
  <sheetData>
    <row r="1" spans="1:22" ht="26.25" x14ac:dyDescent="0.4">
      <c r="B1" s="867" t="s">
        <v>10</v>
      </c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  <c r="Q1" s="867"/>
      <c r="R1" s="867"/>
      <c r="S1" s="867"/>
      <c r="T1" s="867"/>
    </row>
    <row r="2" spans="1:22" s="531" customFormat="1" ht="13.15" customHeight="1" x14ac:dyDescent="0.25"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  <c r="R2" s="530"/>
      <c r="S2" s="530"/>
      <c r="T2" s="530"/>
    </row>
    <row r="3" spans="1:22" s="532" customFormat="1" ht="18" x14ac:dyDescent="0.2">
      <c r="C3" s="868" t="str">
        <f>Start!$B$2</f>
        <v>Krajské kolo DOROSTU 2018</v>
      </c>
      <c r="D3" s="868"/>
      <c r="E3" s="868"/>
      <c r="F3" s="868"/>
      <c r="G3" s="868"/>
      <c r="H3" s="868"/>
      <c r="I3" s="868"/>
      <c r="J3" s="868"/>
      <c r="K3" s="868"/>
      <c r="L3" s="868"/>
      <c r="M3" s="868"/>
      <c r="N3" s="868"/>
      <c r="O3" s="868"/>
      <c r="P3" s="868"/>
      <c r="Q3" s="868"/>
      <c r="R3" s="868"/>
    </row>
    <row r="4" spans="1:22" s="531" customFormat="1" ht="18" x14ac:dyDescent="0.25">
      <c r="B4" s="530"/>
      <c r="C4" s="868" t="str">
        <f>Start!$B$3</f>
        <v>9.6.2018 Chrudim</v>
      </c>
      <c r="D4" s="868"/>
      <c r="E4" s="868"/>
      <c r="F4" s="868"/>
      <c r="G4" s="868"/>
      <c r="H4" s="868"/>
      <c r="I4" s="868"/>
      <c r="J4" s="868"/>
      <c r="K4" s="868"/>
      <c r="L4" s="868"/>
      <c r="M4" s="868"/>
      <c r="N4" s="868"/>
      <c r="O4" s="868"/>
      <c r="P4" s="868"/>
      <c r="Q4" s="868"/>
      <c r="R4" s="868"/>
      <c r="S4" s="602"/>
      <c r="T4" s="602"/>
    </row>
    <row r="5" spans="1:22" s="76" customFormat="1" ht="13.15" customHeight="1" thickBot="1" x14ac:dyDescent="0.4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533"/>
      <c r="N5" s="534"/>
      <c r="O5" s="534"/>
      <c r="P5" s="534"/>
      <c r="Q5" s="534"/>
      <c r="R5" s="534"/>
      <c r="S5" s="534"/>
      <c r="T5" s="535"/>
    </row>
    <row r="6" spans="1:22" ht="13.15" customHeight="1" thickBot="1" x14ac:dyDescent="0.25">
      <c r="C6" s="26" t="str">
        <f>Start!$D$5</f>
        <v>Dorci</v>
      </c>
      <c r="I6" s="23">
        <v>6</v>
      </c>
      <c r="L6" s="538"/>
      <c r="M6" s="539"/>
      <c r="N6" s="540"/>
      <c r="O6" s="540"/>
      <c r="P6" s="540"/>
      <c r="Q6" s="540"/>
      <c r="R6" s="540"/>
      <c r="S6" s="540"/>
      <c r="T6" s="541"/>
    </row>
    <row r="7" spans="1:22" s="83" customFormat="1" ht="84" customHeight="1" thickBot="1" x14ac:dyDescent="0.25">
      <c r="B7" s="525" t="s">
        <v>8</v>
      </c>
      <c r="C7" s="525" t="s">
        <v>0</v>
      </c>
      <c r="D7" s="526" t="s">
        <v>57</v>
      </c>
      <c r="E7" s="527" t="s">
        <v>36</v>
      </c>
      <c r="F7" s="527" t="s">
        <v>38</v>
      </c>
      <c r="G7" s="527" t="s">
        <v>173</v>
      </c>
      <c r="H7" s="527" t="s">
        <v>109</v>
      </c>
      <c r="I7" s="528"/>
      <c r="J7" s="610" t="s">
        <v>37</v>
      </c>
      <c r="L7" s="566" t="s">
        <v>90</v>
      </c>
      <c r="M7" s="525" t="s">
        <v>0</v>
      </c>
      <c r="N7" s="526" t="s">
        <v>57</v>
      </c>
      <c r="O7" s="527" t="s">
        <v>36</v>
      </c>
      <c r="P7" s="527" t="s">
        <v>38</v>
      </c>
      <c r="Q7" s="527" t="s">
        <v>173</v>
      </c>
      <c r="R7" s="527" t="s">
        <v>110</v>
      </c>
      <c r="S7" s="528"/>
      <c r="T7" s="610" t="s">
        <v>37</v>
      </c>
    </row>
    <row r="8" spans="1:22" ht="12.75" customHeight="1" x14ac:dyDescent="0.2">
      <c r="B8" s="151">
        <f>Start!C7</f>
        <v>1</v>
      </c>
      <c r="C8" s="644" t="str">
        <f>IF(Start!D7="","",Start!D7)</f>
        <v>Zderaz</v>
      </c>
      <c r="D8" s="542" t="str">
        <f>IF($C8="","",IF(V.l.ZPV!$C$6="","0",IF(ISNA(MATCH($C8,ZPVOblN,0)),COUNTIF(ZPVOblT,".")+1,LOOKUP($C8,ZPVOblN,ZPVOblD))))</f>
        <v>0</v>
      </c>
      <c r="E8" s="543">
        <f>IF(C8="","",PÚ!P5)</f>
        <v>2</v>
      </c>
      <c r="F8" s="543">
        <f>IF(C8="","",'4x100m'!P5)</f>
        <v>6</v>
      </c>
      <c r="G8" s="543">
        <f>IF(C8="","",'PJ-C'!Q5)</f>
        <v>4</v>
      </c>
      <c r="H8" s="543">
        <f>IF(C8="","",TEST!H5)</f>
        <v>3</v>
      </c>
      <c r="I8" s="544"/>
      <c r="J8" s="611">
        <f>IF(C8="","",SUM(D8:I8))</f>
        <v>15</v>
      </c>
      <c r="L8" s="572">
        <v>1</v>
      </c>
      <c r="M8" s="721" t="s">
        <v>215</v>
      </c>
      <c r="N8" s="576" t="s">
        <v>252</v>
      </c>
      <c r="O8" s="577">
        <v>3</v>
      </c>
      <c r="P8" s="577">
        <v>1</v>
      </c>
      <c r="Q8" s="577">
        <v>1</v>
      </c>
      <c r="R8" s="577">
        <v>1</v>
      </c>
      <c r="S8" s="578"/>
      <c r="T8" s="619">
        <v>6</v>
      </c>
      <c r="V8" s="529"/>
    </row>
    <row r="9" spans="1:22" ht="12.75" customHeight="1" x14ac:dyDescent="0.2">
      <c r="B9" s="220">
        <f>Start!C8</f>
        <v>2</v>
      </c>
      <c r="C9" s="645" t="str">
        <f>IF(Start!D8="","",Start!D8)</f>
        <v>Jevíčko</v>
      </c>
      <c r="D9" s="545" t="str">
        <f>IF($C9="","",IF(V.l.ZPV!$C$6="","0",IF(ISNA(MATCH($C9,ZPVOblN,0)),COUNTIF(ZPVOblT,".")+1,LOOKUP($C9,ZPVOblN,ZPVOblD))))</f>
        <v>0</v>
      </c>
      <c r="E9" s="546">
        <f>IF(C9="","",PÚ!P6)</f>
        <v>1</v>
      </c>
      <c r="F9" s="546">
        <f>IF(C9="","",'4x100m'!P6)</f>
        <v>2</v>
      </c>
      <c r="G9" s="546">
        <f>IF(C9="","",'PJ-C'!Q8)</f>
        <v>2</v>
      </c>
      <c r="H9" s="546">
        <f>IF(C9="","",TEST!H6)</f>
        <v>2</v>
      </c>
      <c r="I9" s="547"/>
      <c r="J9" s="612">
        <f t="shared" ref="J9:J27" si="0">IF(C9="","",SUM(D9:I9))</f>
        <v>7</v>
      </c>
      <c r="L9" s="567">
        <v>2</v>
      </c>
      <c r="M9" s="645" t="s">
        <v>208</v>
      </c>
      <c r="N9" s="545" t="s">
        <v>252</v>
      </c>
      <c r="O9" s="546">
        <v>1</v>
      </c>
      <c r="P9" s="546">
        <v>2</v>
      </c>
      <c r="Q9" s="546">
        <v>2</v>
      </c>
      <c r="R9" s="546">
        <v>2</v>
      </c>
      <c r="S9" s="547"/>
      <c r="T9" s="612">
        <v>7</v>
      </c>
      <c r="V9" s="529"/>
    </row>
    <row r="10" spans="1:22" ht="12.75" customHeight="1" x14ac:dyDescent="0.2">
      <c r="A10" s="3"/>
      <c r="B10" s="149">
        <f>Start!C9</f>
        <v>3</v>
      </c>
      <c r="C10" s="647" t="str">
        <f>IF(Start!D9="","",Start!D9)</f>
        <v>Brandýs nad Orlicí</v>
      </c>
      <c r="D10" s="548" t="str">
        <f>IF($C10="","",IF(V.l.ZPV!$C$6="","0",IF(ISNA(MATCH($C10,ZPVOblN,0)),COUNTIF(ZPVOblT,".")+1,LOOKUP($C10,ZPVOblN,ZPVOblD))))</f>
        <v>0</v>
      </c>
      <c r="E10" s="549">
        <f>IF(C10="","",PÚ!P7)</f>
        <v>5</v>
      </c>
      <c r="F10" s="549">
        <f>IF(C10="","",'4x100m'!P7)</f>
        <v>4</v>
      </c>
      <c r="G10" s="549">
        <f>IF(C10="","",'PJ-C'!Q11)</f>
        <v>5</v>
      </c>
      <c r="H10" s="549">
        <f>IF(C10="","",TEST!H7)</f>
        <v>5</v>
      </c>
      <c r="I10" s="550"/>
      <c r="J10" s="613">
        <f t="shared" si="0"/>
        <v>19</v>
      </c>
      <c r="L10" s="579">
        <v>3</v>
      </c>
      <c r="M10" s="646" t="s">
        <v>214</v>
      </c>
      <c r="N10" s="573" t="s">
        <v>252</v>
      </c>
      <c r="O10" s="574">
        <v>4</v>
      </c>
      <c r="P10" s="574">
        <v>3</v>
      </c>
      <c r="Q10" s="574">
        <v>3</v>
      </c>
      <c r="R10" s="574">
        <v>4</v>
      </c>
      <c r="S10" s="575"/>
      <c r="T10" s="620">
        <v>14</v>
      </c>
      <c r="V10" s="529"/>
    </row>
    <row r="11" spans="1:22" ht="12.75" customHeight="1" x14ac:dyDescent="0.2">
      <c r="B11" s="220">
        <f>Start!C10</f>
        <v>4</v>
      </c>
      <c r="C11" s="645" t="str">
        <f>IF(Start!D10="","",Start!D10)</f>
        <v>Holice</v>
      </c>
      <c r="D11" s="545" t="str">
        <f>IF($C11="","",IF(V.l.ZPV!$C$6="","0",IF(ISNA(MATCH($C11,ZPVOblN,0)),COUNTIF(ZPVOblT,".")+1,LOOKUP($C11,ZPVOblN,ZPVOblD))))</f>
        <v>0</v>
      </c>
      <c r="E11" s="546">
        <f>IF(C11="","",PÚ!P8)</f>
        <v>6</v>
      </c>
      <c r="F11" s="546">
        <f>IF(C11="","",'4x100m'!P8)</f>
        <v>5</v>
      </c>
      <c r="G11" s="546">
        <f>IF(C11="","",'PJ-C'!Q14)</f>
        <v>6</v>
      </c>
      <c r="H11" s="546">
        <f>IF(C11="","",TEST!H8)</f>
        <v>6</v>
      </c>
      <c r="I11" s="547"/>
      <c r="J11" s="612">
        <f t="shared" si="0"/>
        <v>23</v>
      </c>
      <c r="L11" s="567">
        <v>4</v>
      </c>
      <c r="M11" s="645" t="s">
        <v>211</v>
      </c>
      <c r="N11" s="545" t="s">
        <v>252</v>
      </c>
      <c r="O11" s="546">
        <v>2</v>
      </c>
      <c r="P11" s="546">
        <v>6</v>
      </c>
      <c r="Q11" s="546">
        <v>4</v>
      </c>
      <c r="R11" s="546">
        <v>3</v>
      </c>
      <c r="S11" s="547"/>
      <c r="T11" s="612">
        <v>15</v>
      </c>
      <c r="V11" s="529"/>
    </row>
    <row r="12" spans="1:22" ht="12.75" customHeight="1" x14ac:dyDescent="0.2">
      <c r="B12" s="149">
        <f>Start!C11</f>
        <v>5</v>
      </c>
      <c r="C12" s="647" t="str">
        <f>IF(Start!D11="","",Start!D11)</f>
        <v>Bohousová</v>
      </c>
      <c r="D12" s="548" t="str">
        <f>IF($C12="","",IF(V.l.ZPV!$C$6="","0",IF(ISNA(MATCH($C12,ZPVOblN,0)),COUNTIF(ZPVOblT,".")+1,LOOKUP($C12,ZPVOblN,ZPVOblD))))</f>
        <v>0</v>
      </c>
      <c r="E12" s="549">
        <f>IF(C12="","",PÚ!P9)</f>
        <v>4</v>
      </c>
      <c r="F12" s="549">
        <f>IF(C12="","",'4x100m'!P9)</f>
        <v>3</v>
      </c>
      <c r="G12" s="549">
        <f>IF(C12="","",'PJ-C'!Q17)</f>
        <v>3</v>
      </c>
      <c r="H12" s="549">
        <f>IF(C12="","",TEST!H9)</f>
        <v>4</v>
      </c>
      <c r="I12" s="550"/>
      <c r="J12" s="613">
        <f t="shared" si="0"/>
        <v>14</v>
      </c>
      <c r="L12" s="579">
        <v>5</v>
      </c>
      <c r="M12" s="646" t="s">
        <v>212</v>
      </c>
      <c r="N12" s="573" t="s">
        <v>252</v>
      </c>
      <c r="O12" s="574">
        <v>5</v>
      </c>
      <c r="P12" s="574">
        <v>4</v>
      </c>
      <c r="Q12" s="574">
        <v>5</v>
      </c>
      <c r="R12" s="574">
        <v>5</v>
      </c>
      <c r="S12" s="575"/>
      <c r="T12" s="620">
        <v>19</v>
      </c>
      <c r="V12" s="529"/>
    </row>
    <row r="13" spans="1:22" ht="12.75" customHeight="1" x14ac:dyDescent="0.2">
      <c r="B13" s="220">
        <f>Start!C12</f>
        <v>6</v>
      </c>
      <c r="C13" s="645" t="str">
        <f>IF(Start!D12="","",Start!D12)</f>
        <v>Pomezí</v>
      </c>
      <c r="D13" s="545" t="str">
        <f>IF($C13="","",IF(V.l.ZPV!$C$6="","0",IF(ISNA(MATCH($C13,ZPVOblN,0)),COUNTIF(ZPVOblT,".")+1,LOOKUP($C13,ZPVOblN,ZPVOblD))))</f>
        <v>0</v>
      </c>
      <c r="E13" s="546">
        <f>IF(C13="","",PÚ!P10)</f>
        <v>3</v>
      </c>
      <c r="F13" s="546">
        <f>IF(C13="","",'4x100m'!P10)</f>
        <v>1</v>
      </c>
      <c r="G13" s="546">
        <f>IF(C13="","",'PJ-C'!Q20)</f>
        <v>1</v>
      </c>
      <c r="H13" s="546">
        <f>IF(C13="","",TEST!H10)</f>
        <v>1</v>
      </c>
      <c r="I13" s="547"/>
      <c r="J13" s="612">
        <f t="shared" si="0"/>
        <v>6</v>
      </c>
      <c r="L13" s="567">
        <v>6</v>
      </c>
      <c r="M13" s="645" t="s">
        <v>213</v>
      </c>
      <c r="N13" s="545" t="s">
        <v>252</v>
      </c>
      <c r="O13" s="546">
        <v>6</v>
      </c>
      <c r="P13" s="546">
        <v>5</v>
      </c>
      <c r="Q13" s="546">
        <v>6</v>
      </c>
      <c r="R13" s="546">
        <v>6</v>
      </c>
      <c r="S13" s="547"/>
      <c r="T13" s="612">
        <v>23</v>
      </c>
      <c r="V13" s="529"/>
    </row>
    <row r="14" spans="1:22" ht="12.75" customHeight="1" x14ac:dyDescent="0.2">
      <c r="B14" s="149">
        <f>Start!C13</f>
        <v>7</v>
      </c>
      <c r="C14" s="647" t="str">
        <f>IF(Start!D13="","",Start!D13)</f>
        <v/>
      </c>
      <c r="D14" s="548" t="str">
        <f>IF($C14="","",IF(V.l.ZPV!$C$6="","0",IF(ISNA(MATCH($C14,ZPVOblN,0)),COUNTIF(ZPVOblT,".")+1,LOOKUP($C14,ZPVOblN,ZPVOblD))))</f>
        <v/>
      </c>
      <c r="E14" s="549" t="str">
        <f>IF(C14="","",PÚ!P11)</f>
        <v/>
      </c>
      <c r="F14" s="549" t="str">
        <f>IF(C14="","",'4x100m'!P11)</f>
        <v/>
      </c>
      <c r="G14" s="549" t="str">
        <f>IF(C14="","",'PJ-C'!Q23)</f>
        <v/>
      </c>
      <c r="H14" s="549" t="str">
        <f>IF(C14="","",TEST!H11)</f>
        <v/>
      </c>
      <c r="I14" s="550"/>
      <c r="J14" s="613" t="str">
        <f t="shared" si="0"/>
        <v/>
      </c>
      <c r="L14" s="579">
        <v>7</v>
      </c>
      <c r="M14" s="646" t="s">
        <v>92</v>
      </c>
      <c r="N14" s="573" t="s">
        <v>92</v>
      </c>
      <c r="O14" s="574" t="s">
        <v>92</v>
      </c>
      <c r="P14" s="574" t="s">
        <v>92</v>
      </c>
      <c r="Q14" s="574" t="s">
        <v>92</v>
      </c>
      <c r="R14" s="574" t="s">
        <v>92</v>
      </c>
      <c r="S14" s="575"/>
      <c r="T14" s="620" t="s">
        <v>92</v>
      </c>
      <c r="V14" s="529"/>
    </row>
    <row r="15" spans="1:22" ht="12.75" customHeight="1" x14ac:dyDescent="0.2">
      <c r="B15" s="220">
        <f>Start!C14</f>
        <v>8</v>
      </c>
      <c r="C15" s="645" t="str">
        <f>IF(Start!D14="","",Start!D14)</f>
        <v/>
      </c>
      <c r="D15" s="545" t="str">
        <f>IF($C15="","",IF(V.l.ZPV!$C$6="","0",IF(ISNA(MATCH($C15,ZPVOblN,0)),COUNTIF(ZPVOblT,".")+1,LOOKUP($C15,ZPVOblN,ZPVOblD))))</f>
        <v/>
      </c>
      <c r="E15" s="546" t="str">
        <f>IF(C15="","",PÚ!P12)</f>
        <v/>
      </c>
      <c r="F15" s="546" t="str">
        <f>IF(C15="","",'4x100m'!P12)</f>
        <v/>
      </c>
      <c r="G15" s="546" t="str">
        <f>IF(C15="","",'PJ-C'!Q26)</f>
        <v/>
      </c>
      <c r="H15" s="546" t="str">
        <f>IF(C15="","",TEST!H12)</f>
        <v/>
      </c>
      <c r="I15" s="547"/>
      <c r="J15" s="612" t="str">
        <f t="shared" si="0"/>
        <v/>
      </c>
      <c r="L15" s="567">
        <v>8</v>
      </c>
      <c r="M15" s="645" t="s">
        <v>92</v>
      </c>
      <c r="N15" s="545" t="s">
        <v>92</v>
      </c>
      <c r="O15" s="546" t="s">
        <v>92</v>
      </c>
      <c r="P15" s="546" t="s">
        <v>92</v>
      </c>
      <c r="Q15" s="546" t="s">
        <v>92</v>
      </c>
      <c r="R15" s="546" t="s">
        <v>92</v>
      </c>
      <c r="S15" s="547"/>
      <c r="T15" s="612" t="s">
        <v>92</v>
      </c>
      <c r="V15" s="529"/>
    </row>
    <row r="16" spans="1:22" ht="12.75" customHeight="1" x14ac:dyDescent="0.2">
      <c r="B16" s="149">
        <f>Start!C15</f>
        <v>9</v>
      </c>
      <c r="C16" s="647" t="str">
        <f>IF(Start!D15="","",Start!D15)</f>
        <v/>
      </c>
      <c r="D16" s="548" t="str">
        <f>IF($C16="","",IF(V.l.ZPV!$C$6="","0",IF(ISNA(MATCH($C16,ZPVOblN,0)),COUNTIF(ZPVOblT,".")+1,LOOKUP($C16,ZPVOblN,ZPVOblD))))</f>
        <v/>
      </c>
      <c r="E16" s="549" t="str">
        <f>IF(C16="","",PÚ!P13)</f>
        <v/>
      </c>
      <c r="F16" s="549" t="str">
        <f>IF(C16="","",'4x100m'!P13)</f>
        <v/>
      </c>
      <c r="G16" s="549" t="str">
        <f>IF(C16="","",'PJ-C'!Q29)</f>
        <v/>
      </c>
      <c r="H16" s="549" t="str">
        <f>IF(C16="","",TEST!H13)</f>
        <v/>
      </c>
      <c r="I16" s="550"/>
      <c r="J16" s="613" t="str">
        <f t="shared" si="0"/>
        <v/>
      </c>
      <c r="L16" s="579">
        <v>9</v>
      </c>
      <c r="M16" s="646" t="s">
        <v>92</v>
      </c>
      <c r="N16" s="573" t="s">
        <v>92</v>
      </c>
      <c r="O16" s="574" t="s">
        <v>92</v>
      </c>
      <c r="P16" s="574" t="s">
        <v>92</v>
      </c>
      <c r="Q16" s="574" t="s">
        <v>92</v>
      </c>
      <c r="R16" s="574" t="s">
        <v>92</v>
      </c>
      <c r="S16" s="575"/>
      <c r="T16" s="620" t="s">
        <v>92</v>
      </c>
      <c r="V16" s="529"/>
    </row>
    <row r="17" spans="2:22" ht="12.75" customHeight="1" x14ac:dyDescent="0.2">
      <c r="B17" s="502">
        <f>Start!C16</f>
        <v>10</v>
      </c>
      <c r="C17" s="717" t="str">
        <f>IF(Start!D16="","",Start!D16)</f>
        <v/>
      </c>
      <c r="D17" s="536" t="str">
        <f>IF($C17="","",IF(V.l.ZPV!$C$6="","0",IF(ISNA(MATCH($C17,ZPVOblN,0)),COUNTIF(ZPVOblT,".")+1,LOOKUP($C17,ZPVOblN,ZPVOblD))))</f>
        <v/>
      </c>
      <c r="E17" s="537" t="str">
        <f>IF(C17="","",PÚ!P14)</f>
        <v/>
      </c>
      <c r="F17" s="537" t="str">
        <f>IF(C17="","",'4x100m'!P14)</f>
        <v/>
      </c>
      <c r="G17" s="537" t="str">
        <f>IF(C17="","",'PJ-C'!Q32)</f>
        <v/>
      </c>
      <c r="H17" s="537" t="str">
        <f>IF(C17="","",TEST!H14)</f>
        <v/>
      </c>
      <c r="I17" s="551"/>
      <c r="J17" s="614" t="str">
        <f t="shared" si="0"/>
        <v/>
      </c>
      <c r="L17" s="568">
        <v>10</v>
      </c>
      <c r="M17" s="717" t="s">
        <v>92</v>
      </c>
      <c r="N17" s="770" t="s">
        <v>92</v>
      </c>
      <c r="O17" s="537" t="s">
        <v>92</v>
      </c>
      <c r="P17" s="537" t="s">
        <v>92</v>
      </c>
      <c r="Q17" s="537" t="s">
        <v>92</v>
      </c>
      <c r="R17" s="537" t="s">
        <v>92</v>
      </c>
      <c r="S17" s="551"/>
      <c r="T17" s="614" t="s">
        <v>92</v>
      </c>
      <c r="V17" s="529"/>
    </row>
    <row r="18" spans="2:22" ht="12.75" customHeight="1" x14ac:dyDescent="0.2">
      <c r="B18" s="504">
        <f>Start!C17</f>
        <v>11</v>
      </c>
      <c r="C18" s="716" t="str">
        <f>IF(Start!D17="","",Start!D17)</f>
        <v/>
      </c>
      <c r="D18" s="552" t="str">
        <f>IF($C18="","",IF(V.l.ZPV!$C$6="","0",IF(ISNA(MATCH($C18,ZPVOblN,0)),COUNTIF(ZPVOblT,".")+1,LOOKUP($C18,ZPVOblN,ZPVOblD))))</f>
        <v/>
      </c>
      <c r="E18" s="553" t="str">
        <f>IF(C18="","",PÚ!P15)</f>
        <v/>
      </c>
      <c r="F18" s="553" t="str">
        <f>IF(C18="","",'4x100m'!P15)</f>
        <v/>
      </c>
      <c r="G18" s="553" t="str">
        <f>IF(C18="","",'PJ-C'!Q39)</f>
        <v/>
      </c>
      <c r="H18" s="553" t="str">
        <f>IF(C18="","",TEST!H15)</f>
        <v/>
      </c>
      <c r="I18" s="554"/>
      <c r="J18" s="615" t="str">
        <f t="shared" si="0"/>
        <v/>
      </c>
      <c r="L18" s="570">
        <v>11</v>
      </c>
      <c r="M18" s="719" t="s">
        <v>92</v>
      </c>
      <c r="N18" s="559" t="s">
        <v>92</v>
      </c>
      <c r="O18" s="560" t="s">
        <v>92</v>
      </c>
      <c r="P18" s="560" t="s">
        <v>92</v>
      </c>
      <c r="Q18" s="560" t="s">
        <v>92</v>
      </c>
      <c r="R18" s="560" t="s">
        <v>92</v>
      </c>
      <c r="S18" s="561"/>
      <c r="T18" s="617" t="s">
        <v>92</v>
      </c>
      <c r="V18" s="529"/>
    </row>
    <row r="19" spans="2:22" ht="12.75" customHeight="1" x14ac:dyDescent="0.2">
      <c r="B19" s="502">
        <f>Start!C18</f>
        <v>12</v>
      </c>
      <c r="C19" s="717" t="str">
        <f>IF(Start!D18="","",Start!D18)</f>
        <v/>
      </c>
      <c r="D19" s="536" t="str">
        <f>IF($C19="","",IF(V.l.ZPV!$C$6="","0",IF(ISNA(MATCH($C19,ZPVOblN,0)),COUNTIF(ZPVOblT,".")+1,LOOKUP($C19,ZPVOblN,ZPVOblD))))</f>
        <v/>
      </c>
      <c r="E19" s="537" t="str">
        <f>IF(C19="","",PÚ!P16)</f>
        <v/>
      </c>
      <c r="F19" s="537" t="str">
        <f>IF(C19="","",'4x100m'!P16)</f>
        <v/>
      </c>
      <c r="G19" s="537" t="str">
        <f>IF(C19="","",'PJ-C'!Q42)</f>
        <v/>
      </c>
      <c r="H19" s="537" t="str">
        <f>IF(C19="","",TEST!H16)</f>
        <v/>
      </c>
      <c r="I19" s="551"/>
      <c r="J19" s="614" t="str">
        <f t="shared" si="0"/>
        <v/>
      </c>
      <c r="L19" s="568">
        <v>12</v>
      </c>
      <c r="M19" s="717" t="s">
        <v>92</v>
      </c>
      <c r="N19" s="770" t="s">
        <v>92</v>
      </c>
      <c r="O19" s="537" t="s">
        <v>92</v>
      </c>
      <c r="P19" s="537" t="s">
        <v>92</v>
      </c>
      <c r="Q19" s="537" t="s">
        <v>92</v>
      </c>
      <c r="R19" s="537" t="s">
        <v>92</v>
      </c>
      <c r="S19" s="551"/>
      <c r="T19" s="614" t="s">
        <v>92</v>
      </c>
      <c r="V19" s="529"/>
    </row>
    <row r="20" spans="2:22" ht="12.75" customHeight="1" x14ac:dyDescent="0.2">
      <c r="B20" s="504">
        <f>Start!C19</f>
        <v>13</v>
      </c>
      <c r="C20" s="716" t="str">
        <f>IF(Start!D19="","",Start!D19)</f>
        <v/>
      </c>
      <c r="D20" s="552" t="str">
        <f>IF($C20="","",IF(V.l.ZPV!$C$6="","0",IF(ISNA(MATCH($C20,ZPVOblN,0)),COUNTIF(ZPVOblT,".")+1,LOOKUP($C20,ZPVOblN,ZPVOblD))))</f>
        <v/>
      </c>
      <c r="E20" s="553" t="str">
        <f>IF(C20="","",PÚ!P17)</f>
        <v/>
      </c>
      <c r="F20" s="553" t="str">
        <f>IF(C20="","",'4x100m'!P17)</f>
        <v/>
      </c>
      <c r="G20" s="553" t="str">
        <f>IF(C20="","",'PJ-C'!Q45)</f>
        <v/>
      </c>
      <c r="H20" s="553" t="str">
        <f>IF(C20="","",TEST!H17)</f>
        <v/>
      </c>
      <c r="I20" s="554"/>
      <c r="J20" s="615" t="str">
        <f t="shared" si="0"/>
        <v/>
      </c>
      <c r="L20" s="570">
        <v>13</v>
      </c>
      <c r="M20" s="719" t="s">
        <v>92</v>
      </c>
      <c r="N20" s="559" t="s">
        <v>92</v>
      </c>
      <c r="O20" s="560" t="s">
        <v>92</v>
      </c>
      <c r="P20" s="560" t="s">
        <v>92</v>
      </c>
      <c r="Q20" s="560" t="s">
        <v>92</v>
      </c>
      <c r="R20" s="560" t="s">
        <v>92</v>
      </c>
      <c r="S20" s="561"/>
      <c r="T20" s="617" t="s">
        <v>92</v>
      </c>
      <c r="V20" s="529"/>
    </row>
    <row r="21" spans="2:22" ht="12.75" customHeight="1" x14ac:dyDescent="0.2">
      <c r="B21" s="502">
        <f>Start!C20</f>
        <v>14</v>
      </c>
      <c r="C21" s="717" t="str">
        <f>IF(Start!D20="","",Start!D20)</f>
        <v/>
      </c>
      <c r="D21" s="536" t="str">
        <f>IF($C21="","",IF(V.l.ZPV!$C$6="","0",IF(ISNA(MATCH($C21,ZPVOblN,0)),COUNTIF(ZPVOblT,".")+1,LOOKUP($C21,ZPVOblN,ZPVOblD))))</f>
        <v/>
      </c>
      <c r="E21" s="537" t="str">
        <f>IF(C21="","",PÚ!P18)</f>
        <v/>
      </c>
      <c r="F21" s="537" t="str">
        <f>IF(C21="","",'4x100m'!P18)</f>
        <v/>
      </c>
      <c r="G21" s="537" t="str">
        <f>IF(C21="","",'PJ-C'!Q48)</f>
        <v/>
      </c>
      <c r="H21" s="537" t="str">
        <f>IF(C21="","",TEST!H18)</f>
        <v/>
      </c>
      <c r="I21" s="551"/>
      <c r="J21" s="614" t="str">
        <f t="shared" si="0"/>
        <v/>
      </c>
      <c r="L21" s="568">
        <v>14</v>
      </c>
      <c r="M21" s="717" t="s">
        <v>92</v>
      </c>
      <c r="N21" s="770" t="s">
        <v>92</v>
      </c>
      <c r="O21" s="537" t="s">
        <v>92</v>
      </c>
      <c r="P21" s="537" t="s">
        <v>92</v>
      </c>
      <c r="Q21" s="537" t="s">
        <v>92</v>
      </c>
      <c r="R21" s="537" t="s">
        <v>92</v>
      </c>
      <c r="S21" s="551"/>
      <c r="T21" s="614" t="s">
        <v>92</v>
      </c>
      <c r="V21" s="529"/>
    </row>
    <row r="22" spans="2:22" ht="12.75" customHeight="1" x14ac:dyDescent="0.2">
      <c r="B22" s="149">
        <f>Start!C21</f>
        <v>15</v>
      </c>
      <c r="C22" s="647" t="str">
        <f>IF(Start!D21="","",Start!D21)</f>
        <v/>
      </c>
      <c r="D22" s="548" t="str">
        <f>IF($C22="","",IF(V.l.ZPV!$C$6="","0",IF(ISNA(MATCH($C22,ZPVOblN,0)),COUNTIF(ZPVOblT,".")+1,LOOKUP($C22,ZPVOblN,ZPVOblD))))</f>
        <v/>
      </c>
      <c r="E22" s="549" t="str">
        <f>IF(C22="","",PÚ!P19)</f>
        <v/>
      </c>
      <c r="F22" s="549" t="str">
        <f>IF(C22="","",'4x100m'!P19)</f>
        <v/>
      </c>
      <c r="G22" s="549" t="str">
        <f>IF(C22="","",'PJ-C'!Q51)</f>
        <v/>
      </c>
      <c r="H22" s="549" t="str">
        <f>IF(C22="","",TEST!H19)</f>
        <v/>
      </c>
      <c r="I22" s="550"/>
      <c r="J22" s="613" t="str">
        <f t="shared" si="0"/>
        <v/>
      </c>
      <c r="L22" s="579">
        <v>15</v>
      </c>
      <c r="M22" s="646" t="s">
        <v>92</v>
      </c>
      <c r="N22" s="573" t="s">
        <v>92</v>
      </c>
      <c r="O22" s="574" t="s">
        <v>92</v>
      </c>
      <c r="P22" s="574" t="s">
        <v>92</v>
      </c>
      <c r="Q22" s="574" t="s">
        <v>92</v>
      </c>
      <c r="R22" s="574" t="s">
        <v>92</v>
      </c>
      <c r="S22" s="575"/>
      <c r="T22" s="620" t="s">
        <v>92</v>
      </c>
      <c r="V22" s="529"/>
    </row>
    <row r="23" spans="2:22" ht="12.75" customHeight="1" x14ac:dyDescent="0.2">
      <c r="B23" s="503">
        <f>Start!C22</f>
        <v>16</v>
      </c>
      <c r="C23" s="718" t="str">
        <f>IF(Start!D22="","",Start!D22)</f>
        <v/>
      </c>
      <c r="D23" s="555" t="str">
        <f>IF($C23="","",IF(V.l.ZPV!$C$6="","0",IF(ISNA(MATCH($C23,ZPVOblN,0)),COUNTIF(ZPVOblT,".")+1,LOOKUP($C23,ZPVOblN,ZPVOblD))))</f>
        <v/>
      </c>
      <c r="E23" s="556" t="str">
        <f>IF(C23="","",PÚ!P20)</f>
        <v/>
      </c>
      <c r="F23" s="556" t="str">
        <f>IF(C23="","",'4x100m'!P20)</f>
        <v/>
      </c>
      <c r="G23" s="556" t="str">
        <f>IF(C23="","",'PJ-C'!Q54)</f>
        <v/>
      </c>
      <c r="H23" s="556" t="str">
        <f>IF(C23="","",TEST!H20)</f>
        <v/>
      </c>
      <c r="I23" s="557"/>
      <c r="J23" s="616" t="str">
        <f t="shared" si="0"/>
        <v/>
      </c>
      <c r="L23" s="569">
        <v>16</v>
      </c>
      <c r="M23" s="718" t="s">
        <v>92</v>
      </c>
      <c r="N23" s="769" t="s">
        <v>92</v>
      </c>
      <c r="O23" s="556" t="s">
        <v>92</v>
      </c>
      <c r="P23" s="556" t="s">
        <v>92</v>
      </c>
      <c r="Q23" s="556" t="s">
        <v>92</v>
      </c>
      <c r="R23" s="556" t="s">
        <v>92</v>
      </c>
      <c r="S23" s="557"/>
      <c r="T23" s="616" t="s">
        <v>92</v>
      </c>
      <c r="V23" s="529"/>
    </row>
    <row r="24" spans="2:22" ht="12.75" customHeight="1" x14ac:dyDescent="0.2">
      <c r="B24" s="149">
        <f>Start!C23</f>
        <v>17</v>
      </c>
      <c r="C24" s="647" t="str">
        <f>IF(Start!D23="","",Start!D23)</f>
        <v/>
      </c>
      <c r="D24" s="548" t="str">
        <f>IF($C24="","",IF(V.l.ZPV!$C$6="","0",IF(ISNA(MATCH($C24,ZPVOblN,0)),COUNTIF(ZPVOblT,".")+1,LOOKUP($C24,ZPVOblN,ZPVOblD))))</f>
        <v/>
      </c>
      <c r="E24" s="549" t="str">
        <f>IF(C24="","",PÚ!P21)</f>
        <v/>
      </c>
      <c r="F24" s="549" t="str">
        <f>IF(C24="","",'4x100m'!P21)</f>
        <v/>
      </c>
      <c r="G24" s="549" t="str">
        <f>IF(C24="","",'PJ-C'!Q57)</f>
        <v/>
      </c>
      <c r="H24" s="549" t="str">
        <f>IF(C24="","",TEST!H21)</f>
        <v/>
      </c>
      <c r="I24" s="550"/>
      <c r="J24" s="613" t="str">
        <f t="shared" si="0"/>
        <v/>
      </c>
      <c r="L24" s="579">
        <v>17</v>
      </c>
      <c r="M24" s="646" t="s">
        <v>92</v>
      </c>
      <c r="N24" s="573" t="s">
        <v>92</v>
      </c>
      <c r="O24" s="574" t="s">
        <v>92</v>
      </c>
      <c r="P24" s="574" t="s">
        <v>92</v>
      </c>
      <c r="Q24" s="574" t="s">
        <v>92</v>
      </c>
      <c r="R24" s="574" t="s">
        <v>92</v>
      </c>
      <c r="S24" s="575"/>
      <c r="T24" s="620" t="s">
        <v>92</v>
      </c>
      <c r="V24" s="529"/>
    </row>
    <row r="25" spans="2:22" ht="12.75" customHeight="1" x14ac:dyDescent="0.2">
      <c r="B25" s="220">
        <f>Start!C24</f>
        <v>18</v>
      </c>
      <c r="C25" s="645" t="str">
        <f>IF(Start!D24="","",Start!D24)</f>
        <v/>
      </c>
      <c r="D25" s="545" t="str">
        <f>IF($C25="","",IF(V.l.ZPV!$C$6="","0",IF(ISNA(MATCH($C25,ZPVOblN,0)),COUNTIF(ZPVOblT,".")+1,LOOKUP($C25,ZPVOblN,ZPVOblD))))</f>
        <v/>
      </c>
      <c r="E25" s="546" t="str">
        <f>IF(C25="","",PÚ!P22)</f>
        <v/>
      </c>
      <c r="F25" s="546" t="str">
        <f>IF(C25="","",'4x100m'!P22)</f>
        <v/>
      </c>
      <c r="G25" s="546" t="str">
        <f>IF(C25="","",'PJ-C'!Q60)</f>
        <v/>
      </c>
      <c r="H25" s="546" t="str">
        <f>IF(C25="","",TEST!H22)</f>
        <v/>
      </c>
      <c r="I25" s="547"/>
      <c r="J25" s="612" t="str">
        <f t="shared" si="0"/>
        <v/>
      </c>
      <c r="L25" s="567">
        <v>18</v>
      </c>
      <c r="M25" s="645" t="s">
        <v>92</v>
      </c>
      <c r="N25" s="545" t="s">
        <v>92</v>
      </c>
      <c r="O25" s="546" t="s">
        <v>92</v>
      </c>
      <c r="P25" s="546" t="s">
        <v>92</v>
      </c>
      <c r="Q25" s="546" t="s">
        <v>92</v>
      </c>
      <c r="R25" s="546" t="s">
        <v>92</v>
      </c>
      <c r="S25" s="547"/>
      <c r="T25" s="612" t="s">
        <v>92</v>
      </c>
      <c r="V25" s="529"/>
    </row>
    <row r="26" spans="2:22" ht="12.75" customHeight="1" x14ac:dyDescent="0.2">
      <c r="B26" s="149">
        <f>Start!C25</f>
        <v>19</v>
      </c>
      <c r="C26" s="647" t="str">
        <f>IF(Start!D25="","",Start!D25)</f>
        <v/>
      </c>
      <c r="D26" s="548" t="str">
        <f>IF($C26="","",IF(V.l.ZPV!$C$6="","0",IF(ISNA(MATCH($C26,ZPVOblN,0)),COUNTIF(ZPVOblT,".")+1,LOOKUP($C26,ZPVOblN,ZPVOblD))))</f>
        <v/>
      </c>
      <c r="E26" s="549" t="str">
        <f>IF(C26="","",PÚ!P23)</f>
        <v/>
      </c>
      <c r="F26" s="549" t="str">
        <f>IF(C26="","",'4x100m'!P23)</f>
        <v/>
      </c>
      <c r="G26" s="549" t="str">
        <f>IF(C26="","",'PJ-C'!Q63)</f>
        <v/>
      </c>
      <c r="H26" s="549" t="str">
        <f>IF(C26="","",TEST!H23)</f>
        <v/>
      </c>
      <c r="I26" s="550"/>
      <c r="J26" s="613" t="str">
        <f t="shared" si="0"/>
        <v/>
      </c>
      <c r="L26" s="579">
        <v>19</v>
      </c>
      <c r="M26" s="646" t="s">
        <v>92</v>
      </c>
      <c r="N26" s="573" t="s">
        <v>92</v>
      </c>
      <c r="O26" s="574" t="s">
        <v>92</v>
      </c>
      <c r="P26" s="574" t="s">
        <v>92</v>
      </c>
      <c r="Q26" s="574" t="s">
        <v>92</v>
      </c>
      <c r="R26" s="574" t="s">
        <v>92</v>
      </c>
      <c r="S26" s="575"/>
      <c r="T26" s="620" t="s">
        <v>92</v>
      </c>
      <c r="V26" s="529"/>
    </row>
    <row r="27" spans="2:22" ht="12.75" customHeight="1" x14ac:dyDescent="0.2">
      <c r="B27" s="502">
        <f>Start!C26</f>
        <v>20</v>
      </c>
      <c r="C27" s="717" t="str">
        <f>IF(Start!D26="","",Start!D26)</f>
        <v/>
      </c>
      <c r="D27" s="536" t="str">
        <f>IF($C27="","",IF(V.l.ZPV!$C$6="","0",IF(ISNA(MATCH($C27,ZPVOblN,0)),COUNTIF(ZPVOblT,".")+1,LOOKUP($C27,ZPVOblN,ZPVOblD))))</f>
        <v/>
      </c>
      <c r="E27" s="537" t="str">
        <f>IF(C27="","",PÚ!P24)</f>
        <v/>
      </c>
      <c r="F27" s="537" t="str">
        <f>IF(C27="","",'4x100m'!P24)</f>
        <v/>
      </c>
      <c r="G27" s="537" t="str">
        <f>IF(C27="","",'PJ-C'!Q66)</f>
        <v/>
      </c>
      <c r="H27" s="537" t="str">
        <f>IF(C27="","",TEST!H24)</f>
        <v/>
      </c>
      <c r="I27" s="551"/>
      <c r="J27" s="614" t="str">
        <f t="shared" si="0"/>
        <v/>
      </c>
      <c r="L27" s="568">
        <v>20</v>
      </c>
      <c r="M27" s="717" t="s">
        <v>92</v>
      </c>
      <c r="N27" s="770" t="s">
        <v>92</v>
      </c>
      <c r="O27" s="537" t="s">
        <v>92</v>
      </c>
      <c r="P27" s="537" t="s">
        <v>92</v>
      </c>
      <c r="Q27" s="537" t="s">
        <v>92</v>
      </c>
      <c r="R27" s="537" t="s">
        <v>92</v>
      </c>
      <c r="S27" s="551"/>
      <c r="T27" s="614" t="s">
        <v>92</v>
      </c>
      <c r="V27" s="529"/>
    </row>
    <row r="28" spans="2:22" ht="12.75" customHeight="1" x14ac:dyDescent="0.2">
      <c r="B28" s="558">
        <f>Start!C27</f>
        <v>21</v>
      </c>
      <c r="C28" s="719" t="str">
        <f>IF(Start!D27="","",Start!D27)</f>
        <v/>
      </c>
      <c r="D28" s="559" t="str">
        <f>IF($C28="","",IF(V.l.ZPV!$C$6="","0",IF(ISNA(MATCH($C28,ZPVOblN,0)),COUNTIF(ZPVOblT,".")+1,LOOKUP($C28,ZPVOblN,ZPVOblD))))</f>
        <v/>
      </c>
      <c r="E28" s="560" t="str">
        <f>IF(C28="","",PÚ!P25)</f>
        <v/>
      </c>
      <c r="F28" s="560" t="str">
        <f>IF(C28="","",'4x100m'!P25)</f>
        <v/>
      </c>
      <c r="G28" s="560" t="str">
        <f>IF(C28="","",'PJ-C'!Q73)</f>
        <v/>
      </c>
      <c r="H28" s="560" t="str">
        <f>IF(C28="","",TEST!H25)</f>
        <v/>
      </c>
      <c r="I28" s="561"/>
      <c r="J28" s="617" t="str">
        <f>IF(C28="","",SUM(D28:I28))</f>
        <v/>
      </c>
      <c r="L28" s="570">
        <v>21</v>
      </c>
      <c r="M28" s="719" t="s">
        <v>92</v>
      </c>
      <c r="N28" s="559" t="s">
        <v>92</v>
      </c>
      <c r="O28" s="560" t="s">
        <v>92</v>
      </c>
      <c r="P28" s="560" t="s">
        <v>92</v>
      </c>
      <c r="Q28" s="560" t="s">
        <v>92</v>
      </c>
      <c r="R28" s="560" t="s">
        <v>92</v>
      </c>
      <c r="S28" s="561"/>
      <c r="T28" s="617" t="s">
        <v>92</v>
      </c>
      <c r="V28" s="529"/>
    </row>
    <row r="29" spans="2:22" ht="12.75" customHeight="1" x14ac:dyDescent="0.2">
      <c r="B29" s="502">
        <f>Start!C28</f>
        <v>22</v>
      </c>
      <c r="C29" s="717" t="str">
        <f>IF(Start!D28="","",Start!D28)</f>
        <v/>
      </c>
      <c r="D29" s="536" t="str">
        <f>IF($C29="","",IF(V.l.ZPV!$C$6="","0",IF(ISNA(MATCH($C29,ZPVOblN,0)),COUNTIF(ZPVOblT,".")+1,LOOKUP($C29,ZPVOblN,ZPVOblD))))</f>
        <v/>
      </c>
      <c r="E29" s="537" t="str">
        <f>IF(C29="","",PÚ!P26)</f>
        <v/>
      </c>
      <c r="F29" s="537" t="str">
        <f>IF(C29="","",'4x100m'!P26)</f>
        <v/>
      </c>
      <c r="G29" s="537" t="str">
        <f>IF(C29="","",'PJ-C'!Q76)</f>
        <v/>
      </c>
      <c r="H29" s="537" t="str">
        <f>IF(C29="","",TEST!H26)</f>
        <v/>
      </c>
      <c r="I29" s="551"/>
      <c r="J29" s="614" t="str">
        <f>IF(C29="","",SUM(D29:I29))</f>
        <v/>
      </c>
      <c r="L29" s="568">
        <v>22</v>
      </c>
      <c r="M29" s="717" t="s">
        <v>92</v>
      </c>
      <c r="N29" s="770" t="s">
        <v>92</v>
      </c>
      <c r="O29" s="537" t="s">
        <v>92</v>
      </c>
      <c r="P29" s="537" t="s">
        <v>92</v>
      </c>
      <c r="Q29" s="537" t="s">
        <v>92</v>
      </c>
      <c r="R29" s="537" t="s">
        <v>92</v>
      </c>
      <c r="S29" s="551"/>
      <c r="T29" s="614" t="s">
        <v>92</v>
      </c>
      <c r="V29" s="529"/>
    </row>
    <row r="30" spans="2:22" ht="12.75" customHeight="1" x14ac:dyDescent="0.2">
      <c r="B30" s="558">
        <f>Start!C29</f>
        <v>23</v>
      </c>
      <c r="C30" s="719" t="str">
        <f>IF(Start!D29="","",Start!D29)</f>
        <v/>
      </c>
      <c r="D30" s="559" t="str">
        <f>IF($C30="","",IF(V.l.ZPV!$C$6="","0",IF(ISNA(MATCH($C30,ZPVOblN,0)),COUNTIF(ZPVOblT,".")+1,LOOKUP($C30,ZPVOblN,ZPVOblD))))</f>
        <v/>
      </c>
      <c r="E30" s="560" t="str">
        <f>IF(C30="","",PÚ!P27)</f>
        <v/>
      </c>
      <c r="F30" s="560" t="str">
        <f>IF(C30="","",'4x100m'!P27)</f>
        <v/>
      </c>
      <c r="G30" s="560" t="str">
        <f>IF(C30="","",'PJ-C'!Q79)</f>
        <v/>
      </c>
      <c r="H30" s="560" t="str">
        <f>IF(C30="","",TEST!H27)</f>
        <v/>
      </c>
      <c r="I30" s="561"/>
      <c r="J30" s="617" t="str">
        <f>IF(C30="","",SUM(D30:I30))</f>
        <v/>
      </c>
      <c r="L30" s="570">
        <v>23</v>
      </c>
      <c r="M30" s="719" t="s">
        <v>92</v>
      </c>
      <c r="N30" s="559" t="s">
        <v>92</v>
      </c>
      <c r="O30" s="560" t="s">
        <v>92</v>
      </c>
      <c r="P30" s="560" t="s">
        <v>92</v>
      </c>
      <c r="Q30" s="560" t="s">
        <v>92</v>
      </c>
      <c r="R30" s="560" t="s">
        <v>92</v>
      </c>
      <c r="S30" s="561"/>
      <c r="T30" s="617" t="s">
        <v>92</v>
      </c>
      <c r="V30" s="529"/>
    </row>
    <row r="31" spans="2:22" ht="12.75" customHeight="1" x14ac:dyDescent="0.2">
      <c r="B31" s="502">
        <f>Start!C30</f>
        <v>24</v>
      </c>
      <c r="C31" s="717" t="str">
        <f>IF(Start!D30="","",Start!D30)</f>
        <v/>
      </c>
      <c r="D31" s="536" t="str">
        <f>IF($C31="","",IF(V.l.ZPV!$C$6="","0",IF(ISNA(MATCH($C31,ZPVOblN,0)),COUNTIF(ZPVOblT,".")+1,LOOKUP($C31,ZPVOblN,ZPVOblD))))</f>
        <v/>
      </c>
      <c r="E31" s="537" t="str">
        <f>IF(C31="","",PÚ!P28)</f>
        <v/>
      </c>
      <c r="F31" s="537" t="str">
        <f>IF(C31="","",'4x100m'!P28)</f>
        <v/>
      </c>
      <c r="G31" s="537" t="str">
        <f>IF(C31="","",'PJ-C'!Q82)</f>
        <v/>
      </c>
      <c r="H31" s="537" t="str">
        <f>IF(C31="","",TEST!H28)</f>
        <v/>
      </c>
      <c r="I31" s="551"/>
      <c r="J31" s="614" t="str">
        <f>IF(C31="","",SUM(D31:I31))</f>
        <v/>
      </c>
      <c r="L31" s="568">
        <v>24</v>
      </c>
      <c r="M31" s="717" t="s">
        <v>92</v>
      </c>
      <c r="N31" s="770" t="s">
        <v>92</v>
      </c>
      <c r="O31" s="537" t="s">
        <v>92</v>
      </c>
      <c r="P31" s="537" t="s">
        <v>92</v>
      </c>
      <c r="Q31" s="537" t="s">
        <v>92</v>
      </c>
      <c r="R31" s="537" t="s">
        <v>92</v>
      </c>
      <c r="S31" s="551"/>
      <c r="T31" s="614" t="s">
        <v>92</v>
      </c>
      <c r="V31" s="529"/>
    </row>
    <row r="32" spans="2:22" ht="12.75" customHeight="1" thickBot="1" x14ac:dyDescent="0.25">
      <c r="B32" s="562">
        <f>Start!C31</f>
        <v>25</v>
      </c>
      <c r="C32" s="720" t="str">
        <f>IF(Start!D31="","",Start!D31)</f>
        <v/>
      </c>
      <c r="D32" s="563" t="str">
        <f>IF($C32="","",IF(V.l.ZPV!$C$6="","0",IF(ISNA(MATCH($C32,ZPVOblN,0)),COUNTIF(ZPVOblT,".")+1,LOOKUP($C32,ZPVOblN,ZPVOblD))))</f>
        <v/>
      </c>
      <c r="E32" s="564" t="str">
        <f>IF(C32="","",PÚ!P29)</f>
        <v/>
      </c>
      <c r="F32" s="564" t="str">
        <f>IF(C32="","",'4x100m'!P29)</f>
        <v/>
      </c>
      <c r="G32" s="564" t="str">
        <f>IF(C32="","",'PJ-C'!Q85)</f>
        <v/>
      </c>
      <c r="H32" s="564" t="str">
        <f>IF(C32="","",TEST!H29)</f>
        <v/>
      </c>
      <c r="I32" s="565"/>
      <c r="J32" s="618" t="str">
        <f>IF(C32="","",SUM(D32:I32))</f>
        <v/>
      </c>
      <c r="L32" s="571">
        <v>25</v>
      </c>
      <c r="M32" s="720" t="s">
        <v>92</v>
      </c>
      <c r="N32" s="563" t="s">
        <v>92</v>
      </c>
      <c r="O32" s="564" t="s">
        <v>92</v>
      </c>
      <c r="P32" s="564" t="s">
        <v>92</v>
      </c>
      <c r="Q32" s="564" t="s">
        <v>92</v>
      </c>
      <c r="R32" s="564" t="s">
        <v>92</v>
      </c>
      <c r="S32" s="565"/>
      <c r="T32" s="618" t="s">
        <v>92</v>
      </c>
      <c r="V32" s="529"/>
    </row>
    <row r="33" spans="12:20" ht="12.75" customHeight="1" x14ac:dyDescent="0.2">
      <c r="L33" s="538"/>
      <c r="M33" s="538"/>
      <c r="N33" s="538"/>
      <c r="O33" s="538"/>
      <c r="P33" s="538"/>
      <c r="Q33" s="538"/>
      <c r="R33" s="538"/>
      <c r="S33" s="538"/>
      <c r="T33" s="72"/>
    </row>
    <row r="34" spans="12:20" ht="12.75" customHeight="1" x14ac:dyDescent="0.2">
      <c r="L34" s="538"/>
      <c r="M34" s="538"/>
      <c r="N34" s="538"/>
      <c r="O34" s="538"/>
      <c r="P34" s="538"/>
      <c r="Q34" s="538"/>
      <c r="R34" s="538"/>
      <c r="S34" s="538"/>
      <c r="T34" s="72"/>
    </row>
    <row r="35" spans="12:20" ht="12.75" customHeight="1" x14ac:dyDescent="0.2">
      <c r="L35" s="538"/>
      <c r="M35" s="538"/>
      <c r="N35" s="538"/>
      <c r="O35" s="538"/>
      <c r="P35" s="538"/>
      <c r="Q35" s="538"/>
      <c r="R35" s="538"/>
      <c r="S35" s="538"/>
      <c r="T35" s="72"/>
    </row>
    <row r="36" spans="12:20" ht="12.75" customHeight="1" x14ac:dyDescent="0.2">
      <c r="L36" s="538"/>
      <c r="M36" s="538"/>
      <c r="N36" s="538"/>
      <c r="O36" s="538"/>
      <c r="P36" s="538"/>
      <c r="Q36" s="538"/>
      <c r="R36" s="538"/>
      <c r="S36" s="538"/>
      <c r="T36" s="72"/>
    </row>
    <row r="37" spans="12:20" ht="12.75" customHeight="1" x14ac:dyDescent="0.2">
      <c r="L37" s="538"/>
      <c r="M37" s="538"/>
      <c r="N37" s="538"/>
      <c r="O37" s="538"/>
      <c r="P37" s="538"/>
      <c r="Q37" s="538"/>
      <c r="R37" s="538"/>
      <c r="S37" s="538"/>
      <c r="T37" s="72"/>
    </row>
    <row r="38" spans="12:20" ht="12.75" customHeight="1" x14ac:dyDescent="0.2">
      <c r="L38" s="538"/>
      <c r="M38" s="538"/>
      <c r="N38" s="538"/>
      <c r="O38" s="538"/>
      <c r="P38" s="538"/>
      <c r="Q38" s="538"/>
      <c r="R38" s="538"/>
      <c r="S38" s="538"/>
      <c r="T38" s="72"/>
    </row>
    <row r="39" spans="12:20" ht="12.75" customHeight="1" x14ac:dyDescent="0.2">
      <c r="L39" s="538"/>
      <c r="M39" s="538"/>
      <c r="N39" s="538"/>
      <c r="O39" s="538"/>
      <c r="P39" s="538"/>
      <c r="Q39" s="538"/>
      <c r="R39" s="538"/>
      <c r="S39" s="538"/>
      <c r="T39" s="72"/>
    </row>
    <row r="40" spans="12:20" ht="12.75" customHeight="1" x14ac:dyDescent="0.2">
      <c r="L40" s="538"/>
      <c r="M40" s="538"/>
      <c r="N40" s="538"/>
      <c r="O40" s="538"/>
      <c r="P40" s="538"/>
      <c r="Q40" s="538"/>
      <c r="R40" s="538"/>
      <c r="S40" s="538"/>
      <c r="T40" s="72"/>
    </row>
    <row r="41" spans="12:20" ht="12.75" customHeight="1" x14ac:dyDescent="0.2">
      <c r="L41" s="538"/>
      <c r="M41" s="538"/>
      <c r="N41" s="538"/>
      <c r="O41" s="538"/>
      <c r="P41" s="538"/>
      <c r="Q41" s="538"/>
      <c r="R41" s="538"/>
      <c r="S41" s="538"/>
      <c r="T41" s="72"/>
    </row>
    <row r="42" spans="12:20" ht="12.75" customHeight="1" x14ac:dyDescent="0.2">
      <c r="L42" s="538"/>
      <c r="M42" s="538"/>
      <c r="N42" s="538"/>
      <c r="O42" s="538"/>
      <c r="P42" s="538"/>
      <c r="Q42" s="538"/>
      <c r="R42" s="538"/>
      <c r="S42" s="538"/>
      <c r="T42" s="72"/>
    </row>
    <row r="43" spans="12:20" ht="12.75" customHeight="1" x14ac:dyDescent="0.2">
      <c r="L43" s="538"/>
      <c r="M43" s="538"/>
      <c r="N43" s="538"/>
      <c r="O43" s="538"/>
      <c r="P43" s="538"/>
      <c r="Q43" s="538"/>
      <c r="R43" s="538"/>
      <c r="S43" s="538"/>
      <c r="T43" s="72"/>
    </row>
    <row r="44" spans="12:20" ht="12.75" customHeight="1" x14ac:dyDescent="0.2">
      <c r="L44" s="538"/>
      <c r="M44" s="538"/>
      <c r="N44" s="538"/>
      <c r="O44" s="538"/>
      <c r="P44" s="538"/>
      <c r="Q44" s="538"/>
      <c r="R44" s="538"/>
      <c r="S44" s="538"/>
      <c r="T44" s="72"/>
    </row>
    <row r="45" spans="12:20" ht="12.75" customHeight="1" x14ac:dyDescent="0.2">
      <c r="L45" s="538"/>
      <c r="M45" s="538"/>
      <c r="N45" s="538"/>
      <c r="O45" s="538"/>
      <c r="P45" s="538"/>
      <c r="Q45" s="538"/>
      <c r="R45" s="538"/>
      <c r="S45" s="538"/>
      <c r="T45" s="72"/>
    </row>
    <row r="46" spans="12:20" ht="12.75" customHeight="1" x14ac:dyDescent="0.2">
      <c r="L46" s="538"/>
      <c r="M46" s="538"/>
      <c r="N46" s="538"/>
      <c r="O46" s="538"/>
      <c r="P46" s="538"/>
      <c r="Q46" s="538"/>
      <c r="R46" s="538"/>
      <c r="S46" s="538"/>
      <c r="T46" s="72"/>
    </row>
    <row r="47" spans="12:20" ht="12.75" customHeight="1" x14ac:dyDescent="0.2">
      <c r="L47" s="538"/>
      <c r="M47" s="538"/>
      <c r="N47" s="538"/>
      <c r="O47" s="538"/>
      <c r="P47" s="538"/>
      <c r="Q47" s="538"/>
      <c r="R47" s="538"/>
      <c r="S47" s="538"/>
      <c r="T47" s="72"/>
    </row>
    <row r="48" spans="12:20" ht="12.75" customHeight="1" x14ac:dyDescent="0.2">
      <c r="L48" s="538"/>
      <c r="M48" s="538"/>
      <c r="N48" s="538"/>
      <c r="O48" s="538"/>
      <c r="P48" s="538"/>
      <c r="Q48" s="538"/>
      <c r="R48" s="538"/>
      <c r="S48" s="538"/>
      <c r="T48" s="72"/>
    </row>
    <row r="49" spans="12:20" ht="12.75" customHeight="1" x14ac:dyDescent="0.2">
      <c r="L49" s="538"/>
      <c r="M49" s="538"/>
      <c r="N49" s="538"/>
      <c r="O49" s="538"/>
      <c r="P49" s="538"/>
      <c r="Q49" s="538"/>
      <c r="R49" s="538"/>
      <c r="S49" s="538"/>
      <c r="T49" s="72"/>
    </row>
    <row r="50" spans="12:20" ht="12.75" customHeight="1" x14ac:dyDescent="0.2">
      <c r="L50" s="538"/>
      <c r="M50" s="538"/>
      <c r="N50" s="538"/>
      <c r="O50" s="538"/>
      <c r="P50" s="538"/>
      <c r="Q50" s="538"/>
      <c r="R50" s="538"/>
      <c r="S50" s="538"/>
      <c r="T50" s="72"/>
    </row>
    <row r="51" spans="12:20" ht="12.75" customHeight="1" x14ac:dyDescent="0.2">
      <c r="L51" s="538"/>
      <c r="M51" s="538"/>
      <c r="N51" s="538"/>
      <c r="O51" s="538"/>
      <c r="P51" s="538"/>
      <c r="Q51" s="538"/>
      <c r="R51" s="538"/>
      <c r="S51" s="538"/>
      <c r="T51" s="72"/>
    </row>
    <row r="52" spans="12:20" ht="12.75" customHeight="1" x14ac:dyDescent="0.2">
      <c r="L52" s="538"/>
      <c r="M52" s="538"/>
      <c r="N52" s="538"/>
      <c r="O52" s="538"/>
      <c r="P52" s="538"/>
      <c r="Q52" s="538"/>
      <c r="R52" s="538"/>
      <c r="S52" s="538"/>
      <c r="T52" s="72"/>
    </row>
    <row r="53" spans="12:20" ht="12.75" customHeight="1" x14ac:dyDescent="0.2">
      <c r="L53" s="538"/>
      <c r="M53" s="538"/>
      <c r="N53" s="538"/>
      <c r="O53" s="538"/>
      <c r="P53" s="538"/>
      <c r="Q53" s="538"/>
      <c r="R53" s="538"/>
      <c r="S53" s="538"/>
      <c r="T53" s="72"/>
    </row>
    <row r="54" spans="12:20" ht="12.75" customHeight="1" x14ac:dyDescent="0.2">
      <c r="L54" s="538"/>
      <c r="M54" s="538"/>
      <c r="N54" s="538"/>
      <c r="O54" s="538"/>
      <c r="P54" s="538"/>
      <c r="Q54" s="538"/>
      <c r="R54" s="538"/>
      <c r="S54" s="538"/>
      <c r="T54" s="72"/>
    </row>
    <row r="55" spans="12:20" ht="12.75" customHeight="1" x14ac:dyDescent="0.2">
      <c r="L55" s="538"/>
      <c r="M55" s="538"/>
      <c r="N55" s="538"/>
      <c r="O55" s="538"/>
      <c r="P55" s="538"/>
      <c r="Q55" s="538"/>
      <c r="R55" s="538"/>
      <c r="S55" s="538"/>
      <c r="T55" s="72"/>
    </row>
    <row r="56" spans="12:20" ht="12.75" customHeight="1" x14ac:dyDescent="0.2">
      <c r="L56" s="538"/>
      <c r="M56" s="538"/>
      <c r="N56" s="538"/>
      <c r="O56" s="538"/>
      <c r="P56" s="538"/>
      <c r="Q56" s="538"/>
      <c r="R56" s="538"/>
      <c r="S56" s="538"/>
      <c r="T56" s="72"/>
    </row>
    <row r="57" spans="12:20" ht="12.75" customHeight="1" x14ac:dyDescent="0.2">
      <c r="L57" s="538"/>
      <c r="M57" s="538"/>
      <c r="N57" s="538"/>
      <c r="O57" s="538"/>
      <c r="P57" s="538"/>
      <c r="Q57" s="538"/>
      <c r="R57" s="538"/>
      <c r="S57" s="538"/>
      <c r="T57" s="72"/>
    </row>
    <row r="58" spans="12:20" ht="12.75" customHeight="1" x14ac:dyDescent="0.2">
      <c r="L58" s="538"/>
      <c r="M58" s="538"/>
      <c r="N58" s="538"/>
      <c r="O58" s="538"/>
      <c r="P58" s="538"/>
      <c r="Q58" s="538"/>
      <c r="R58" s="538"/>
      <c r="S58" s="538"/>
      <c r="T58" s="72"/>
    </row>
    <row r="59" spans="12:20" x14ac:dyDescent="0.2">
      <c r="L59" s="538"/>
      <c r="M59" s="538"/>
      <c r="N59" s="538"/>
      <c r="O59" s="538"/>
      <c r="P59" s="538"/>
      <c r="Q59" s="538"/>
      <c r="R59" s="538"/>
      <c r="S59" s="538"/>
      <c r="T59" s="72"/>
    </row>
    <row r="60" spans="12:20" x14ac:dyDescent="0.2">
      <c r="L60" s="538"/>
      <c r="M60" s="538"/>
      <c r="N60" s="538"/>
      <c r="O60" s="538"/>
      <c r="P60" s="538"/>
      <c r="Q60" s="538"/>
      <c r="R60" s="538"/>
      <c r="S60" s="538"/>
      <c r="T60" s="72"/>
    </row>
    <row r="61" spans="12:20" x14ac:dyDescent="0.2">
      <c r="L61" s="538"/>
      <c r="M61" s="538"/>
      <c r="N61" s="538"/>
      <c r="O61" s="538"/>
      <c r="P61" s="538"/>
      <c r="Q61" s="538"/>
      <c r="R61" s="538"/>
      <c r="S61" s="538"/>
      <c r="T61" s="72"/>
    </row>
    <row r="62" spans="12:20" x14ac:dyDescent="0.2">
      <c r="L62" s="538"/>
      <c r="M62" s="538"/>
      <c r="N62" s="538"/>
      <c r="O62" s="538"/>
      <c r="P62" s="538"/>
      <c r="Q62" s="538"/>
      <c r="R62" s="538"/>
      <c r="S62" s="538"/>
      <c r="T62" s="72"/>
    </row>
    <row r="63" spans="12:20" x14ac:dyDescent="0.2">
      <c r="L63" s="538"/>
      <c r="M63" s="538"/>
      <c r="N63" s="538"/>
      <c r="O63" s="538"/>
      <c r="P63" s="538"/>
      <c r="Q63" s="538"/>
      <c r="R63" s="538"/>
      <c r="S63" s="538"/>
      <c r="T63" s="72"/>
    </row>
    <row r="64" spans="12:20" x14ac:dyDescent="0.2">
      <c r="L64" s="538"/>
      <c r="M64" s="538"/>
      <c r="N64" s="538"/>
      <c r="O64" s="538"/>
      <c r="P64" s="538"/>
      <c r="Q64" s="538"/>
      <c r="R64" s="538"/>
      <c r="S64" s="538"/>
      <c r="T64" s="72"/>
    </row>
    <row r="65" spans="12:20" x14ac:dyDescent="0.2">
      <c r="L65" s="538"/>
      <c r="M65" s="538"/>
      <c r="N65" s="538"/>
      <c r="O65" s="538"/>
      <c r="P65" s="538"/>
      <c r="Q65" s="538"/>
      <c r="R65" s="538"/>
      <c r="S65" s="538"/>
      <c r="T65" s="72"/>
    </row>
    <row r="66" spans="12:20" x14ac:dyDescent="0.2">
      <c r="L66" s="538"/>
      <c r="M66" s="538"/>
      <c r="N66" s="538"/>
      <c r="O66" s="538"/>
      <c r="P66" s="538"/>
      <c r="Q66" s="538"/>
      <c r="R66" s="538"/>
      <c r="S66" s="538"/>
      <c r="T66" s="72"/>
    </row>
    <row r="67" spans="12:20" x14ac:dyDescent="0.2">
      <c r="L67" s="538"/>
      <c r="M67" s="538"/>
      <c r="N67" s="538"/>
      <c r="O67" s="538"/>
      <c r="P67" s="538"/>
      <c r="Q67" s="538"/>
      <c r="R67" s="538"/>
      <c r="S67" s="538"/>
      <c r="T67" s="72"/>
    </row>
    <row r="68" spans="12:20" x14ac:dyDescent="0.2">
      <c r="L68" s="538"/>
      <c r="M68" s="538"/>
      <c r="N68" s="538"/>
      <c r="O68" s="538"/>
      <c r="P68" s="538"/>
      <c r="Q68" s="538"/>
      <c r="R68" s="538"/>
      <c r="S68" s="538"/>
      <c r="T68" s="72"/>
    </row>
    <row r="69" spans="12:20" x14ac:dyDescent="0.2">
      <c r="L69" s="538"/>
      <c r="M69" s="538"/>
      <c r="N69" s="538"/>
      <c r="O69" s="538"/>
      <c r="P69" s="538"/>
      <c r="Q69" s="538"/>
      <c r="R69" s="538"/>
      <c r="S69" s="538"/>
      <c r="T69" s="72"/>
    </row>
    <row r="70" spans="12:20" x14ac:dyDescent="0.2">
      <c r="L70" s="538"/>
      <c r="M70" s="538"/>
      <c r="N70" s="538"/>
      <c r="O70" s="538"/>
      <c r="P70" s="538"/>
      <c r="Q70" s="538"/>
      <c r="R70" s="538"/>
      <c r="S70" s="538"/>
      <c r="T70" s="72"/>
    </row>
    <row r="71" spans="12:20" x14ac:dyDescent="0.2">
      <c r="L71" s="538"/>
      <c r="M71" s="538"/>
      <c r="N71" s="538"/>
      <c r="O71" s="538"/>
      <c r="P71" s="538"/>
      <c r="Q71" s="538"/>
      <c r="R71" s="538"/>
      <c r="S71" s="538"/>
      <c r="T71" s="72"/>
    </row>
    <row r="72" spans="12:20" x14ac:dyDescent="0.2">
      <c r="L72" s="538"/>
      <c r="M72" s="538"/>
      <c r="N72" s="538"/>
      <c r="O72" s="538"/>
      <c r="P72" s="538"/>
      <c r="Q72" s="538"/>
      <c r="R72" s="538"/>
      <c r="S72" s="538"/>
      <c r="T72" s="72"/>
    </row>
    <row r="73" spans="12:20" x14ac:dyDescent="0.2">
      <c r="L73" s="538"/>
      <c r="M73" s="538"/>
      <c r="N73" s="538"/>
      <c r="O73" s="538"/>
      <c r="P73" s="538"/>
      <c r="Q73" s="538"/>
      <c r="R73" s="538"/>
      <c r="S73" s="538"/>
      <c r="T73" s="72"/>
    </row>
    <row r="74" spans="12:20" x14ac:dyDescent="0.2">
      <c r="L74" s="538"/>
      <c r="M74" s="538"/>
      <c r="N74" s="538"/>
      <c r="O74" s="538"/>
      <c r="P74" s="538"/>
      <c r="Q74" s="538"/>
      <c r="R74" s="538"/>
      <c r="S74" s="538"/>
      <c r="T74" s="72"/>
    </row>
    <row r="75" spans="12:20" x14ac:dyDescent="0.2">
      <c r="L75" s="538"/>
      <c r="M75" s="538"/>
      <c r="N75" s="538"/>
      <c r="O75" s="538"/>
      <c r="P75" s="538"/>
      <c r="Q75" s="538"/>
      <c r="R75" s="538"/>
      <c r="S75" s="538"/>
      <c r="T75" s="72"/>
    </row>
    <row r="76" spans="12:20" x14ac:dyDescent="0.2">
      <c r="L76" s="538"/>
      <c r="M76" s="538"/>
      <c r="N76" s="538"/>
      <c r="O76" s="538"/>
      <c r="P76" s="538"/>
      <c r="Q76" s="538"/>
      <c r="R76" s="538"/>
      <c r="S76" s="538"/>
      <c r="T76" s="72"/>
    </row>
    <row r="77" spans="12:20" x14ac:dyDescent="0.2">
      <c r="L77" s="538"/>
      <c r="M77" s="538"/>
      <c r="N77" s="538"/>
      <c r="O77" s="538"/>
      <c r="P77" s="538"/>
      <c r="Q77" s="538"/>
      <c r="R77" s="538"/>
      <c r="S77" s="538"/>
      <c r="T77" s="72"/>
    </row>
    <row r="78" spans="12:20" x14ac:dyDescent="0.2">
      <c r="L78" s="538"/>
      <c r="M78" s="538"/>
      <c r="N78" s="538"/>
      <c r="O78" s="538"/>
      <c r="P78" s="538"/>
      <c r="Q78" s="538"/>
      <c r="R78" s="538"/>
      <c r="S78" s="538"/>
      <c r="T78" s="72"/>
    </row>
    <row r="79" spans="12:20" x14ac:dyDescent="0.2">
      <c r="L79" s="538"/>
      <c r="M79" s="538"/>
      <c r="N79" s="538"/>
      <c r="O79" s="538"/>
      <c r="P79" s="538"/>
      <c r="Q79" s="538"/>
      <c r="R79" s="538"/>
      <c r="S79" s="538"/>
      <c r="T79" s="72"/>
    </row>
    <row r="80" spans="12:20" x14ac:dyDescent="0.2">
      <c r="L80" s="538"/>
      <c r="M80" s="538"/>
      <c r="N80" s="538"/>
      <c r="O80" s="538"/>
      <c r="P80" s="538"/>
      <c r="Q80" s="538"/>
      <c r="R80" s="538"/>
      <c r="S80" s="538"/>
      <c r="T80" s="72"/>
    </row>
    <row r="81" spans="12:20" x14ac:dyDescent="0.2">
      <c r="L81" s="538"/>
      <c r="M81" s="538"/>
      <c r="N81" s="538"/>
      <c r="O81" s="538"/>
      <c r="P81" s="538"/>
      <c r="Q81" s="538"/>
      <c r="R81" s="538"/>
      <c r="S81" s="538"/>
      <c r="T81" s="72"/>
    </row>
    <row r="82" spans="12:20" x14ac:dyDescent="0.2">
      <c r="L82" s="538"/>
      <c r="M82" s="538"/>
      <c r="N82" s="538"/>
      <c r="O82" s="538"/>
      <c r="P82" s="538"/>
      <c r="Q82" s="538"/>
      <c r="R82" s="538"/>
      <c r="S82" s="538"/>
      <c r="T82" s="72"/>
    </row>
    <row r="83" spans="12:20" x14ac:dyDescent="0.2">
      <c r="L83" s="538"/>
      <c r="M83" s="538"/>
      <c r="N83" s="538"/>
      <c r="O83" s="538"/>
      <c r="P83" s="538"/>
      <c r="Q83" s="538"/>
      <c r="R83" s="538"/>
      <c r="S83" s="538"/>
      <c r="T83" s="72"/>
    </row>
    <row r="84" spans="12:20" x14ac:dyDescent="0.2">
      <c r="L84" s="538"/>
      <c r="M84" s="538"/>
      <c r="N84" s="538"/>
      <c r="O84" s="538"/>
      <c r="P84" s="538"/>
      <c r="Q84" s="538"/>
      <c r="R84" s="538"/>
      <c r="S84" s="538"/>
      <c r="T84" s="72"/>
    </row>
    <row r="85" spans="12:20" x14ac:dyDescent="0.2">
      <c r="L85" s="538"/>
      <c r="M85" s="538"/>
      <c r="N85" s="538"/>
      <c r="O85" s="538"/>
      <c r="P85" s="538"/>
      <c r="Q85" s="538"/>
      <c r="R85" s="538"/>
      <c r="S85" s="538"/>
      <c r="T85" s="72"/>
    </row>
    <row r="86" spans="12:20" x14ac:dyDescent="0.2">
      <c r="L86" s="538"/>
      <c r="M86" s="538"/>
      <c r="N86" s="538"/>
      <c r="O86" s="538"/>
      <c r="P86" s="538"/>
      <c r="Q86" s="538"/>
      <c r="R86" s="538"/>
      <c r="S86" s="538"/>
      <c r="T86" s="72"/>
    </row>
    <row r="87" spans="12:20" x14ac:dyDescent="0.2">
      <c r="L87" s="538"/>
      <c r="M87" s="538"/>
      <c r="N87" s="538"/>
      <c r="O87" s="538"/>
      <c r="P87" s="538"/>
      <c r="Q87" s="538"/>
      <c r="R87" s="538"/>
      <c r="S87" s="538"/>
      <c r="T87" s="72"/>
    </row>
    <row r="88" spans="12:20" x14ac:dyDescent="0.2">
      <c r="L88" s="538"/>
      <c r="M88" s="538"/>
      <c r="N88" s="538"/>
      <c r="O88" s="538"/>
      <c r="P88" s="538"/>
      <c r="Q88" s="538"/>
      <c r="R88" s="538"/>
      <c r="S88" s="538"/>
      <c r="T88" s="72"/>
    </row>
    <row r="89" spans="12:20" x14ac:dyDescent="0.2">
      <c r="L89" s="538"/>
      <c r="M89" s="538"/>
      <c r="N89" s="538"/>
      <c r="O89" s="538"/>
      <c r="P89" s="538"/>
      <c r="Q89" s="538"/>
      <c r="R89" s="538"/>
      <c r="S89" s="538"/>
      <c r="T89" s="72"/>
    </row>
    <row r="90" spans="12:20" x14ac:dyDescent="0.2">
      <c r="L90" s="538"/>
      <c r="M90" s="538"/>
      <c r="N90" s="538"/>
      <c r="O90" s="538"/>
      <c r="P90" s="538"/>
      <c r="Q90" s="538"/>
      <c r="R90" s="538"/>
      <c r="S90" s="538"/>
      <c r="T90" s="72"/>
    </row>
    <row r="91" spans="12:20" x14ac:dyDescent="0.2">
      <c r="L91" s="538"/>
      <c r="M91" s="538"/>
      <c r="N91" s="538"/>
      <c r="O91" s="538"/>
      <c r="P91" s="538"/>
      <c r="Q91" s="538"/>
      <c r="R91" s="538"/>
      <c r="S91" s="538"/>
      <c r="T91" s="72"/>
    </row>
    <row r="92" spans="12:20" x14ac:dyDescent="0.2">
      <c r="L92" s="538"/>
      <c r="M92" s="538"/>
      <c r="N92" s="538"/>
      <c r="O92" s="538"/>
      <c r="P92" s="538"/>
      <c r="Q92" s="538"/>
      <c r="R92" s="538"/>
      <c r="S92" s="538"/>
      <c r="T92" s="72"/>
    </row>
    <row r="93" spans="12:20" x14ac:dyDescent="0.2">
      <c r="L93" s="538"/>
      <c r="M93" s="538"/>
      <c r="N93" s="538"/>
      <c r="O93" s="538"/>
      <c r="P93" s="538"/>
      <c r="Q93" s="538"/>
      <c r="R93" s="538"/>
      <c r="S93" s="538"/>
      <c r="T93" s="72"/>
    </row>
    <row r="94" spans="12:20" x14ac:dyDescent="0.2">
      <c r="L94" s="538"/>
      <c r="M94" s="538"/>
      <c r="N94" s="538"/>
      <c r="O94" s="538"/>
      <c r="P94" s="538"/>
      <c r="Q94" s="538"/>
      <c r="R94" s="538"/>
      <c r="S94" s="538"/>
      <c r="T94" s="72"/>
    </row>
    <row r="95" spans="12:20" x14ac:dyDescent="0.2">
      <c r="L95" s="538"/>
      <c r="M95" s="538"/>
      <c r="N95" s="538"/>
      <c r="O95" s="538"/>
      <c r="P95" s="538"/>
      <c r="Q95" s="538"/>
      <c r="R95" s="538"/>
      <c r="S95" s="538"/>
      <c r="T95" s="72"/>
    </row>
    <row r="96" spans="12:20" x14ac:dyDescent="0.2">
      <c r="L96" s="538"/>
      <c r="M96" s="538"/>
      <c r="N96" s="538"/>
      <c r="O96" s="538"/>
      <c r="P96" s="538"/>
      <c r="Q96" s="538"/>
      <c r="R96" s="538"/>
      <c r="S96" s="538"/>
      <c r="T96" s="72"/>
    </row>
    <row r="97" spans="12:20" x14ac:dyDescent="0.2">
      <c r="L97" s="538"/>
      <c r="M97" s="538"/>
      <c r="N97" s="538"/>
      <c r="O97" s="538"/>
      <c r="P97" s="538"/>
      <c r="Q97" s="538"/>
      <c r="R97" s="538"/>
      <c r="S97" s="538"/>
      <c r="T97" s="72"/>
    </row>
    <row r="98" spans="12:20" x14ac:dyDescent="0.2">
      <c r="L98" s="538"/>
      <c r="M98" s="538"/>
      <c r="N98" s="538"/>
      <c r="O98" s="538"/>
      <c r="P98" s="538"/>
      <c r="Q98" s="538"/>
      <c r="R98" s="538"/>
      <c r="S98" s="538"/>
      <c r="T98" s="72"/>
    </row>
    <row r="99" spans="12:20" x14ac:dyDescent="0.2">
      <c r="L99" s="538"/>
      <c r="M99" s="538"/>
      <c r="N99" s="538"/>
      <c r="O99" s="538"/>
      <c r="P99" s="538"/>
      <c r="Q99" s="538"/>
      <c r="R99" s="538"/>
      <c r="S99" s="538"/>
      <c r="T99" s="72"/>
    </row>
    <row r="100" spans="12:20" x14ac:dyDescent="0.2">
      <c r="L100" s="538"/>
      <c r="M100" s="538"/>
      <c r="N100" s="538"/>
      <c r="O100" s="538"/>
      <c r="P100" s="538"/>
      <c r="Q100" s="538"/>
      <c r="R100" s="538"/>
      <c r="S100" s="538"/>
      <c r="T100" s="72"/>
    </row>
    <row r="101" spans="12:20" x14ac:dyDescent="0.2">
      <c r="L101" s="538"/>
      <c r="M101" s="538"/>
      <c r="N101" s="538"/>
      <c r="O101" s="538"/>
      <c r="P101" s="538"/>
      <c r="Q101" s="538"/>
      <c r="R101" s="538"/>
      <c r="S101" s="538"/>
      <c r="T101" s="72"/>
    </row>
    <row r="102" spans="12:20" x14ac:dyDescent="0.2">
      <c r="L102" s="538"/>
      <c r="M102" s="538"/>
      <c r="N102" s="538"/>
      <c r="O102" s="538"/>
      <c r="P102" s="538"/>
      <c r="Q102" s="538"/>
      <c r="R102" s="538"/>
      <c r="S102" s="538"/>
      <c r="T102" s="72"/>
    </row>
    <row r="103" spans="12:20" x14ac:dyDescent="0.2">
      <c r="L103" s="538"/>
      <c r="M103" s="538"/>
      <c r="N103" s="538"/>
      <c r="O103" s="538"/>
      <c r="P103" s="538"/>
      <c r="Q103" s="538"/>
      <c r="R103" s="538"/>
      <c r="S103" s="538"/>
      <c r="T103" s="72"/>
    </row>
    <row r="104" spans="12:20" x14ac:dyDescent="0.2">
      <c r="L104" s="538"/>
      <c r="M104" s="538"/>
      <c r="N104" s="538"/>
      <c r="O104" s="538"/>
      <c r="P104" s="538"/>
      <c r="Q104" s="538"/>
      <c r="R104" s="538"/>
      <c r="S104" s="538"/>
      <c r="T104" s="72"/>
    </row>
    <row r="105" spans="12:20" x14ac:dyDescent="0.2">
      <c r="L105" s="538"/>
      <c r="M105" s="538"/>
      <c r="N105" s="538"/>
      <c r="O105" s="538"/>
      <c r="P105" s="538"/>
      <c r="Q105" s="538"/>
      <c r="R105" s="538"/>
      <c r="S105" s="538"/>
      <c r="T105" s="72"/>
    </row>
    <row r="106" spans="12:20" x14ac:dyDescent="0.2">
      <c r="L106" s="538"/>
      <c r="M106" s="538"/>
      <c r="N106" s="538"/>
      <c r="O106" s="538"/>
      <c r="P106" s="538"/>
      <c r="Q106" s="538"/>
      <c r="R106" s="538"/>
      <c r="S106" s="538"/>
      <c r="T106" s="72"/>
    </row>
    <row r="107" spans="12:20" x14ac:dyDescent="0.2">
      <c r="L107" s="538"/>
      <c r="M107" s="538"/>
      <c r="N107" s="538"/>
      <c r="O107" s="538"/>
      <c r="P107" s="538"/>
      <c r="Q107" s="538"/>
      <c r="R107" s="538"/>
      <c r="S107" s="538"/>
      <c r="T107" s="72"/>
    </row>
    <row r="108" spans="12:20" x14ac:dyDescent="0.2">
      <c r="L108" s="538"/>
      <c r="M108" s="538"/>
      <c r="N108" s="538"/>
      <c r="O108" s="538"/>
      <c r="P108" s="538"/>
      <c r="Q108" s="538"/>
      <c r="R108" s="538"/>
      <c r="S108" s="538"/>
      <c r="T108" s="72"/>
    </row>
    <row r="109" spans="12:20" x14ac:dyDescent="0.2">
      <c r="L109" s="538"/>
      <c r="M109" s="538"/>
      <c r="N109" s="538"/>
      <c r="O109" s="538"/>
      <c r="P109" s="538"/>
      <c r="Q109" s="538"/>
      <c r="R109" s="538"/>
      <c r="S109" s="538"/>
      <c r="T109" s="72"/>
    </row>
    <row r="110" spans="12:20" x14ac:dyDescent="0.2">
      <c r="L110" s="538"/>
      <c r="M110" s="538"/>
      <c r="N110" s="538"/>
      <c r="O110" s="538"/>
      <c r="P110" s="538"/>
      <c r="Q110" s="538"/>
      <c r="R110" s="538"/>
      <c r="S110" s="538"/>
      <c r="T110" s="72"/>
    </row>
    <row r="111" spans="12:20" x14ac:dyDescent="0.2">
      <c r="L111" s="538"/>
      <c r="M111" s="538"/>
      <c r="N111" s="538"/>
      <c r="O111" s="538"/>
      <c r="P111" s="538"/>
      <c r="Q111" s="538"/>
      <c r="R111" s="538"/>
      <c r="S111" s="538"/>
      <c r="T111" s="72"/>
    </row>
    <row r="112" spans="12:20" x14ac:dyDescent="0.2">
      <c r="L112" s="538"/>
      <c r="M112" s="538"/>
      <c r="N112" s="538"/>
      <c r="O112" s="538"/>
      <c r="P112" s="538"/>
      <c r="Q112" s="538"/>
      <c r="R112" s="538"/>
      <c r="S112" s="538"/>
      <c r="T112" s="72"/>
    </row>
    <row r="113" spans="12:20" x14ac:dyDescent="0.2">
      <c r="L113" s="538"/>
      <c r="M113" s="538"/>
      <c r="N113" s="538"/>
      <c r="O113" s="538"/>
      <c r="P113" s="538"/>
      <c r="Q113" s="538"/>
      <c r="R113" s="538"/>
      <c r="S113" s="538"/>
      <c r="T113" s="72"/>
    </row>
    <row r="114" spans="12:20" x14ac:dyDescent="0.2">
      <c r="L114" s="538"/>
      <c r="M114" s="538"/>
      <c r="N114" s="538"/>
      <c r="O114" s="538"/>
      <c r="P114" s="538"/>
      <c r="Q114" s="538"/>
      <c r="R114" s="538"/>
      <c r="S114" s="538"/>
      <c r="T114" s="72"/>
    </row>
    <row r="115" spans="12:20" x14ac:dyDescent="0.2">
      <c r="L115" s="538"/>
      <c r="M115" s="538"/>
      <c r="N115" s="538"/>
      <c r="O115" s="538"/>
      <c r="P115" s="538"/>
      <c r="Q115" s="538"/>
      <c r="R115" s="538"/>
      <c r="S115" s="538"/>
      <c r="T115" s="72"/>
    </row>
    <row r="116" spans="12:20" x14ac:dyDescent="0.2">
      <c r="L116" s="538"/>
      <c r="M116" s="538"/>
      <c r="N116" s="538"/>
      <c r="O116" s="538"/>
      <c r="P116" s="538"/>
      <c r="Q116" s="538"/>
      <c r="R116" s="538"/>
      <c r="S116" s="538"/>
      <c r="T116" s="72"/>
    </row>
    <row r="117" spans="12:20" x14ac:dyDescent="0.2">
      <c r="L117" s="538"/>
      <c r="M117" s="538"/>
      <c r="N117" s="538"/>
      <c r="O117" s="538"/>
      <c r="P117" s="538"/>
      <c r="Q117" s="538"/>
      <c r="R117" s="538"/>
      <c r="S117" s="538"/>
      <c r="T117" s="72"/>
    </row>
    <row r="118" spans="12:20" x14ac:dyDescent="0.2">
      <c r="L118" s="538"/>
      <c r="M118" s="538"/>
      <c r="N118" s="538"/>
      <c r="O118" s="538"/>
      <c r="P118" s="538"/>
      <c r="Q118" s="538"/>
      <c r="R118" s="538"/>
      <c r="S118" s="538"/>
      <c r="T118" s="72"/>
    </row>
    <row r="119" spans="12:20" x14ac:dyDescent="0.2">
      <c r="L119" s="538"/>
      <c r="M119" s="538"/>
      <c r="N119" s="538"/>
      <c r="O119" s="538"/>
      <c r="P119" s="538"/>
      <c r="Q119" s="538"/>
      <c r="R119" s="538"/>
      <c r="S119" s="538"/>
      <c r="T119" s="72"/>
    </row>
    <row r="120" spans="12:20" x14ac:dyDescent="0.2">
      <c r="L120" s="538"/>
      <c r="M120" s="538"/>
      <c r="N120" s="538"/>
      <c r="O120" s="538"/>
      <c r="P120" s="538"/>
      <c r="Q120" s="538"/>
      <c r="R120" s="538"/>
      <c r="S120" s="538"/>
      <c r="T120" s="72"/>
    </row>
    <row r="121" spans="12:20" x14ac:dyDescent="0.2">
      <c r="L121" s="538"/>
      <c r="M121" s="538"/>
      <c r="N121" s="538"/>
      <c r="O121" s="538"/>
      <c r="P121" s="538"/>
      <c r="Q121" s="538"/>
      <c r="R121" s="538"/>
      <c r="S121" s="538"/>
      <c r="T121" s="72"/>
    </row>
    <row r="122" spans="12:20" x14ac:dyDescent="0.2">
      <c r="L122" s="538"/>
      <c r="M122" s="538"/>
      <c r="N122" s="538"/>
      <c r="O122" s="538"/>
      <c r="P122" s="538"/>
      <c r="Q122" s="538"/>
      <c r="R122" s="538"/>
      <c r="S122" s="538"/>
      <c r="T122" s="72"/>
    </row>
    <row r="123" spans="12:20" x14ac:dyDescent="0.2">
      <c r="L123" s="538"/>
      <c r="M123" s="538"/>
      <c r="N123" s="538"/>
      <c r="O123" s="538"/>
      <c r="P123" s="538"/>
      <c r="Q123" s="538"/>
      <c r="R123" s="538"/>
      <c r="S123" s="538"/>
      <c r="T123" s="72"/>
    </row>
    <row r="124" spans="12:20" x14ac:dyDescent="0.2">
      <c r="L124" s="538"/>
      <c r="M124" s="538"/>
      <c r="N124" s="538"/>
      <c r="O124" s="538"/>
      <c r="P124" s="538"/>
      <c r="Q124" s="538"/>
      <c r="R124" s="538"/>
      <c r="S124" s="538"/>
      <c r="T124" s="72"/>
    </row>
    <row r="125" spans="12:20" x14ac:dyDescent="0.2">
      <c r="L125" s="538"/>
      <c r="M125" s="538"/>
      <c r="N125" s="538"/>
      <c r="O125" s="538"/>
      <c r="P125" s="538"/>
      <c r="Q125" s="538"/>
      <c r="R125" s="538"/>
      <c r="S125" s="538"/>
      <c r="T125" s="72"/>
    </row>
    <row r="126" spans="12:20" x14ac:dyDescent="0.2">
      <c r="L126" s="538"/>
      <c r="M126" s="538"/>
      <c r="N126" s="538"/>
      <c r="O126" s="538"/>
      <c r="P126" s="538"/>
      <c r="Q126" s="538"/>
      <c r="R126" s="538"/>
      <c r="S126" s="538"/>
      <c r="T126" s="72"/>
    </row>
    <row r="127" spans="12:20" x14ac:dyDescent="0.2">
      <c r="L127" s="538"/>
      <c r="M127" s="538"/>
      <c r="N127" s="538"/>
      <c r="O127" s="538"/>
      <c r="P127" s="538"/>
      <c r="Q127" s="538"/>
      <c r="R127" s="538"/>
      <c r="S127" s="538"/>
      <c r="T127" s="72"/>
    </row>
    <row r="128" spans="12:20" x14ac:dyDescent="0.2">
      <c r="L128" s="538"/>
      <c r="M128" s="538"/>
      <c r="N128" s="538"/>
      <c r="O128" s="538"/>
      <c r="P128" s="538"/>
      <c r="Q128" s="538"/>
      <c r="R128" s="538"/>
      <c r="S128" s="538"/>
      <c r="T128" s="72"/>
    </row>
    <row r="129" spans="12:20" x14ac:dyDescent="0.2">
      <c r="L129" s="538"/>
      <c r="M129" s="538"/>
      <c r="N129" s="538"/>
      <c r="O129" s="538"/>
      <c r="P129" s="538"/>
      <c r="Q129" s="538"/>
      <c r="R129" s="538"/>
      <c r="S129" s="538"/>
      <c r="T129" s="72"/>
    </row>
    <row r="130" spans="12:20" x14ac:dyDescent="0.2">
      <c r="L130" s="538"/>
      <c r="M130" s="538"/>
      <c r="N130" s="538"/>
      <c r="O130" s="538"/>
      <c r="P130" s="538"/>
      <c r="Q130" s="538"/>
      <c r="R130" s="538"/>
      <c r="S130" s="538"/>
      <c r="T130" s="72"/>
    </row>
    <row r="131" spans="12:20" x14ac:dyDescent="0.2">
      <c r="L131" s="538"/>
      <c r="M131" s="538"/>
      <c r="N131" s="538"/>
      <c r="O131" s="538"/>
      <c r="P131" s="538"/>
      <c r="Q131" s="538"/>
      <c r="R131" s="538"/>
      <c r="S131" s="538"/>
      <c r="T131" s="72"/>
    </row>
    <row r="132" spans="12:20" x14ac:dyDescent="0.2">
      <c r="L132" s="538"/>
      <c r="M132" s="538"/>
      <c r="N132" s="538"/>
      <c r="O132" s="538"/>
      <c r="P132" s="538"/>
      <c r="Q132" s="538"/>
      <c r="R132" s="538"/>
      <c r="S132" s="538"/>
      <c r="T132" s="72"/>
    </row>
    <row r="133" spans="12:20" x14ac:dyDescent="0.2">
      <c r="L133" s="538"/>
      <c r="M133" s="538"/>
      <c r="N133" s="538"/>
      <c r="O133" s="538"/>
      <c r="P133" s="538"/>
      <c r="Q133" s="538"/>
      <c r="R133" s="538"/>
      <c r="S133" s="538"/>
      <c r="T133" s="72"/>
    </row>
    <row r="134" spans="12:20" x14ac:dyDescent="0.2">
      <c r="L134" s="538"/>
      <c r="M134" s="538"/>
      <c r="N134" s="538"/>
      <c r="O134" s="538"/>
      <c r="P134" s="538"/>
      <c r="Q134" s="538"/>
      <c r="R134" s="538"/>
      <c r="S134" s="538"/>
      <c r="T134" s="72"/>
    </row>
    <row r="135" spans="12:20" x14ac:dyDescent="0.2">
      <c r="L135" s="538"/>
      <c r="M135" s="538"/>
      <c r="N135" s="538"/>
      <c r="O135" s="538"/>
      <c r="P135" s="538"/>
      <c r="Q135" s="538"/>
      <c r="R135" s="538"/>
      <c r="S135" s="538"/>
      <c r="T135" s="72"/>
    </row>
    <row r="136" spans="12:20" x14ac:dyDescent="0.2">
      <c r="L136" s="538"/>
      <c r="M136" s="538"/>
      <c r="N136" s="538"/>
      <c r="O136" s="538"/>
      <c r="P136" s="538"/>
      <c r="Q136" s="538"/>
      <c r="R136" s="538"/>
      <c r="S136" s="538"/>
      <c r="T136" s="72"/>
    </row>
    <row r="137" spans="12:20" x14ac:dyDescent="0.2">
      <c r="L137" s="538"/>
      <c r="M137" s="538"/>
      <c r="N137" s="538"/>
      <c r="O137" s="538"/>
      <c r="P137" s="538"/>
      <c r="Q137" s="538"/>
      <c r="R137" s="538"/>
      <c r="S137" s="538"/>
      <c r="T137" s="72"/>
    </row>
    <row r="138" spans="12:20" x14ac:dyDescent="0.2">
      <c r="L138" s="538"/>
      <c r="M138" s="538"/>
      <c r="N138" s="538"/>
      <c r="O138" s="538"/>
      <c r="P138" s="538"/>
      <c r="Q138" s="538"/>
      <c r="R138" s="538"/>
      <c r="S138" s="538"/>
      <c r="T138" s="72"/>
    </row>
    <row r="139" spans="12:20" x14ac:dyDescent="0.2">
      <c r="L139" s="538"/>
      <c r="M139" s="538"/>
      <c r="N139" s="538"/>
      <c r="O139" s="538"/>
      <c r="P139" s="538"/>
      <c r="Q139" s="538"/>
      <c r="R139" s="538"/>
      <c r="S139" s="538"/>
      <c r="T139" s="72"/>
    </row>
    <row r="140" spans="12:20" x14ac:dyDescent="0.2">
      <c r="L140" s="538"/>
      <c r="M140" s="538"/>
      <c r="N140" s="538"/>
      <c r="O140" s="538"/>
      <c r="P140" s="538"/>
      <c r="Q140" s="538"/>
      <c r="R140" s="538"/>
      <c r="S140" s="538"/>
      <c r="T140" s="72"/>
    </row>
    <row r="141" spans="12:20" x14ac:dyDescent="0.2">
      <c r="L141" s="538"/>
      <c r="M141" s="538"/>
      <c r="N141" s="538"/>
      <c r="O141" s="538"/>
      <c r="P141" s="538"/>
      <c r="Q141" s="538"/>
      <c r="R141" s="538"/>
      <c r="S141" s="538"/>
      <c r="T141" s="72"/>
    </row>
    <row r="142" spans="12:20" x14ac:dyDescent="0.2">
      <c r="L142" s="538"/>
      <c r="M142" s="538"/>
      <c r="N142" s="538"/>
      <c r="O142" s="538"/>
      <c r="P142" s="538"/>
      <c r="Q142" s="538"/>
      <c r="R142" s="538"/>
      <c r="S142" s="538"/>
      <c r="T142" s="72"/>
    </row>
    <row r="143" spans="12:20" x14ac:dyDescent="0.2">
      <c r="L143" s="538"/>
      <c r="M143" s="538"/>
      <c r="N143" s="538"/>
      <c r="O143" s="538"/>
      <c r="P143" s="538"/>
      <c r="Q143" s="538"/>
      <c r="R143" s="538"/>
      <c r="S143" s="538"/>
      <c r="T143" s="72"/>
    </row>
    <row r="144" spans="12:20" x14ac:dyDescent="0.2">
      <c r="L144" s="538"/>
      <c r="M144" s="538"/>
      <c r="N144" s="538"/>
      <c r="O144" s="538"/>
      <c r="P144" s="538"/>
      <c r="Q144" s="538"/>
      <c r="R144" s="538"/>
      <c r="S144" s="538"/>
      <c r="T144" s="72"/>
    </row>
    <row r="145" spans="12:20" x14ac:dyDescent="0.2">
      <c r="L145" s="538"/>
      <c r="M145" s="538"/>
      <c r="N145" s="538"/>
      <c r="O145" s="538"/>
      <c r="P145" s="538"/>
      <c r="Q145" s="538"/>
      <c r="R145" s="538"/>
      <c r="S145" s="538"/>
      <c r="T145" s="72"/>
    </row>
    <row r="146" spans="12:20" x14ac:dyDescent="0.2">
      <c r="L146" s="538"/>
      <c r="M146" s="538"/>
      <c r="N146" s="538"/>
      <c r="O146" s="538"/>
      <c r="P146" s="538"/>
      <c r="Q146" s="538"/>
      <c r="R146" s="538"/>
      <c r="S146" s="538"/>
      <c r="T146" s="72"/>
    </row>
    <row r="147" spans="12:20" x14ac:dyDescent="0.2">
      <c r="L147" s="538"/>
      <c r="M147" s="538"/>
      <c r="N147" s="538"/>
      <c r="O147" s="538"/>
      <c r="P147" s="538"/>
      <c r="Q147" s="538"/>
      <c r="R147" s="538"/>
      <c r="S147" s="538"/>
      <c r="T147" s="72"/>
    </row>
    <row r="148" spans="12:20" x14ac:dyDescent="0.2">
      <c r="L148" s="538"/>
      <c r="M148" s="538"/>
      <c r="N148" s="538"/>
      <c r="O148" s="538"/>
      <c r="P148" s="538"/>
      <c r="Q148" s="538"/>
      <c r="R148" s="538"/>
      <c r="S148" s="538"/>
      <c r="T148" s="72"/>
    </row>
    <row r="149" spans="12:20" x14ac:dyDescent="0.2">
      <c r="L149" s="538"/>
      <c r="M149" s="538"/>
      <c r="N149" s="538"/>
      <c r="O149" s="538"/>
      <c r="P149" s="538"/>
      <c r="Q149" s="538"/>
      <c r="R149" s="538"/>
      <c r="S149" s="538"/>
      <c r="T149" s="72"/>
    </row>
    <row r="150" spans="12:20" x14ac:dyDescent="0.2">
      <c r="L150" s="538"/>
      <c r="M150" s="538"/>
      <c r="N150" s="538"/>
      <c r="O150" s="538"/>
      <c r="P150" s="538"/>
      <c r="Q150" s="538"/>
      <c r="R150" s="538"/>
      <c r="S150" s="538"/>
      <c r="T150" s="72"/>
    </row>
    <row r="151" spans="12:20" x14ac:dyDescent="0.2">
      <c r="L151" s="538"/>
      <c r="M151" s="538"/>
      <c r="N151" s="538"/>
      <c r="O151" s="538"/>
      <c r="P151" s="538"/>
      <c r="Q151" s="538"/>
      <c r="R151" s="538"/>
      <c r="S151" s="538"/>
      <c r="T151" s="72"/>
    </row>
    <row r="152" spans="12:20" x14ac:dyDescent="0.2">
      <c r="L152" s="538"/>
      <c r="M152" s="538"/>
      <c r="N152" s="538"/>
      <c r="O152" s="538"/>
      <c r="P152" s="538"/>
      <c r="Q152" s="538"/>
      <c r="R152" s="538"/>
      <c r="S152" s="538"/>
      <c r="T152" s="72"/>
    </row>
    <row r="153" spans="12:20" x14ac:dyDescent="0.2">
      <c r="L153" s="538"/>
      <c r="M153" s="538"/>
      <c r="N153" s="538"/>
      <c r="O153" s="538"/>
      <c r="P153" s="538"/>
      <c r="Q153" s="538"/>
      <c r="R153" s="538"/>
      <c r="S153" s="538"/>
      <c r="T153" s="72"/>
    </row>
    <row r="154" spans="12:20" x14ac:dyDescent="0.2">
      <c r="L154" s="538"/>
      <c r="M154" s="538"/>
      <c r="N154" s="538"/>
      <c r="O154" s="538"/>
      <c r="P154" s="538"/>
      <c r="Q154" s="538"/>
      <c r="R154" s="538"/>
      <c r="S154" s="538"/>
      <c r="T154" s="72"/>
    </row>
    <row r="155" spans="12:20" x14ac:dyDescent="0.2">
      <c r="L155" s="538"/>
      <c r="M155" s="538"/>
      <c r="N155" s="538"/>
      <c r="O155" s="538"/>
      <c r="P155" s="538"/>
      <c r="Q155" s="538"/>
      <c r="R155" s="538"/>
      <c r="S155" s="538"/>
      <c r="T155" s="72"/>
    </row>
    <row r="156" spans="12:20" x14ac:dyDescent="0.2">
      <c r="L156" s="538"/>
      <c r="M156" s="538"/>
      <c r="N156" s="538"/>
      <c r="O156" s="538"/>
      <c r="P156" s="538"/>
      <c r="Q156" s="538"/>
      <c r="R156" s="538"/>
      <c r="S156" s="538"/>
      <c r="T156" s="72"/>
    </row>
    <row r="157" spans="12:20" x14ac:dyDescent="0.2">
      <c r="L157" s="538"/>
      <c r="M157" s="538"/>
      <c r="N157" s="538"/>
      <c r="O157" s="538"/>
      <c r="P157" s="538"/>
      <c r="Q157" s="538"/>
      <c r="R157" s="538"/>
      <c r="S157" s="538"/>
      <c r="T157" s="72"/>
    </row>
    <row r="158" spans="12:20" x14ac:dyDescent="0.2">
      <c r="L158" s="538"/>
      <c r="M158" s="538"/>
      <c r="N158" s="538"/>
      <c r="O158" s="538"/>
      <c r="P158" s="538"/>
      <c r="Q158" s="538"/>
      <c r="R158" s="538"/>
      <c r="S158" s="538"/>
      <c r="T158" s="72"/>
    </row>
    <row r="159" spans="12:20" x14ac:dyDescent="0.2">
      <c r="L159" s="538"/>
      <c r="M159" s="538"/>
      <c r="N159" s="538"/>
      <c r="O159" s="538"/>
      <c r="P159" s="538"/>
      <c r="Q159" s="538"/>
      <c r="R159" s="538"/>
      <c r="S159" s="538"/>
      <c r="T159" s="72"/>
    </row>
  </sheetData>
  <sheetProtection sheet="1" objects="1" scenarios="1"/>
  <sortState ref="M8:T32">
    <sortCondition ref="T7"/>
    <sortCondition ref="O7"/>
    <sortCondition ref="P7"/>
  </sortState>
  <customSheetViews>
    <customSheetView guid="{C3481001-D93C-11D1-B18A-444553540000}" showPageBreaks="1" showRuler="0">
      <pageMargins left="0.78740157499999996" right="0.78740157499999996" top="0.984251969" bottom="0.984251969" header="0.4921259845" footer="0.4921259845"/>
      <pageSetup paperSize="9" orientation="portrait" horizontalDpi="300" verticalDpi="300" r:id="rId1"/>
      <headerFooter alignWithMargins="0"/>
    </customSheetView>
    <customSheetView guid="{C3481005-D93C-11D1-B18A-444553540000}" showPageBreaks="1" showRuler="0">
      <pageMargins left="0.78740157499999996" right="0.78740157499999996" top="0.984251969" bottom="0.984251969" header="0.4921259845" footer="0.4921259845"/>
      <pageSetup paperSize="9" orientation="portrait" horizontalDpi="300" verticalDpi="300" r:id="rId2"/>
      <headerFooter alignWithMargins="0"/>
    </customSheetView>
    <customSheetView guid="{B63A9C9F-CFE4-40C9-8381-5421B247D702}" showGridLines="0" showRowCol="0" outlineSymbols="0" hiddenColumns="1" showRuler="0">
      <pageMargins left="0" right="0" top="0.59055118110236227" bottom="0.59055118110236227" header="0" footer="0"/>
      <printOptions horizontalCentered="1"/>
      <pageSetup paperSize="9" orientation="portrait" horizontalDpi="300" verticalDpi="300" r:id="rId3"/>
      <headerFooter alignWithMargins="0"/>
    </customSheetView>
  </customSheetViews>
  <mergeCells count="3">
    <mergeCell ref="B1:T1"/>
    <mergeCell ref="C3:R3"/>
    <mergeCell ref="C4:R4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300" verticalDpi="300" r:id="rId4"/>
  <headerFooter alignWithMargins="0">
    <oddHeader>&amp;CProgram pro zpracování výsledků: DOROST - DRUŽSTVA</oddHeader>
    <oddFooter>&amp;LAutor: Ing. Milan Hoffmann&amp;C&amp;P&amp;ROprávněný uživatel: SH ČMS</oddFooter>
  </headerFooter>
  <drawing r:id="rId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List12">
    <pageSetUpPr autoPageBreaks="0"/>
  </sheetPr>
  <dimension ref="B1:S64"/>
  <sheetViews>
    <sheetView showGridLines="0" showRowColHeaders="0" zoomScaleNormal="100" workbookViewId="0"/>
  </sheetViews>
  <sheetFormatPr defaultColWidth="5.7109375" defaultRowHeight="12.75" x14ac:dyDescent="0.2"/>
  <cols>
    <col min="1" max="1" width="1.140625" style="1" customWidth="1"/>
    <col min="2" max="2" width="3.7109375" style="1" customWidth="1"/>
    <col min="3" max="3" width="4.7109375" style="23" customWidth="1"/>
    <col min="4" max="4" width="25.7109375" style="23" customWidth="1"/>
    <col min="5" max="6" width="6.7109375" style="23" customWidth="1"/>
    <col min="7" max="7" width="6.7109375" style="24" customWidth="1"/>
    <col min="8" max="8" width="1.140625" style="1" customWidth="1"/>
    <col min="9" max="10" width="5.7109375" style="1" customWidth="1"/>
    <col min="11" max="11" width="3.7109375" style="1" customWidth="1"/>
    <col min="12" max="12" width="4.7109375" style="1" customWidth="1"/>
    <col min="13" max="13" width="25.7109375" style="1" customWidth="1"/>
    <col min="14" max="15" width="6.7109375" style="1" customWidth="1"/>
    <col min="16" max="16" width="6.7109375" style="50" customWidth="1"/>
    <col min="17" max="17" width="1.140625" style="1" customWidth="1"/>
    <col min="18" max="18" width="5.7109375" style="1" customWidth="1"/>
    <col min="19" max="19" width="1.140625" style="1" customWidth="1"/>
    <col min="20" max="16384" width="5.7109375" style="1"/>
  </cols>
  <sheetData>
    <row r="1" spans="2:19" ht="26.25" x14ac:dyDescent="0.4">
      <c r="B1" s="867" t="s">
        <v>75</v>
      </c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  <c r="Q1" s="867"/>
      <c r="R1" s="867"/>
      <c r="S1" s="2"/>
    </row>
    <row r="2" spans="2:19" s="76" customFormat="1" ht="13.7" customHeight="1" x14ac:dyDescent="0.4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2:19" s="402" customFormat="1" ht="20.25" x14ac:dyDescent="0.3">
      <c r="B3" s="403"/>
      <c r="C3" s="782" t="str">
        <f>Start!$B$2</f>
        <v>Krajské kolo DOROSTU 2018</v>
      </c>
      <c r="D3" s="782"/>
      <c r="E3" s="782"/>
      <c r="F3" s="782"/>
      <c r="G3" s="782"/>
      <c r="H3" s="782"/>
      <c r="I3" s="782"/>
      <c r="J3" s="782"/>
      <c r="K3" s="782"/>
      <c r="L3" s="782"/>
      <c r="M3" s="782"/>
      <c r="N3" s="782"/>
      <c r="O3" s="782"/>
      <c r="P3" s="782"/>
      <c r="Q3" s="782"/>
      <c r="R3" s="403"/>
      <c r="S3" s="403"/>
    </row>
    <row r="4" spans="2:19" s="402" customFormat="1" ht="20.25" x14ac:dyDescent="0.3">
      <c r="B4" s="403"/>
      <c r="C4" s="782" t="str">
        <f>"Kategorie: "&amp;Start!$D$5</f>
        <v>Kategorie: Dorci</v>
      </c>
      <c r="D4" s="782"/>
      <c r="E4" s="782"/>
      <c r="F4" s="782"/>
      <c r="G4" s="782"/>
      <c r="H4" s="622"/>
      <c r="I4" s="622"/>
      <c r="J4" s="622"/>
      <c r="K4" s="622"/>
      <c r="L4" s="782" t="str">
        <f>Start!$B$3</f>
        <v>9.6.2018 Chrudim</v>
      </c>
      <c r="M4" s="782"/>
      <c r="N4" s="782"/>
      <c r="O4" s="782"/>
      <c r="P4" s="782"/>
      <c r="Q4" s="622"/>
      <c r="R4" s="403"/>
      <c r="S4" s="403"/>
    </row>
    <row r="5" spans="2:19" ht="13.5" thickBot="1" x14ac:dyDescent="0.25"/>
    <row r="6" spans="2:19" s="5" customFormat="1" ht="16.5" customHeight="1" thickBot="1" x14ac:dyDescent="0.3">
      <c r="B6" s="869" t="s">
        <v>9</v>
      </c>
      <c r="C6" s="398" t="s">
        <v>1</v>
      </c>
      <c r="D6" s="211" t="s">
        <v>2</v>
      </c>
      <c r="E6" s="214" t="s">
        <v>5</v>
      </c>
      <c r="F6" s="215" t="s">
        <v>6</v>
      </c>
      <c r="G6" s="28" t="s">
        <v>7</v>
      </c>
      <c r="I6" s="211" t="s">
        <v>4</v>
      </c>
      <c r="K6" s="869" t="s">
        <v>29</v>
      </c>
      <c r="L6" s="398" t="s">
        <v>1</v>
      </c>
      <c r="M6" s="211" t="s">
        <v>2</v>
      </c>
      <c r="N6" s="214" t="s">
        <v>5</v>
      </c>
      <c r="O6" s="215" t="s">
        <v>6</v>
      </c>
      <c r="P6" s="211" t="s">
        <v>7</v>
      </c>
      <c r="R6" s="211" t="s">
        <v>4</v>
      </c>
    </row>
    <row r="7" spans="2:19" ht="13.15" customHeight="1" x14ac:dyDescent="0.25">
      <c r="B7" s="870"/>
      <c r="C7" s="399">
        <f>Start!C7</f>
        <v>1</v>
      </c>
      <c r="D7" s="84" t="str">
        <f>IF(Start!D7="","",Start!D7)</f>
        <v>Zderaz</v>
      </c>
      <c r="E7" s="77">
        <f>IF(D7="","",PÚ!G5)</f>
        <v>29.47</v>
      </c>
      <c r="F7" s="79" t="str">
        <f>IF(D7="","",PÚ!K5)</f>
        <v>NP</v>
      </c>
      <c r="G7" s="85">
        <f>IF(D7="","",PÚ!L5)</f>
        <v>29.47</v>
      </c>
      <c r="H7" s="86"/>
      <c r="I7" s="87">
        <f>IF(D7="","",PÚ!P5)</f>
        <v>2</v>
      </c>
      <c r="J7" s="5"/>
      <c r="K7" s="870"/>
      <c r="L7" s="399">
        <f>Start!C7</f>
        <v>1</v>
      </c>
      <c r="M7" s="84" t="str">
        <f>IF(Start!D7="","",Start!D7)</f>
        <v>Zderaz</v>
      </c>
      <c r="N7" s="68">
        <f>IF(M7="","",'4x100m'!G5)</f>
        <v>87.28</v>
      </c>
      <c r="O7" s="69" t="str">
        <f>IF(M7="","",'4x100m'!K5)</f>
        <v>NP</v>
      </c>
      <c r="P7" s="85">
        <f>IF(M7="","",'4x100m'!L5)</f>
        <v>87.28</v>
      </c>
      <c r="Q7" s="86"/>
      <c r="R7" s="87">
        <f>IF(M7="","",'4x100m'!P5)</f>
        <v>6</v>
      </c>
      <c r="S7" s="88"/>
    </row>
    <row r="8" spans="2:19" x14ac:dyDescent="0.2">
      <c r="B8" s="870"/>
      <c r="C8" s="673">
        <f>Start!C8</f>
        <v>2</v>
      </c>
      <c r="D8" s="659" t="str">
        <f>IF(Start!D8="","",Start!D8)</f>
        <v>Jevíčko</v>
      </c>
      <c r="E8" s="674">
        <f>IF(D8="","",PÚ!G6)</f>
        <v>69.12</v>
      </c>
      <c r="F8" s="675">
        <f>IF(D8="","",PÚ!K6)</f>
        <v>28.95</v>
      </c>
      <c r="G8" s="676">
        <f>IF(D8="","",PÚ!L6)</f>
        <v>28.95</v>
      </c>
      <c r="H8" s="86"/>
      <c r="I8" s="686">
        <f>IF(D8="","",PÚ!P6)</f>
        <v>1</v>
      </c>
      <c r="J8" s="47"/>
      <c r="K8" s="870"/>
      <c r="L8" s="673">
        <f>Start!C8</f>
        <v>2</v>
      </c>
      <c r="M8" s="659" t="str">
        <f>IF(Start!D8="","",Start!D8)</f>
        <v>Jevíčko</v>
      </c>
      <c r="N8" s="674">
        <f>IF(M8="","",'4x100m'!G6)</f>
        <v>67.209999999999994</v>
      </c>
      <c r="O8" s="675">
        <f>IF(M8="","",'4x100m'!K6)</f>
        <v>67.09</v>
      </c>
      <c r="P8" s="676">
        <f>IF(M8="","",'4x100m'!L6)</f>
        <v>67.09</v>
      </c>
      <c r="Q8" s="86"/>
      <c r="R8" s="686">
        <f>IF(M8="","",'4x100m'!P6)</f>
        <v>2</v>
      </c>
      <c r="S8" s="88"/>
    </row>
    <row r="9" spans="2:19" x14ac:dyDescent="0.2">
      <c r="B9" s="870"/>
      <c r="C9" s="397">
        <f>Start!C9</f>
        <v>3</v>
      </c>
      <c r="D9" s="13" t="str">
        <f>IF(Start!D9="","",Start!D9)</f>
        <v>Brandýs nad Orlicí</v>
      </c>
      <c r="E9" s="67">
        <f>IF(D9="","",PÚ!G7)</f>
        <v>42</v>
      </c>
      <c r="F9" s="70">
        <f>IF(D9="","",PÚ!K7)</f>
        <v>54.96</v>
      </c>
      <c r="G9" s="89">
        <f>IF(D9="","",PÚ!L7)</f>
        <v>42</v>
      </c>
      <c r="H9" s="86"/>
      <c r="I9" s="90">
        <f>IF(D9="","",PÚ!P7)</f>
        <v>5</v>
      </c>
      <c r="J9" s="47"/>
      <c r="K9" s="870"/>
      <c r="L9" s="397">
        <f>Start!C9</f>
        <v>3</v>
      </c>
      <c r="M9" s="13" t="str">
        <f>IF(Start!D9="","",Start!D9)</f>
        <v>Brandýs nad Orlicí</v>
      </c>
      <c r="N9" s="67" t="str">
        <f>IF(M9="","",'4x100m'!G7)</f>
        <v>NP</v>
      </c>
      <c r="O9" s="70">
        <f>IF(M9="","",'4x100m'!K7)</f>
        <v>74.290000000000006</v>
      </c>
      <c r="P9" s="89">
        <f>IF(M9="","",'4x100m'!L7)</f>
        <v>74.290000000000006</v>
      </c>
      <c r="Q9" s="86"/>
      <c r="R9" s="90">
        <f>IF(M9="","",'4x100m'!P7)</f>
        <v>4</v>
      </c>
      <c r="S9" s="88"/>
    </row>
    <row r="10" spans="2:19" x14ac:dyDescent="0.2">
      <c r="B10" s="870"/>
      <c r="C10" s="673">
        <f>Start!C10</f>
        <v>4</v>
      </c>
      <c r="D10" s="659" t="str">
        <f>IF(Start!D10="","",Start!D10)</f>
        <v>Holice</v>
      </c>
      <c r="E10" s="674">
        <f>IF(D10="","",PÚ!G8)</f>
        <v>82.5</v>
      </c>
      <c r="F10" s="675">
        <f>IF(D10="","",PÚ!K8)</f>
        <v>60.2</v>
      </c>
      <c r="G10" s="676">
        <f>IF(D10="","",PÚ!L8)</f>
        <v>60.2</v>
      </c>
      <c r="H10" s="86"/>
      <c r="I10" s="686">
        <f>IF(D10="","",PÚ!P8)</f>
        <v>6</v>
      </c>
      <c r="J10" s="47"/>
      <c r="K10" s="870"/>
      <c r="L10" s="673">
        <f>Start!C10</f>
        <v>4</v>
      </c>
      <c r="M10" s="659" t="str">
        <f>IF(Start!D10="","",Start!D10)</f>
        <v>Holice</v>
      </c>
      <c r="N10" s="674">
        <f>IF(M10="","",'4x100m'!G8)</f>
        <v>81.38</v>
      </c>
      <c r="O10" s="675">
        <f>IF(M10="","",'4x100m'!K8)</f>
        <v>80.37</v>
      </c>
      <c r="P10" s="676">
        <f>IF(M10="","",'4x100m'!L8)</f>
        <v>80.37</v>
      </c>
      <c r="Q10" s="86"/>
      <c r="R10" s="686">
        <f>IF(M10="","",'4x100m'!P8)</f>
        <v>5</v>
      </c>
      <c r="S10" s="88"/>
    </row>
    <row r="11" spans="2:19" x14ac:dyDescent="0.2">
      <c r="B11" s="870"/>
      <c r="C11" s="397">
        <f>Start!C11</f>
        <v>5</v>
      </c>
      <c r="D11" s="13" t="str">
        <f>IF(Start!D11="","",Start!D11)</f>
        <v>Bohousová</v>
      </c>
      <c r="E11" s="67">
        <f>IF(D11="","",PÚ!G9)</f>
        <v>31.44</v>
      </c>
      <c r="F11" s="70">
        <f>IF(D11="","",PÚ!K9)</f>
        <v>35.590000000000003</v>
      </c>
      <c r="G11" s="89">
        <f>IF(D11="","",PÚ!L9)</f>
        <v>31.44</v>
      </c>
      <c r="H11" s="86"/>
      <c r="I11" s="90">
        <f>IF(D11="","",PÚ!P9)</f>
        <v>4</v>
      </c>
      <c r="J11" s="47"/>
      <c r="K11" s="870"/>
      <c r="L11" s="397">
        <f>Start!C11</f>
        <v>5</v>
      </c>
      <c r="M11" s="13" t="str">
        <f>IF(Start!D11="","",Start!D11)</f>
        <v>Bohousová</v>
      </c>
      <c r="N11" s="67">
        <f>IF(M11="","",'4x100m'!G9)</f>
        <v>71.91</v>
      </c>
      <c r="O11" s="70" t="str">
        <f>IF(M11="","",'4x100m'!K9)</f>
        <v>NP</v>
      </c>
      <c r="P11" s="89">
        <f>IF(M11="","",'4x100m'!L9)</f>
        <v>71.91</v>
      </c>
      <c r="Q11" s="86"/>
      <c r="R11" s="90">
        <f>IF(M11="","",'4x100m'!P9)</f>
        <v>3</v>
      </c>
      <c r="S11" s="88"/>
    </row>
    <row r="12" spans="2:19" x14ac:dyDescent="0.2">
      <c r="B12" s="870"/>
      <c r="C12" s="673">
        <f>Start!C12</f>
        <v>6</v>
      </c>
      <c r="D12" s="659" t="str">
        <f>IF(Start!D12="","",Start!D12)</f>
        <v>Pomezí</v>
      </c>
      <c r="E12" s="674">
        <f>IF(D12="","",PÚ!G10)</f>
        <v>30.05</v>
      </c>
      <c r="F12" s="675">
        <f>IF(D12="","",PÚ!K10)</f>
        <v>31.17</v>
      </c>
      <c r="G12" s="676">
        <f>IF(D12="","",PÚ!L10)</f>
        <v>30.05</v>
      </c>
      <c r="H12" s="86"/>
      <c r="I12" s="686">
        <f>IF(D12="","",PÚ!P10)</f>
        <v>3</v>
      </c>
      <c r="J12" s="47"/>
      <c r="K12" s="870"/>
      <c r="L12" s="673">
        <f>Start!C12</f>
        <v>6</v>
      </c>
      <c r="M12" s="659" t="str">
        <f>IF(Start!D12="","",Start!D12)</f>
        <v>Pomezí</v>
      </c>
      <c r="N12" s="674">
        <f>IF(M12="","",'4x100m'!G10)</f>
        <v>91.71</v>
      </c>
      <c r="O12" s="675">
        <f>IF(M12="","",'4x100m'!K10)</f>
        <v>65.260000000000005</v>
      </c>
      <c r="P12" s="676">
        <f>IF(M12="","",'4x100m'!L10)</f>
        <v>65.260000000000005</v>
      </c>
      <c r="Q12" s="86"/>
      <c r="R12" s="686">
        <f>IF(M12="","",'4x100m'!P10)</f>
        <v>1</v>
      </c>
      <c r="S12" s="88"/>
    </row>
    <row r="13" spans="2:19" x14ac:dyDescent="0.2">
      <c r="B13" s="870"/>
      <c r="C13" s="397">
        <f>Start!C13</f>
        <v>7</v>
      </c>
      <c r="D13" s="13" t="str">
        <f>IF(Start!D13="","",Start!D13)</f>
        <v/>
      </c>
      <c r="E13" s="67" t="str">
        <f>IF(D13="","",PÚ!G11)</f>
        <v/>
      </c>
      <c r="F13" s="70" t="str">
        <f>IF(D13="","",PÚ!K11)</f>
        <v/>
      </c>
      <c r="G13" s="89" t="str">
        <f>IF(D13="","",PÚ!L11)</f>
        <v/>
      </c>
      <c r="H13" s="86"/>
      <c r="I13" s="90" t="str">
        <f>IF(D13="","",PÚ!P11)</f>
        <v/>
      </c>
      <c r="J13" s="47"/>
      <c r="K13" s="870"/>
      <c r="L13" s="397">
        <f>Start!C13</f>
        <v>7</v>
      </c>
      <c r="M13" s="13" t="str">
        <f>IF(Start!D13="","",Start!D13)</f>
        <v/>
      </c>
      <c r="N13" s="67" t="str">
        <f>IF(M13="","",'4x100m'!G11)</f>
        <v/>
      </c>
      <c r="O13" s="70" t="str">
        <f>IF(M13="","",'4x100m'!K11)</f>
        <v/>
      </c>
      <c r="P13" s="89" t="str">
        <f>IF(M13="","",'4x100m'!L11)</f>
        <v/>
      </c>
      <c r="Q13" s="86"/>
      <c r="R13" s="90" t="str">
        <f>IF(M13="","",'4x100m'!P11)</f>
        <v/>
      </c>
      <c r="S13" s="88"/>
    </row>
    <row r="14" spans="2:19" x14ac:dyDescent="0.2">
      <c r="B14" s="870"/>
      <c r="C14" s="673">
        <f>Start!C14</f>
        <v>8</v>
      </c>
      <c r="D14" s="659" t="str">
        <f>IF(Start!D14="","",Start!D14)</f>
        <v/>
      </c>
      <c r="E14" s="674" t="str">
        <f>IF(D14="","",PÚ!G12)</f>
        <v/>
      </c>
      <c r="F14" s="675" t="str">
        <f>IF(D14="","",PÚ!K12)</f>
        <v/>
      </c>
      <c r="G14" s="676" t="str">
        <f>IF(D14="","",PÚ!L12)</f>
        <v/>
      </c>
      <c r="H14" s="86"/>
      <c r="I14" s="686" t="str">
        <f>IF(D14="","",PÚ!P12)</f>
        <v/>
      </c>
      <c r="J14" s="47"/>
      <c r="K14" s="870"/>
      <c r="L14" s="673">
        <f>Start!C14</f>
        <v>8</v>
      </c>
      <c r="M14" s="659" t="str">
        <f>IF(Start!D14="","",Start!D14)</f>
        <v/>
      </c>
      <c r="N14" s="674" t="str">
        <f>IF(M14="","",'4x100m'!G12)</f>
        <v/>
      </c>
      <c r="O14" s="675" t="str">
        <f>IF(M14="","",'4x100m'!K12)</f>
        <v/>
      </c>
      <c r="P14" s="676" t="str">
        <f>IF(M14="","",'4x100m'!L12)</f>
        <v/>
      </c>
      <c r="Q14" s="86"/>
      <c r="R14" s="686" t="str">
        <f>IF(M14="","",'4x100m'!P12)</f>
        <v/>
      </c>
      <c r="S14" s="88"/>
    </row>
    <row r="15" spans="2:19" x14ac:dyDescent="0.2">
      <c r="B15" s="870"/>
      <c r="C15" s="397">
        <f>Start!C15</f>
        <v>9</v>
      </c>
      <c r="D15" s="13" t="str">
        <f>IF(Start!D15="","",Start!D15)</f>
        <v/>
      </c>
      <c r="E15" s="67" t="str">
        <f>IF(D15="","",PÚ!G13)</f>
        <v/>
      </c>
      <c r="F15" s="70" t="str">
        <f>IF(D15="","",PÚ!K13)</f>
        <v/>
      </c>
      <c r="G15" s="89" t="str">
        <f>IF(D15="","",PÚ!L13)</f>
        <v/>
      </c>
      <c r="H15" s="86"/>
      <c r="I15" s="688" t="str">
        <f>IF(D15="","",PÚ!P13)</f>
        <v/>
      </c>
      <c r="J15" s="47"/>
      <c r="K15" s="870"/>
      <c r="L15" s="397">
        <f>Start!C15</f>
        <v>9</v>
      </c>
      <c r="M15" s="13" t="str">
        <f>IF(Start!D15="","",Start!D15)</f>
        <v/>
      </c>
      <c r="N15" s="67" t="str">
        <f>IF(M15="","",'4x100m'!G13)</f>
        <v/>
      </c>
      <c r="O15" s="70" t="str">
        <f>IF(M15="","",'4x100m'!K13)</f>
        <v/>
      </c>
      <c r="P15" s="89" t="str">
        <f>IF(M15="","",'4x100m'!L13)</f>
        <v/>
      </c>
      <c r="Q15" s="86"/>
      <c r="R15" s="90" t="str">
        <f>IF(M15="","",'4x100m'!P13)</f>
        <v/>
      </c>
      <c r="S15" s="88"/>
    </row>
    <row r="16" spans="2:19" x14ac:dyDescent="0.2">
      <c r="B16" s="870"/>
      <c r="C16" s="677">
        <f>Start!C16</f>
        <v>10</v>
      </c>
      <c r="D16" s="672" t="str">
        <f>IF(Start!D16="","",Start!D16)</f>
        <v/>
      </c>
      <c r="E16" s="678" t="str">
        <f>IF(D16="","",PÚ!G14)</f>
        <v/>
      </c>
      <c r="F16" s="679" t="str">
        <f>IF(D16="","",PÚ!K14)</f>
        <v/>
      </c>
      <c r="G16" s="680" t="str">
        <f>IF(D16="","",PÚ!L14)</f>
        <v/>
      </c>
      <c r="H16" s="86"/>
      <c r="I16" s="685" t="str">
        <f>IF(D16="","",PÚ!P14)</f>
        <v/>
      </c>
      <c r="J16" s="47"/>
      <c r="K16" s="870"/>
      <c r="L16" s="677">
        <f>Start!C16</f>
        <v>10</v>
      </c>
      <c r="M16" s="672" t="str">
        <f>IF(Start!D16="","",Start!D16)</f>
        <v/>
      </c>
      <c r="N16" s="678" t="str">
        <f>IF(M16="","",'4x100m'!G14)</f>
        <v/>
      </c>
      <c r="O16" s="679" t="str">
        <f>IF(M16="","",'4x100m'!K14)</f>
        <v/>
      </c>
      <c r="P16" s="680" t="str">
        <f>IF(M16="","",'4x100m'!L14)</f>
        <v/>
      </c>
      <c r="Q16" s="86"/>
      <c r="R16" s="685" t="str">
        <f>IF(M16="","",'4x100m'!P14)</f>
        <v/>
      </c>
      <c r="S16" s="88"/>
    </row>
    <row r="17" spans="2:19" x14ac:dyDescent="0.2">
      <c r="B17" s="870"/>
      <c r="C17" s="396">
        <f>Start!C17</f>
        <v>11</v>
      </c>
      <c r="D17" s="159" t="str">
        <f>IF(Start!D17="","",Start!D17)</f>
        <v/>
      </c>
      <c r="E17" s="286" t="str">
        <f>IF(D17="","",PÚ!G15)</f>
        <v/>
      </c>
      <c r="F17" s="287" t="str">
        <f>IF(D17="","",PÚ!K15)</f>
        <v/>
      </c>
      <c r="G17" s="288" t="str">
        <f>IF(D17="","",PÚ!L15)</f>
        <v/>
      </c>
      <c r="H17" s="86"/>
      <c r="I17" s="289" t="str">
        <f>IF(D17="","",PÚ!P15)</f>
        <v/>
      </c>
      <c r="J17" s="47"/>
      <c r="K17" s="870"/>
      <c r="L17" s="396">
        <f>Start!C17</f>
        <v>11</v>
      </c>
      <c r="M17" s="159" t="str">
        <f>IF(Start!D17="","",Start!D17)</f>
        <v/>
      </c>
      <c r="N17" s="286" t="str">
        <f>IF(M17="","",'4x100m'!G15)</f>
        <v/>
      </c>
      <c r="O17" s="287" t="str">
        <f>IF(M17="","",'4x100m'!K15)</f>
        <v/>
      </c>
      <c r="P17" s="288" t="str">
        <f>IF(M17="","",'4x100m'!L15)</f>
        <v/>
      </c>
      <c r="Q17" s="86"/>
      <c r="R17" s="289" t="str">
        <f>IF(M17="","",'4x100m'!P15)</f>
        <v/>
      </c>
      <c r="S17" s="88"/>
    </row>
    <row r="18" spans="2:19" x14ac:dyDescent="0.2">
      <c r="B18" s="870"/>
      <c r="C18" s="677">
        <f>Start!C18</f>
        <v>12</v>
      </c>
      <c r="D18" s="672" t="str">
        <f>IF(Start!D18="","",Start!D18)</f>
        <v/>
      </c>
      <c r="E18" s="678" t="str">
        <f>IF(D18="","",PÚ!G16)</f>
        <v/>
      </c>
      <c r="F18" s="679" t="str">
        <f>IF(D18="","",PÚ!K16)</f>
        <v/>
      </c>
      <c r="G18" s="680" t="str">
        <f>IF(D18="","",PÚ!L16)</f>
        <v/>
      </c>
      <c r="H18" s="86"/>
      <c r="I18" s="685" t="str">
        <f>IF(D18="","",PÚ!P16)</f>
        <v/>
      </c>
      <c r="J18" s="47"/>
      <c r="K18" s="870"/>
      <c r="L18" s="677">
        <f>Start!C18</f>
        <v>12</v>
      </c>
      <c r="M18" s="672" t="str">
        <f>IF(Start!D18="","",Start!D18)</f>
        <v/>
      </c>
      <c r="N18" s="678" t="str">
        <f>IF(M18="","",'4x100m'!G16)</f>
        <v/>
      </c>
      <c r="O18" s="679" t="str">
        <f>IF(M18="","",'4x100m'!K16)</f>
        <v/>
      </c>
      <c r="P18" s="680" t="str">
        <f>IF(M18="","",'4x100m'!L16)</f>
        <v/>
      </c>
      <c r="Q18" s="86"/>
      <c r="R18" s="685" t="str">
        <f>IF(M18="","",'4x100m'!P16)</f>
        <v/>
      </c>
      <c r="S18" s="88"/>
    </row>
    <row r="19" spans="2:19" x14ac:dyDescent="0.2">
      <c r="B19" s="870"/>
      <c r="C19" s="396">
        <f>Start!C19</f>
        <v>13</v>
      </c>
      <c r="D19" s="159" t="str">
        <f>IF(Start!D19="","",Start!D19)</f>
        <v/>
      </c>
      <c r="E19" s="286" t="str">
        <f>IF(D19="","",PÚ!G17)</f>
        <v/>
      </c>
      <c r="F19" s="287" t="str">
        <f>IF(D19="","",PÚ!K17)</f>
        <v/>
      </c>
      <c r="G19" s="288" t="str">
        <f>IF(D19="","",PÚ!L17)</f>
        <v/>
      </c>
      <c r="H19" s="86"/>
      <c r="I19" s="289" t="str">
        <f>IF(D19="","",PÚ!P17)</f>
        <v/>
      </c>
      <c r="J19" s="47"/>
      <c r="K19" s="870"/>
      <c r="L19" s="396">
        <f>Start!C19</f>
        <v>13</v>
      </c>
      <c r="M19" s="159" t="str">
        <f>IF(Start!D19="","",Start!D19)</f>
        <v/>
      </c>
      <c r="N19" s="286" t="str">
        <f>IF(M19="","",'4x100m'!G17)</f>
        <v/>
      </c>
      <c r="O19" s="287" t="str">
        <f>IF(M19="","",'4x100m'!K17)</f>
        <v/>
      </c>
      <c r="P19" s="288" t="str">
        <f>IF(M19="","",'4x100m'!L17)</f>
        <v/>
      </c>
      <c r="Q19" s="86"/>
      <c r="R19" s="289" t="str">
        <f>IF(M19="","",'4x100m'!P17)</f>
        <v/>
      </c>
      <c r="S19" s="88"/>
    </row>
    <row r="20" spans="2:19" x14ac:dyDescent="0.2">
      <c r="B20" s="870"/>
      <c r="C20" s="677">
        <f>Start!C20</f>
        <v>14</v>
      </c>
      <c r="D20" s="672" t="str">
        <f>IF(Start!D20="","",Start!D20)</f>
        <v/>
      </c>
      <c r="E20" s="678" t="str">
        <f>IF(D20="","",PÚ!G18)</f>
        <v/>
      </c>
      <c r="F20" s="679" t="str">
        <f>IF(D20="","",PÚ!K18)</f>
        <v/>
      </c>
      <c r="G20" s="680" t="str">
        <f>IF(D20="","",PÚ!L18)</f>
        <v/>
      </c>
      <c r="H20" s="86"/>
      <c r="I20" s="685" t="str">
        <f>IF(D20="","",PÚ!P18)</f>
        <v/>
      </c>
      <c r="J20" s="47"/>
      <c r="K20" s="870"/>
      <c r="L20" s="677">
        <f>Start!C20</f>
        <v>14</v>
      </c>
      <c r="M20" s="672" t="str">
        <f>IF(Start!D20="","",Start!D20)</f>
        <v/>
      </c>
      <c r="N20" s="678" t="str">
        <f>IF(M20="","",'4x100m'!G18)</f>
        <v/>
      </c>
      <c r="O20" s="679" t="str">
        <f>IF(M20="","",'4x100m'!K18)</f>
        <v/>
      </c>
      <c r="P20" s="680" t="str">
        <f>IF(M20="","",'4x100m'!L18)</f>
        <v/>
      </c>
      <c r="Q20" s="86"/>
      <c r="R20" s="685" t="str">
        <f>IF(M20="","",'4x100m'!P18)</f>
        <v/>
      </c>
      <c r="S20" s="88"/>
    </row>
    <row r="21" spans="2:19" x14ac:dyDescent="0.2">
      <c r="B21" s="870"/>
      <c r="C21" s="397">
        <f>Start!C21</f>
        <v>15</v>
      </c>
      <c r="D21" s="13" t="str">
        <f>IF(Start!D21="","",Start!D21)</f>
        <v/>
      </c>
      <c r="E21" s="67" t="str">
        <f>IF(D21="","",PÚ!G19)</f>
        <v/>
      </c>
      <c r="F21" s="70" t="str">
        <f>IF(D21="","",PÚ!K19)</f>
        <v/>
      </c>
      <c r="G21" s="89" t="str">
        <f>IF(D21="","",PÚ!L19)</f>
        <v/>
      </c>
      <c r="H21" s="86"/>
      <c r="I21" s="90" t="str">
        <f>IF(D21="","",PÚ!P19)</f>
        <v/>
      </c>
      <c r="J21" s="47"/>
      <c r="K21" s="870"/>
      <c r="L21" s="397">
        <f>Start!C21</f>
        <v>15</v>
      </c>
      <c r="M21" s="13" t="str">
        <f>IF(Start!D21="","",Start!D21)</f>
        <v/>
      </c>
      <c r="N21" s="67" t="str">
        <f>IF(M21="","",'4x100m'!G19)</f>
        <v/>
      </c>
      <c r="O21" s="70" t="str">
        <f>IF(M21="","",'4x100m'!K19)</f>
        <v/>
      </c>
      <c r="P21" s="89" t="str">
        <f>IF(M21="","",'4x100m'!L19)</f>
        <v/>
      </c>
      <c r="Q21" s="86"/>
      <c r="R21" s="90" t="str">
        <f>IF(M21="","",'4x100m'!P19)</f>
        <v/>
      </c>
      <c r="S21" s="88"/>
    </row>
    <row r="22" spans="2:19" x14ac:dyDescent="0.2">
      <c r="B22" s="870"/>
      <c r="C22" s="681">
        <f>Start!C22</f>
        <v>16</v>
      </c>
      <c r="D22" s="667" t="str">
        <f>IF(Start!D22="","",Start!D22)</f>
        <v/>
      </c>
      <c r="E22" s="682" t="str">
        <f>IF(D22="","",PÚ!G20)</f>
        <v/>
      </c>
      <c r="F22" s="683" t="str">
        <f>IF(D22="","",PÚ!K20)</f>
        <v/>
      </c>
      <c r="G22" s="684" t="str">
        <f>IF(D22="","",PÚ!L20)</f>
        <v/>
      </c>
      <c r="H22" s="86"/>
      <c r="I22" s="687" t="str">
        <f>IF(D22="","",PÚ!P20)</f>
        <v/>
      </c>
      <c r="J22" s="47"/>
      <c r="K22" s="870"/>
      <c r="L22" s="681">
        <f>Start!C22</f>
        <v>16</v>
      </c>
      <c r="M22" s="667" t="str">
        <f>IF(Start!D22="","",Start!D22)</f>
        <v/>
      </c>
      <c r="N22" s="682" t="str">
        <f>IF(M22="","",'4x100m'!G20)</f>
        <v/>
      </c>
      <c r="O22" s="683" t="str">
        <f>IF(M22="","",'4x100m'!K20)</f>
        <v/>
      </c>
      <c r="P22" s="684" t="str">
        <f>IF(M22="","",'4x100m'!L20)</f>
        <v/>
      </c>
      <c r="Q22" s="86"/>
      <c r="R22" s="687" t="str">
        <f>IF(M22="","",'4x100m'!P20)</f>
        <v/>
      </c>
      <c r="S22" s="88"/>
    </row>
    <row r="23" spans="2:19" x14ac:dyDescent="0.2">
      <c r="B23" s="870"/>
      <c r="C23" s="397">
        <f>Start!C23</f>
        <v>17</v>
      </c>
      <c r="D23" s="13" t="str">
        <f>IF(Start!D23="","",Start!D23)</f>
        <v/>
      </c>
      <c r="E23" s="67" t="str">
        <f>IF(D23="","",PÚ!G21)</f>
        <v/>
      </c>
      <c r="F23" s="70" t="str">
        <f>IF(D23="","",PÚ!K21)</f>
        <v/>
      </c>
      <c r="G23" s="89" t="str">
        <f>IF(D23="","",PÚ!L21)</f>
        <v/>
      </c>
      <c r="H23" s="86"/>
      <c r="I23" s="90" t="str">
        <f>IF(D23="","",PÚ!P21)</f>
        <v/>
      </c>
      <c r="J23" s="47"/>
      <c r="K23" s="870"/>
      <c r="L23" s="397">
        <f>Start!C23</f>
        <v>17</v>
      </c>
      <c r="M23" s="13" t="str">
        <f>IF(Start!D23="","",Start!D23)</f>
        <v/>
      </c>
      <c r="N23" s="67" t="str">
        <f>IF(M23="","",'4x100m'!G21)</f>
        <v/>
      </c>
      <c r="O23" s="70" t="str">
        <f>IF(M23="","",'4x100m'!K21)</f>
        <v/>
      </c>
      <c r="P23" s="89" t="str">
        <f>IF(M23="","",'4x100m'!L21)</f>
        <v/>
      </c>
      <c r="Q23" s="86"/>
      <c r="R23" s="90" t="str">
        <f>IF(M23="","",'4x100m'!P21)</f>
        <v/>
      </c>
      <c r="S23" s="88"/>
    </row>
    <row r="24" spans="2:19" x14ac:dyDescent="0.2">
      <c r="B24" s="870"/>
      <c r="C24" s="673">
        <f>Start!C24</f>
        <v>18</v>
      </c>
      <c r="D24" s="659" t="str">
        <f>IF(Start!D24="","",Start!D24)</f>
        <v/>
      </c>
      <c r="E24" s="674" t="str">
        <f>IF(D24="","",PÚ!G22)</f>
        <v/>
      </c>
      <c r="F24" s="675" t="str">
        <f>IF(D24="","",PÚ!K22)</f>
        <v/>
      </c>
      <c r="G24" s="676" t="str">
        <f>IF(D24="","",PÚ!L22)</f>
        <v/>
      </c>
      <c r="H24" s="86"/>
      <c r="I24" s="686" t="str">
        <f>IF(D24="","",PÚ!P22)</f>
        <v/>
      </c>
      <c r="J24" s="47"/>
      <c r="K24" s="870"/>
      <c r="L24" s="673">
        <f>Start!C24</f>
        <v>18</v>
      </c>
      <c r="M24" s="659" t="str">
        <f>IF(Start!D24="","",Start!D24)</f>
        <v/>
      </c>
      <c r="N24" s="674" t="str">
        <f>IF(M24="","",'4x100m'!G22)</f>
        <v/>
      </c>
      <c r="O24" s="675" t="str">
        <f>IF(M24="","",'4x100m'!K22)</f>
        <v/>
      </c>
      <c r="P24" s="676" t="str">
        <f>IF(M24="","",'4x100m'!L22)</f>
        <v/>
      </c>
      <c r="Q24" s="86"/>
      <c r="R24" s="686" t="str">
        <f>IF(M24="","",'4x100m'!P22)</f>
        <v/>
      </c>
      <c r="S24" s="88"/>
    </row>
    <row r="25" spans="2:19" x14ac:dyDescent="0.2">
      <c r="B25" s="870"/>
      <c r="C25" s="397">
        <f>Start!C25</f>
        <v>19</v>
      </c>
      <c r="D25" s="13" t="str">
        <f>IF(Start!D25="","",Start!D25)</f>
        <v/>
      </c>
      <c r="E25" s="67" t="str">
        <f>IF(D25="","",PÚ!G23)</f>
        <v/>
      </c>
      <c r="F25" s="70" t="str">
        <f>IF(D25="","",PÚ!K23)</f>
        <v/>
      </c>
      <c r="G25" s="89" t="str">
        <f>IF(D25="","",PÚ!L23)</f>
        <v/>
      </c>
      <c r="H25" s="86"/>
      <c r="I25" s="90" t="str">
        <f>IF(D25="","",PÚ!P23)</f>
        <v/>
      </c>
      <c r="J25" s="47"/>
      <c r="K25" s="870"/>
      <c r="L25" s="397">
        <f>Start!C25</f>
        <v>19</v>
      </c>
      <c r="M25" s="13" t="str">
        <f>IF(Start!D25="","",Start!D25)</f>
        <v/>
      </c>
      <c r="N25" s="67" t="str">
        <f>IF(M25="","",'4x100m'!G23)</f>
        <v/>
      </c>
      <c r="O25" s="70" t="str">
        <f>IF(M25="","",'4x100m'!K23)</f>
        <v/>
      </c>
      <c r="P25" s="89" t="str">
        <f>IF(M25="","",'4x100m'!L23)</f>
        <v/>
      </c>
      <c r="Q25" s="86"/>
      <c r="R25" s="90" t="str">
        <f>IF(M25="","",'4x100m'!P23)</f>
        <v/>
      </c>
      <c r="S25" s="88"/>
    </row>
    <row r="26" spans="2:19" x14ac:dyDescent="0.2">
      <c r="B26" s="870"/>
      <c r="C26" s="673">
        <f>Start!C26</f>
        <v>20</v>
      </c>
      <c r="D26" s="659" t="str">
        <f>IF(Start!D26="","",Start!D26)</f>
        <v/>
      </c>
      <c r="E26" s="674" t="str">
        <f>IF(D26="","",PÚ!G24)</f>
        <v/>
      </c>
      <c r="F26" s="675" t="str">
        <f>IF(D26="","",PÚ!K24)</f>
        <v/>
      </c>
      <c r="G26" s="676" t="str">
        <f>IF(D26="","",PÚ!L24)</f>
        <v/>
      </c>
      <c r="H26" s="86"/>
      <c r="I26" s="686" t="str">
        <f>IF(D26="","",PÚ!P24)</f>
        <v/>
      </c>
      <c r="J26" s="47"/>
      <c r="K26" s="870"/>
      <c r="L26" s="673">
        <f>Start!C26</f>
        <v>20</v>
      </c>
      <c r="M26" s="659" t="str">
        <f>IF(Start!D26="","",Start!D26)</f>
        <v/>
      </c>
      <c r="N26" s="674" t="str">
        <f>IF(M26="","",'4x100m'!G24)</f>
        <v/>
      </c>
      <c r="O26" s="675" t="str">
        <f>IF(M26="","",'4x100m'!K24)</f>
        <v/>
      </c>
      <c r="P26" s="676" t="str">
        <f>IF(M26="","",'4x100m'!L24)</f>
        <v/>
      </c>
      <c r="Q26" s="86"/>
      <c r="R26" s="686" t="str">
        <f>IF(M26="","",'4x100m'!P24)</f>
        <v/>
      </c>
      <c r="S26" s="88"/>
    </row>
    <row r="27" spans="2:19" x14ac:dyDescent="0.2">
      <c r="B27" s="870"/>
      <c r="C27" s="396">
        <f>Start!C27</f>
        <v>21</v>
      </c>
      <c r="D27" s="159" t="str">
        <f>IF(Start!D27="","",Start!D27)</f>
        <v/>
      </c>
      <c r="E27" s="286" t="str">
        <f>IF(D27="","",PÚ!G25)</f>
        <v/>
      </c>
      <c r="F27" s="287" t="str">
        <f>IF(D27="","",PÚ!K25)</f>
        <v/>
      </c>
      <c r="G27" s="288" t="str">
        <f>IF(D27="","",PÚ!L25)</f>
        <v/>
      </c>
      <c r="H27" s="86"/>
      <c r="I27" s="289" t="str">
        <f>IF(D27="","",PÚ!P25)</f>
        <v/>
      </c>
      <c r="J27" s="47"/>
      <c r="K27" s="870"/>
      <c r="L27" s="396">
        <f>Start!C27</f>
        <v>21</v>
      </c>
      <c r="M27" s="159" t="str">
        <f>IF(Start!D27="","",Start!D27)</f>
        <v/>
      </c>
      <c r="N27" s="286" t="str">
        <f>IF(M27="","",'4x100m'!G25)</f>
        <v/>
      </c>
      <c r="O27" s="287" t="str">
        <f>IF(M27="","",'4x100m'!K25)</f>
        <v/>
      </c>
      <c r="P27" s="288" t="str">
        <f>IF(M27="","",'4x100m'!L25)</f>
        <v/>
      </c>
      <c r="Q27" s="86"/>
      <c r="R27" s="289" t="str">
        <f>IF(M27="","",'4x100m'!P25)</f>
        <v/>
      </c>
      <c r="S27" s="88"/>
    </row>
    <row r="28" spans="2:19" x14ac:dyDescent="0.2">
      <c r="B28" s="870"/>
      <c r="C28" s="677">
        <f>Start!C28</f>
        <v>22</v>
      </c>
      <c r="D28" s="672" t="str">
        <f>IF(Start!D28="","",Start!D28)</f>
        <v/>
      </c>
      <c r="E28" s="678" t="str">
        <f>IF(D28="","",PÚ!G26)</f>
        <v/>
      </c>
      <c r="F28" s="679" t="str">
        <f>IF(D28="","",PÚ!K26)</f>
        <v/>
      </c>
      <c r="G28" s="680" t="str">
        <f>IF(D28="","",PÚ!L26)</f>
        <v/>
      </c>
      <c r="H28" s="86"/>
      <c r="I28" s="685" t="str">
        <f>IF(D28="","",PÚ!P26)</f>
        <v/>
      </c>
      <c r="J28" s="47"/>
      <c r="K28" s="870"/>
      <c r="L28" s="677">
        <f>Start!C28</f>
        <v>22</v>
      </c>
      <c r="M28" s="672" t="str">
        <f>IF(Start!D28="","",Start!D28)</f>
        <v/>
      </c>
      <c r="N28" s="678" t="str">
        <f>IF(M28="","",'4x100m'!G26)</f>
        <v/>
      </c>
      <c r="O28" s="679" t="str">
        <f>IF(M28="","",'4x100m'!K26)</f>
        <v/>
      </c>
      <c r="P28" s="680" t="str">
        <f>IF(M28="","",'4x100m'!L26)</f>
        <v/>
      </c>
      <c r="Q28" s="86"/>
      <c r="R28" s="685" t="str">
        <f>IF(M28="","",'4x100m'!P26)</f>
        <v/>
      </c>
      <c r="S28" s="88"/>
    </row>
    <row r="29" spans="2:19" x14ac:dyDescent="0.2">
      <c r="B29" s="870"/>
      <c r="C29" s="396">
        <f>Start!C29</f>
        <v>23</v>
      </c>
      <c r="D29" s="159" t="str">
        <f>IF(Start!D29="","",Start!D29)</f>
        <v/>
      </c>
      <c r="E29" s="286" t="str">
        <f>IF(D29="","",PÚ!G27)</f>
        <v/>
      </c>
      <c r="F29" s="287" t="str">
        <f>IF(D29="","",PÚ!K27)</f>
        <v/>
      </c>
      <c r="G29" s="288" t="str">
        <f>IF(D29="","",PÚ!L27)</f>
        <v/>
      </c>
      <c r="H29" s="86"/>
      <c r="I29" s="289" t="str">
        <f>IF(D29="","",PÚ!P27)</f>
        <v/>
      </c>
      <c r="J29" s="47"/>
      <c r="K29" s="870"/>
      <c r="L29" s="396">
        <f>Start!C29</f>
        <v>23</v>
      </c>
      <c r="M29" s="159" t="str">
        <f>IF(Start!D29="","",Start!D29)</f>
        <v/>
      </c>
      <c r="N29" s="286" t="str">
        <f>IF(M29="","",'4x100m'!G27)</f>
        <v/>
      </c>
      <c r="O29" s="287" t="str">
        <f>IF(M29="","",'4x100m'!K27)</f>
        <v/>
      </c>
      <c r="P29" s="288" t="str">
        <f>IF(M29="","",'4x100m'!L27)</f>
        <v/>
      </c>
      <c r="Q29" s="86"/>
      <c r="R29" s="289" t="str">
        <f>IF(M29="","",'4x100m'!P27)</f>
        <v/>
      </c>
      <c r="S29" s="88"/>
    </row>
    <row r="30" spans="2:19" x14ac:dyDescent="0.2">
      <c r="B30" s="870"/>
      <c r="C30" s="677">
        <f>Start!C30</f>
        <v>24</v>
      </c>
      <c r="D30" s="672" t="str">
        <f>IF(Start!D30="","",Start!D30)</f>
        <v/>
      </c>
      <c r="E30" s="678" t="str">
        <f>IF(D30="","",PÚ!G28)</f>
        <v/>
      </c>
      <c r="F30" s="679" t="str">
        <f>IF(D30="","",PÚ!K28)</f>
        <v/>
      </c>
      <c r="G30" s="680" t="str">
        <f>IF(D30="","",PÚ!L28)</f>
        <v/>
      </c>
      <c r="H30" s="86"/>
      <c r="I30" s="685" t="str">
        <f>IF(D30="","",PÚ!P28)</f>
        <v/>
      </c>
      <c r="J30" s="47"/>
      <c r="K30" s="870"/>
      <c r="L30" s="677">
        <f>Start!C30</f>
        <v>24</v>
      </c>
      <c r="M30" s="672" t="str">
        <f>IF(Start!D30="","",Start!D30)</f>
        <v/>
      </c>
      <c r="N30" s="678" t="str">
        <f>IF(M30="","",'4x100m'!G28)</f>
        <v/>
      </c>
      <c r="O30" s="679" t="str">
        <f>IF(M30="","",'4x100m'!K28)</f>
        <v/>
      </c>
      <c r="P30" s="680" t="str">
        <f>IF(M30="","",'4x100m'!L28)</f>
        <v/>
      </c>
      <c r="Q30" s="86"/>
      <c r="R30" s="685" t="str">
        <f>IF(M30="","",'4x100m'!P28)</f>
        <v/>
      </c>
      <c r="S30" s="88"/>
    </row>
    <row r="31" spans="2:19" ht="13.5" thickBot="1" x14ac:dyDescent="0.25">
      <c r="B31" s="871"/>
      <c r="C31" s="400">
        <f>Start!C31</f>
        <v>25</v>
      </c>
      <c r="D31" s="19" t="str">
        <f>IF(Start!D31="","",Start!D31)</f>
        <v/>
      </c>
      <c r="E31" s="80" t="str">
        <f>IF(D31="","",PÚ!G29)</f>
        <v/>
      </c>
      <c r="F31" s="82" t="str">
        <f>IF(D31="","",PÚ!K29)</f>
        <v/>
      </c>
      <c r="G31" s="91" t="str">
        <f>IF(D31="","",PÚ!L29)</f>
        <v/>
      </c>
      <c r="H31" s="86"/>
      <c r="I31" s="92" t="str">
        <f>IF(D31="","",PÚ!P29)</f>
        <v/>
      </c>
      <c r="J31" s="47"/>
      <c r="K31" s="871"/>
      <c r="L31" s="400">
        <f>Start!C31</f>
        <v>25</v>
      </c>
      <c r="M31" s="19" t="str">
        <f>IF(Start!D31="","",Start!D31)</f>
        <v/>
      </c>
      <c r="N31" s="80" t="str">
        <f>IF(M31="","",'4x100m'!G29)</f>
        <v/>
      </c>
      <c r="O31" s="82" t="str">
        <f>IF(M31="","",'4x100m'!K29)</f>
        <v/>
      </c>
      <c r="P31" s="91" t="str">
        <f>IF(M31="","",'4x100m'!L29)</f>
        <v/>
      </c>
      <c r="Q31" s="86"/>
      <c r="R31" s="92" t="str">
        <f>IF(M31="","",'4x100m'!P29)</f>
        <v/>
      </c>
      <c r="S31" s="88"/>
    </row>
    <row r="32" spans="2:19" ht="13.7" customHeight="1" x14ac:dyDescent="0.2">
      <c r="G32" s="47"/>
    </row>
    <row r="33" spans="2:19" ht="26.25" x14ac:dyDescent="0.4">
      <c r="B33" s="867" t="str">
        <f>B1</f>
        <v>Tisková sestava</v>
      </c>
      <c r="C33" s="867"/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2"/>
    </row>
    <row r="34" spans="2:19" s="76" customFormat="1" ht="13.7" customHeight="1" x14ac:dyDescent="0.4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2:19" s="402" customFormat="1" ht="20.25" x14ac:dyDescent="0.3">
      <c r="B35" s="403"/>
      <c r="C35" s="782" t="str">
        <f>Start!$B$2</f>
        <v>Krajské kolo DOROSTU 2018</v>
      </c>
      <c r="D35" s="782"/>
      <c r="E35" s="782"/>
      <c r="F35" s="782"/>
      <c r="G35" s="782"/>
      <c r="H35" s="782"/>
      <c r="I35" s="782"/>
      <c r="J35" s="782"/>
      <c r="K35" s="782"/>
      <c r="L35" s="782"/>
      <c r="M35" s="782"/>
      <c r="N35" s="782"/>
      <c r="O35" s="782"/>
      <c r="P35" s="782"/>
      <c r="Q35" s="782"/>
      <c r="R35" s="403"/>
      <c r="S35" s="403"/>
    </row>
    <row r="36" spans="2:19" s="402" customFormat="1" ht="20.25" x14ac:dyDescent="0.3">
      <c r="B36" s="403"/>
      <c r="C36" s="782" t="str">
        <f>C4</f>
        <v>Kategorie: Dorci</v>
      </c>
      <c r="D36" s="782"/>
      <c r="E36" s="782"/>
      <c r="F36" s="782"/>
      <c r="G36" s="782"/>
      <c r="H36" s="622"/>
      <c r="I36" s="622"/>
      <c r="J36" s="622"/>
      <c r="K36" s="622"/>
      <c r="L36" s="782" t="str">
        <f>L4</f>
        <v>9.6.2018 Chrudim</v>
      </c>
      <c r="M36" s="782"/>
      <c r="N36" s="782"/>
      <c r="O36" s="782"/>
      <c r="P36" s="782"/>
      <c r="Q36" s="622"/>
      <c r="R36" s="403"/>
      <c r="S36" s="403"/>
    </row>
    <row r="37" spans="2:19" ht="13.5" thickBot="1" x14ac:dyDescent="0.25"/>
    <row r="38" spans="2:19" ht="16.5" customHeight="1" thickBot="1" x14ac:dyDescent="0.3">
      <c r="B38" s="869" t="s">
        <v>89</v>
      </c>
      <c r="C38" s="398" t="s">
        <v>1</v>
      </c>
      <c r="D38" s="211" t="s">
        <v>2</v>
      </c>
      <c r="E38" s="216"/>
      <c r="F38" s="216"/>
      <c r="G38" s="211" t="s">
        <v>7</v>
      </c>
      <c r="H38" s="5"/>
      <c r="I38" s="211" t="s">
        <v>4</v>
      </c>
      <c r="J38" s="93"/>
      <c r="K38" s="869" t="s">
        <v>76</v>
      </c>
      <c r="L38" s="398" t="s">
        <v>1</v>
      </c>
      <c r="M38" s="211" t="s">
        <v>2</v>
      </c>
      <c r="N38" s="217"/>
      <c r="O38" s="217"/>
      <c r="P38" s="211" t="s">
        <v>56</v>
      </c>
      <c r="Q38" s="5"/>
      <c r="R38" s="211" t="s">
        <v>4</v>
      </c>
      <c r="S38" s="5"/>
    </row>
    <row r="39" spans="2:19" x14ac:dyDescent="0.2">
      <c r="B39" s="870"/>
      <c r="C39" s="401">
        <f>Start!C7</f>
        <v>1</v>
      </c>
      <c r="D39" s="9" t="str">
        <f>IF(Start!D7="","",Start!D7)</f>
        <v>Zderaz</v>
      </c>
      <c r="E39" s="94"/>
      <c r="F39" s="94"/>
      <c r="G39" s="85">
        <f>IF(D39="","",'PJ-C'!M5)</f>
        <v>109.08000000000001</v>
      </c>
      <c r="I39" s="85">
        <f>IF($D39="","",'PJ-C'!Q5)</f>
        <v>4</v>
      </c>
      <c r="J39" s="86"/>
      <c r="K39" s="870"/>
      <c r="L39" s="401">
        <f>Start!C7</f>
        <v>1</v>
      </c>
      <c r="M39" s="9" t="str">
        <f>IF(Start!D7="","",Start!D7)</f>
        <v>Zderaz</v>
      </c>
      <c r="N39" s="66"/>
      <c r="O39" s="66"/>
      <c r="P39" s="87">
        <f>IF(M39="","",TEST!D5)</f>
        <v>2</v>
      </c>
      <c r="R39" s="87">
        <f>IF(M39="","",TEST!H5)</f>
        <v>3</v>
      </c>
    </row>
    <row r="40" spans="2:19" x14ac:dyDescent="0.2">
      <c r="B40" s="870"/>
      <c r="C40" s="673">
        <f>Start!C8</f>
        <v>2</v>
      </c>
      <c r="D40" s="659" t="str">
        <f>IF(Start!D8="","",Start!D8)</f>
        <v>Jevíčko</v>
      </c>
      <c r="E40" s="94"/>
      <c r="F40" s="94"/>
      <c r="G40" s="676">
        <f>IF(D40="","",'PJ-C'!M8)</f>
        <v>102.83</v>
      </c>
      <c r="I40" s="676">
        <f>IF($D40="","",'PJ-C'!Q8)</f>
        <v>2</v>
      </c>
      <c r="J40" s="86"/>
      <c r="K40" s="870"/>
      <c r="L40" s="673">
        <f>Start!C8</f>
        <v>2</v>
      </c>
      <c r="M40" s="659" t="str">
        <f>IF(Start!D8="","",Start!D8)</f>
        <v>Jevíčko</v>
      </c>
      <c r="N40" s="66"/>
      <c r="O40" s="66"/>
      <c r="P40" s="686">
        <f>IF(M40="","",TEST!D6)</f>
        <v>1</v>
      </c>
      <c r="R40" s="686">
        <f>IF(M40="","",TEST!H6)</f>
        <v>2</v>
      </c>
    </row>
    <row r="41" spans="2:19" x14ac:dyDescent="0.2">
      <c r="B41" s="870"/>
      <c r="C41" s="397">
        <f>Start!C9</f>
        <v>3</v>
      </c>
      <c r="D41" s="13" t="str">
        <f>IF(Start!D9="","",Start!D9)</f>
        <v>Brandýs nad Orlicí</v>
      </c>
      <c r="E41" s="94"/>
      <c r="F41" s="94"/>
      <c r="G41" s="89">
        <f>IF(D41="","",'PJ-C'!M11)</f>
        <v>114.83000000000001</v>
      </c>
      <c r="I41" s="89">
        <f>IF($D41="","",'PJ-C'!Q11)</f>
        <v>5</v>
      </c>
      <c r="J41" s="86"/>
      <c r="K41" s="870"/>
      <c r="L41" s="397">
        <f>Start!C9</f>
        <v>3</v>
      </c>
      <c r="M41" s="13" t="str">
        <f>IF(Start!D9="","",Start!D9)</f>
        <v>Brandýs nad Orlicí</v>
      </c>
      <c r="N41" s="66"/>
      <c r="O41" s="66"/>
      <c r="P41" s="90">
        <f>IF(M41="","",TEST!D7)</f>
        <v>10</v>
      </c>
      <c r="R41" s="90">
        <f>IF(M41="","",TEST!H7)</f>
        <v>5</v>
      </c>
    </row>
    <row r="42" spans="2:19" x14ac:dyDescent="0.2">
      <c r="B42" s="870"/>
      <c r="C42" s="673">
        <f>Start!C10</f>
        <v>4</v>
      </c>
      <c r="D42" s="659" t="str">
        <f>IF(Start!D10="","",Start!D10)</f>
        <v>Holice</v>
      </c>
      <c r="E42" s="94"/>
      <c r="F42" s="94"/>
      <c r="G42" s="676">
        <f>IF(D42="","",'PJ-C'!M14)</f>
        <v>127.86</v>
      </c>
      <c r="I42" s="676">
        <f>IF($D42="","",'PJ-C'!Q14)</f>
        <v>6</v>
      </c>
      <c r="J42" s="86"/>
      <c r="K42" s="870"/>
      <c r="L42" s="673">
        <f>Start!C10</f>
        <v>4</v>
      </c>
      <c r="M42" s="659" t="str">
        <f>IF(Start!D10="","",Start!D10)</f>
        <v>Holice</v>
      </c>
      <c r="N42" s="66"/>
      <c r="O42" s="66"/>
      <c r="P42" s="686">
        <f>IF(M42="","",TEST!D8)</f>
        <v>16</v>
      </c>
      <c r="R42" s="686">
        <f>IF(M42="","",TEST!H8)</f>
        <v>6</v>
      </c>
    </row>
    <row r="43" spans="2:19" x14ac:dyDescent="0.2">
      <c r="B43" s="870"/>
      <c r="C43" s="397">
        <f>Start!C11</f>
        <v>5</v>
      </c>
      <c r="D43" s="13" t="str">
        <f>IF(Start!D11="","",Start!D11)</f>
        <v>Bohousová</v>
      </c>
      <c r="E43" s="94"/>
      <c r="F43" s="94"/>
      <c r="G43" s="89">
        <f>IF(D43="","",'PJ-C'!M17)</f>
        <v>106.19000000000001</v>
      </c>
      <c r="I43" s="89">
        <f>IF($D43="","",'PJ-C'!Q17)</f>
        <v>3</v>
      </c>
      <c r="J43" s="86"/>
      <c r="K43" s="870"/>
      <c r="L43" s="397">
        <f>Start!C11</f>
        <v>5</v>
      </c>
      <c r="M43" s="13" t="str">
        <f>IF(Start!D11="","",Start!D11)</f>
        <v>Bohousová</v>
      </c>
      <c r="N43" s="66"/>
      <c r="O43" s="66"/>
      <c r="P43" s="90">
        <f>IF(M43="","",TEST!D9)</f>
        <v>3</v>
      </c>
      <c r="R43" s="90">
        <f>IF(M43="","",TEST!H9)</f>
        <v>4</v>
      </c>
    </row>
    <row r="44" spans="2:19" x14ac:dyDescent="0.2">
      <c r="B44" s="870"/>
      <c r="C44" s="673">
        <f>Start!C12</f>
        <v>6</v>
      </c>
      <c r="D44" s="659" t="str">
        <f>IF(Start!D12="","",Start!D12)</f>
        <v>Pomezí</v>
      </c>
      <c r="E44" s="94"/>
      <c r="F44" s="94"/>
      <c r="G44" s="676">
        <f>IF(D44="","",'PJ-C'!M20)</f>
        <v>98.000000000000014</v>
      </c>
      <c r="I44" s="676">
        <f>IF($D44="","",'PJ-C'!Q20)</f>
        <v>1</v>
      </c>
      <c r="J44" s="86"/>
      <c r="K44" s="870"/>
      <c r="L44" s="673">
        <f>Start!C12</f>
        <v>6</v>
      </c>
      <c r="M44" s="659" t="str">
        <f>IF(Start!D12="","",Start!D12)</f>
        <v>Pomezí</v>
      </c>
      <c r="N44" s="66"/>
      <c r="O44" s="66"/>
      <c r="P44" s="686">
        <f>IF(M44="","",TEST!D10)</f>
        <v>0</v>
      </c>
      <c r="R44" s="686">
        <f>IF(M44="","",TEST!H10)</f>
        <v>1</v>
      </c>
    </row>
    <row r="45" spans="2:19" x14ac:dyDescent="0.2">
      <c r="B45" s="870"/>
      <c r="C45" s="397">
        <f>Start!C13</f>
        <v>7</v>
      </c>
      <c r="D45" s="13" t="str">
        <f>IF(Start!D13="","",Start!D13)</f>
        <v/>
      </c>
      <c r="E45" s="94"/>
      <c r="F45" s="94"/>
      <c r="G45" s="89" t="str">
        <f>IF(D45="","",'PJ-C'!M23)</f>
        <v/>
      </c>
      <c r="I45" s="89" t="str">
        <f>IF($D45="","",'PJ-C'!Q23)</f>
        <v/>
      </c>
      <c r="J45" s="86"/>
      <c r="K45" s="870"/>
      <c r="L45" s="397">
        <f>Start!C13</f>
        <v>7</v>
      </c>
      <c r="M45" s="13" t="str">
        <f>IF(Start!D13="","",Start!D13)</f>
        <v/>
      </c>
      <c r="N45" s="66"/>
      <c r="O45" s="66"/>
      <c r="P45" s="90" t="str">
        <f>IF(M45="","",TEST!D11)</f>
        <v/>
      </c>
      <c r="R45" s="90" t="str">
        <f>IF(M45="","",TEST!H11)</f>
        <v/>
      </c>
    </row>
    <row r="46" spans="2:19" x14ac:dyDescent="0.2">
      <c r="B46" s="870"/>
      <c r="C46" s="673">
        <f>Start!C14</f>
        <v>8</v>
      </c>
      <c r="D46" s="659" t="str">
        <f>IF(Start!D14="","",Start!D14)</f>
        <v/>
      </c>
      <c r="E46" s="94"/>
      <c r="F46" s="94"/>
      <c r="G46" s="676" t="str">
        <f>IF(D46="","",'PJ-C'!M26)</f>
        <v/>
      </c>
      <c r="I46" s="676" t="str">
        <f>IF($D46="","",'PJ-C'!Q26)</f>
        <v/>
      </c>
      <c r="J46" s="86"/>
      <c r="K46" s="870"/>
      <c r="L46" s="673">
        <f>Start!C14</f>
        <v>8</v>
      </c>
      <c r="M46" s="659" t="str">
        <f>IF(Start!D14="","",Start!D14)</f>
        <v/>
      </c>
      <c r="N46" s="66"/>
      <c r="O46" s="66"/>
      <c r="P46" s="686" t="str">
        <f>IF(M46="","",TEST!D12)</f>
        <v/>
      </c>
      <c r="R46" s="686" t="str">
        <f>IF(M46="","",TEST!H12)</f>
        <v/>
      </c>
    </row>
    <row r="47" spans="2:19" x14ac:dyDescent="0.2">
      <c r="B47" s="870"/>
      <c r="C47" s="397">
        <f>Start!C15</f>
        <v>9</v>
      </c>
      <c r="D47" s="13" t="str">
        <f>IF(Start!D15="","",Start!D15)</f>
        <v/>
      </c>
      <c r="E47" s="94"/>
      <c r="F47" s="94"/>
      <c r="G47" s="89" t="str">
        <f>IF(D47="","",'PJ-C'!M29)</f>
        <v/>
      </c>
      <c r="I47" s="89" t="str">
        <f>IF($D47="","",'PJ-C'!Q29)</f>
        <v/>
      </c>
      <c r="J47" s="86"/>
      <c r="K47" s="870"/>
      <c r="L47" s="397">
        <f>Start!C15</f>
        <v>9</v>
      </c>
      <c r="M47" s="13" t="str">
        <f>IF(Start!D15="","",Start!D15)</f>
        <v/>
      </c>
      <c r="N47" s="66"/>
      <c r="O47" s="66"/>
      <c r="P47" s="90" t="str">
        <f>IF(M47="","",TEST!D13)</f>
        <v/>
      </c>
      <c r="R47" s="90" t="str">
        <f>IF(M47="","",TEST!H13)</f>
        <v/>
      </c>
    </row>
    <row r="48" spans="2:19" x14ac:dyDescent="0.2">
      <c r="B48" s="870"/>
      <c r="C48" s="677">
        <f>Start!C16</f>
        <v>10</v>
      </c>
      <c r="D48" s="672" t="str">
        <f>IF(Start!D16="","",Start!D16)</f>
        <v/>
      </c>
      <c r="E48" s="94"/>
      <c r="F48" s="94"/>
      <c r="G48" s="680" t="str">
        <f>IF(D48="","",'PJ-C'!M32)</f>
        <v/>
      </c>
      <c r="I48" s="680" t="str">
        <f>IF($D48="","",'PJ-C'!Q32)</f>
        <v/>
      </c>
      <c r="J48" s="86"/>
      <c r="K48" s="870"/>
      <c r="L48" s="677">
        <f>Start!C16</f>
        <v>10</v>
      </c>
      <c r="M48" s="672" t="str">
        <f>IF(Start!D16="","",Start!D16)</f>
        <v/>
      </c>
      <c r="N48" s="66"/>
      <c r="O48" s="66"/>
      <c r="P48" s="685" t="str">
        <f>IF(M48="","",TEST!D14)</f>
        <v/>
      </c>
      <c r="R48" s="685" t="str">
        <f>IF(M48="","",TEST!H14)</f>
        <v/>
      </c>
    </row>
    <row r="49" spans="2:18" x14ac:dyDescent="0.2">
      <c r="B49" s="870"/>
      <c r="C49" s="396">
        <f>Start!C17</f>
        <v>11</v>
      </c>
      <c r="D49" s="159" t="str">
        <f>IF(Start!D17="","",Start!D17)</f>
        <v/>
      </c>
      <c r="E49" s="94"/>
      <c r="F49" s="94"/>
      <c r="G49" s="288" t="str">
        <f>IF(D49="","",'PJ-C'!M39)</f>
        <v/>
      </c>
      <c r="I49" s="288" t="str">
        <f>IF($D49="","",'PJ-C'!Q39)</f>
        <v/>
      </c>
      <c r="J49" s="86"/>
      <c r="K49" s="870"/>
      <c r="L49" s="396">
        <f>Start!C17</f>
        <v>11</v>
      </c>
      <c r="M49" s="159" t="str">
        <f>IF(Start!D17="","",Start!D17)</f>
        <v/>
      </c>
      <c r="N49" s="66"/>
      <c r="O49" s="66"/>
      <c r="P49" s="289" t="str">
        <f>IF(M49="","",TEST!D15)</f>
        <v/>
      </c>
      <c r="R49" s="289" t="str">
        <f>IF(M49="","",TEST!H15)</f>
        <v/>
      </c>
    </row>
    <row r="50" spans="2:18" x14ac:dyDescent="0.2">
      <c r="B50" s="870"/>
      <c r="C50" s="677">
        <f>Start!C18</f>
        <v>12</v>
      </c>
      <c r="D50" s="672" t="str">
        <f>IF(Start!D18="","",Start!D18)</f>
        <v/>
      </c>
      <c r="E50" s="94"/>
      <c r="F50" s="94"/>
      <c r="G50" s="680" t="str">
        <f>IF(D50="","",'PJ-C'!M42)</f>
        <v/>
      </c>
      <c r="I50" s="680" t="str">
        <f>IF($D50="","",'PJ-C'!Q42)</f>
        <v/>
      </c>
      <c r="J50" s="86"/>
      <c r="K50" s="870"/>
      <c r="L50" s="677">
        <f>Start!C18</f>
        <v>12</v>
      </c>
      <c r="M50" s="672" t="str">
        <f>IF(Start!D18="","",Start!D18)</f>
        <v/>
      </c>
      <c r="N50" s="66"/>
      <c r="O50" s="66"/>
      <c r="P50" s="685" t="str">
        <f>IF(M50="","",TEST!D16)</f>
        <v/>
      </c>
      <c r="R50" s="685" t="str">
        <f>IF(M50="","",TEST!H16)</f>
        <v/>
      </c>
    </row>
    <row r="51" spans="2:18" x14ac:dyDescent="0.2">
      <c r="B51" s="870"/>
      <c r="C51" s="396">
        <f>Start!C19</f>
        <v>13</v>
      </c>
      <c r="D51" s="159" t="str">
        <f>IF(Start!D19="","",Start!D19)</f>
        <v/>
      </c>
      <c r="E51" s="94"/>
      <c r="F51" s="94"/>
      <c r="G51" s="288" t="str">
        <f>IF(D51="","",'PJ-C'!M45)</f>
        <v/>
      </c>
      <c r="I51" s="288" t="str">
        <f>IF($D51="","",'PJ-C'!Q45)</f>
        <v/>
      </c>
      <c r="J51" s="86"/>
      <c r="K51" s="870"/>
      <c r="L51" s="396">
        <f>Start!C19</f>
        <v>13</v>
      </c>
      <c r="M51" s="159" t="str">
        <f>IF(Start!D19="","",Start!D19)</f>
        <v/>
      </c>
      <c r="N51" s="66"/>
      <c r="O51" s="66"/>
      <c r="P51" s="289" t="str">
        <f>IF(M51="","",TEST!D17)</f>
        <v/>
      </c>
      <c r="R51" s="289" t="str">
        <f>IF(M51="","",TEST!H17)</f>
        <v/>
      </c>
    </row>
    <row r="52" spans="2:18" x14ac:dyDescent="0.2">
      <c r="B52" s="870"/>
      <c r="C52" s="677">
        <f>Start!C20</f>
        <v>14</v>
      </c>
      <c r="D52" s="672" t="str">
        <f>IF(Start!D20="","",Start!D20)</f>
        <v/>
      </c>
      <c r="E52" s="94"/>
      <c r="F52" s="94"/>
      <c r="G52" s="680" t="str">
        <f>IF(D52="","",'PJ-C'!M48)</f>
        <v/>
      </c>
      <c r="I52" s="680" t="str">
        <f>IF($D52="","",'PJ-C'!Q48)</f>
        <v/>
      </c>
      <c r="J52" s="86"/>
      <c r="K52" s="870"/>
      <c r="L52" s="677">
        <f>Start!C20</f>
        <v>14</v>
      </c>
      <c r="M52" s="672" t="str">
        <f>IF(Start!D20="","",Start!D20)</f>
        <v/>
      </c>
      <c r="N52" s="66"/>
      <c r="O52" s="66"/>
      <c r="P52" s="685" t="str">
        <f>IF(M52="","",TEST!D18)</f>
        <v/>
      </c>
      <c r="R52" s="685" t="str">
        <f>IF(M52="","",TEST!H18)</f>
        <v/>
      </c>
    </row>
    <row r="53" spans="2:18" x14ac:dyDescent="0.2">
      <c r="B53" s="870"/>
      <c r="C53" s="397">
        <f>Start!C21</f>
        <v>15</v>
      </c>
      <c r="D53" s="13" t="str">
        <f>IF(Start!D21="","",Start!D21)</f>
        <v/>
      </c>
      <c r="E53" s="94"/>
      <c r="F53" s="94"/>
      <c r="G53" s="89" t="str">
        <f>IF(D53="","",'PJ-C'!M51)</f>
        <v/>
      </c>
      <c r="I53" s="89" t="str">
        <f>IF($D53="","",'PJ-C'!Q51)</f>
        <v/>
      </c>
      <c r="J53" s="86"/>
      <c r="K53" s="870"/>
      <c r="L53" s="397">
        <f>Start!C21</f>
        <v>15</v>
      </c>
      <c r="M53" s="13" t="str">
        <f>IF(Start!D21="","",Start!D21)</f>
        <v/>
      </c>
      <c r="N53" s="66"/>
      <c r="O53" s="66"/>
      <c r="P53" s="90" t="str">
        <f>IF(M53="","",TEST!D19)</f>
        <v/>
      </c>
      <c r="R53" s="90" t="str">
        <f>IF(M53="","",TEST!H19)</f>
        <v/>
      </c>
    </row>
    <row r="54" spans="2:18" x14ac:dyDescent="0.2">
      <c r="B54" s="870"/>
      <c r="C54" s="681">
        <f>Start!C22</f>
        <v>16</v>
      </c>
      <c r="D54" s="667" t="str">
        <f>IF(Start!D22="","",Start!D22)</f>
        <v/>
      </c>
      <c r="E54" s="94"/>
      <c r="F54" s="94"/>
      <c r="G54" s="684" t="str">
        <f>IF(D54="","",'PJ-C'!M54)</f>
        <v/>
      </c>
      <c r="I54" s="684" t="str">
        <f>IF($D54="","",'PJ-C'!Q54)</f>
        <v/>
      </c>
      <c r="J54" s="86"/>
      <c r="K54" s="870"/>
      <c r="L54" s="681">
        <f>Start!C22</f>
        <v>16</v>
      </c>
      <c r="M54" s="667" t="str">
        <f>IF(Start!D22="","",Start!D22)</f>
        <v/>
      </c>
      <c r="N54" s="66"/>
      <c r="O54" s="66"/>
      <c r="P54" s="687" t="str">
        <f>IF(M54="","",TEST!D20)</f>
        <v/>
      </c>
      <c r="R54" s="687" t="str">
        <f>IF(M54="","",TEST!H20)</f>
        <v/>
      </c>
    </row>
    <row r="55" spans="2:18" x14ac:dyDescent="0.2">
      <c r="B55" s="870"/>
      <c r="C55" s="397">
        <f>Start!C23</f>
        <v>17</v>
      </c>
      <c r="D55" s="13" t="str">
        <f>IF(Start!D23="","",Start!D23)</f>
        <v/>
      </c>
      <c r="E55" s="94"/>
      <c r="F55" s="94"/>
      <c r="G55" s="89" t="str">
        <f>IF(D55="","",'PJ-C'!M57)</f>
        <v/>
      </c>
      <c r="I55" s="89" t="str">
        <f>IF($D55="","",'PJ-C'!Q57)</f>
        <v/>
      </c>
      <c r="J55" s="86"/>
      <c r="K55" s="870"/>
      <c r="L55" s="397">
        <f>Start!C23</f>
        <v>17</v>
      </c>
      <c r="M55" s="13" t="str">
        <f>IF(Start!D23="","",Start!D23)</f>
        <v/>
      </c>
      <c r="N55" s="66"/>
      <c r="O55" s="66"/>
      <c r="P55" s="90" t="str">
        <f>IF(M55="","",TEST!D21)</f>
        <v/>
      </c>
      <c r="R55" s="90" t="str">
        <f>IF(M55="","",TEST!H21)</f>
        <v/>
      </c>
    </row>
    <row r="56" spans="2:18" x14ac:dyDescent="0.2">
      <c r="B56" s="870"/>
      <c r="C56" s="673">
        <f>Start!C24</f>
        <v>18</v>
      </c>
      <c r="D56" s="659" t="str">
        <f>IF(Start!D24="","",Start!D24)</f>
        <v/>
      </c>
      <c r="E56" s="94"/>
      <c r="F56" s="94"/>
      <c r="G56" s="676" t="str">
        <f>IF(D56="","",'PJ-C'!M60)</f>
        <v/>
      </c>
      <c r="I56" s="676" t="str">
        <f>IF($D56="","",'PJ-C'!Q60)</f>
        <v/>
      </c>
      <c r="J56" s="86"/>
      <c r="K56" s="870"/>
      <c r="L56" s="673">
        <f>Start!C24</f>
        <v>18</v>
      </c>
      <c r="M56" s="659" t="str">
        <f>IF(Start!D24="","",Start!D24)</f>
        <v/>
      </c>
      <c r="N56" s="66"/>
      <c r="O56" s="66"/>
      <c r="P56" s="686" t="str">
        <f>IF(M56="","",TEST!D22)</f>
        <v/>
      </c>
      <c r="R56" s="686" t="str">
        <f>IF(M56="","",TEST!H22)</f>
        <v/>
      </c>
    </row>
    <row r="57" spans="2:18" x14ac:dyDescent="0.2">
      <c r="B57" s="870"/>
      <c r="C57" s="397">
        <f>Start!C25</f>
        <v>19</v>
      </c>
      <c r="D57" s="13" t="str">
        <f>IF(Start!D25="","",Start!D25)</f>
        <v/>
      </c>
      <c r="E57" s="94"/>
      <c r="F57" s="94"/>
      <c r="G57" s="89" t="str">
        <f>IF(D57="","",'PJ-C'!M63)</f>
        <v/>
      </c>
      <c r="I57" s="89" t="str">
        <f>IF($D57="","",'PJ-C'!Q63)</f>
        <v/>
      </c>
      <c r="J57" s="86"/>
      <c r="K57" s="870"/>
      <c r="L57" s="397">
        <f>Start!C25</f>
        <v>19</v>
      </c>
      <c r="M57" s="13" t="str">
        <f>IF(Start!D25="","",Start!D25)</f>
        <v/>
      </c>
      <c r="N57" s="66"/>
      <c r="O57" s="66"/>
      <c r="P57" s="90" t="str">
        <f>IF(M57="","",TEST!D23)</f>
        <v/>
      </c>
      <c r="R57" s="90" t="str">
        <f>IF(M57="","",TEST!H23)</f>
        <v/>
      </c>
    </row>
    <row r="58" spans="2:18" x14ac:dyDescent="0.2">
      <c r="B58" s="870"/>
      <c r="C58" s="673">
        <f>Start!C26</f>
        <v>20</v>
      </c>
      <c r="D58" s="659" t="str">
        <f>IF(Start!D26="","",Start!D26)</f>
        <v/>
      </c>
      <c r="E58" s="94"/>
      <c r="F58" s="94"/>
      <c r="G58" s="676" t="str">
        <f>IF(D58="","",'PJ-C'!M66)</f>
        <v/>
      </c>
      <c r="I58" s="676" t="str">
        <f>IF($D58="","",'PJ-C'!Q66)</f>
        <v/>
      </c>
      <c r="J58" s="86"/>
      <c r="K58" s="870"/>
      <c r="L58" s="673">
        <f>Start!C26</f>
        <v>20</v>
      </c>
      <c r="M58" s="659" t="str">
        <f>IF(Start!D26="","",Start!D26)</f>
        <v/>
      </c>
      <c r="N58" s="66"/>
      <c r="O58" s="66"/>
      <c r="P58" s="686" t="str">
        <f>IF(M58="","",TEST!D24)</f>
        <v/>
      </c>
      <c r="R58" s="686" t="str">
        <f>IF(M58="","",TEST!H24)</f>
        <v/>
      </c>
    </row>
    <row r="59" spans="2:18" x14ac:dyDescent="0.2">
      <c r="B59" s="870"/>
      <c r="C59" s="396">
        <f>Start!C27</f>
        <v>21</v>
      </c>
      <c r="D59" s="159" t="str">
        <f>IF(Start!D27="","",Start!D27)</f>
        <v/>
      </c>
      <c r="E59" s="94"/>
      <c r="F59" s="94"/>
      <c r="G59" s="288" t="str">
        <f>IF(D59="","",'PJ-C'!M73)</f>
        <v/>
      </c>
      <c r="I59" s="288" t="str">
        <f>IF($D59="","",'PJ-C'!Q73)</f>
        <v/>
      </c>
      <c r="J59" s="86"/>
      <c r="K59" s="870"/>
      <c r="L59" s="396">
        <f>Start!C27</f>
        <v>21</v>
      </c>
      <c r="M59" s="159" t="str">
        <f>IF(Start!D27="","",Start!D27)</f>
        <v/>
      </c>
      <c r="N59" s="66"/>
      <c r="O59" s="66"/>
      <c r="P59" s="289" t="str">
        <f>IF(M59="","",TEST!D25)</f>
        <v/>
      </c>
      <c r="R59" s="689" t="str">
        <f>IF(M59="","",TEST!H25)</f>
        <v/>
      </c>
    </row>
    <row r="60" spans="2:18" x14ac:dyDescent="0.2">
      <c r="B60" s="870"/>
      <c r="C60" s="677">
        <f>Start!C28</f>
        <v>22</v>
      </c>
      <c r="D60" s="672" t="str">
        <f>IF(Start!D28="","",Start!D28)</f>
        <v/>
      </c>
      <c r="E60" s="94"/>
      <c r="F60" s="94"/>
      <c r="G60" s="680" t="str">
        <f>IF(D60="","",'PJ-C'!M76)</f>
        <v/>
      </c>
      <c r="I60" s="680" t="str">
        <f>IF($D60="","",'PJ-C'!Q76)</f>
        <v/>
      </c>
      <c r="J60" s="86"/>
      <c r="K60" s="870"/>
      <c r="L60" s="677">
        <f>Start!C28</f>
        <v>22</v>
      </c>
      <c r="M60" s="672" t="str">
        <f>IF(Start!D28="","",Start!D28)</f>
        <v/>
      </c>
      <c r="N60" s="66"/>
      <c r="O60" s="66"/>
      <c r="P60" s="685" t="str">
        <f>IF(M60="","",TEST!D26)</f>
        <v/>
      </c>
      <c r="R60" s="685" t="str">
        <f>IF(M60="","",TEST!H26)</f>
        <v/>
      </c>
    </row>
    <row r="61" spans="2:18" x14ac:dyDescent="0.2">
      <c r="B61" s="870"/>
      <c r="C61" s="396">
        <f>Start!C29</f>
        <v>23</v>
      </c>
      <c r="D61" s="159" t="str">
        <f>IF(Start!D29="","",Start!D29)</f>
        <v/>
      </c>
      <c r="E61" s="94"/>
      <c r="F61" s="94"/>
      <c r="G61" s="288" t="str">
        <f>IF(D61="","",'PJ-C'!M79)</f>
        <v/>
      </c>
      <c r="I61" s="288" t="str">
        <f>IF($D61="","",'PJ-C'!Q79)</f>
        <v/>
      </c>
      <c r="J61" s="86"/>
      <c r="K61" s="870"/>
      <c r="L61" s="396">
        <f>Start!C29</f>
        <v>23</v>
      </c>
      <c r="M61" s="159" t="str">
        <f>IF(Start!D29="","",Start!D29)</f>
        <v/>
      </c>
      <c r="N61" s="66"/>
      <c r="O61" s="66"/>
      <c r="P61" s="289" t="str">
        <f>IF(M61="","",TEST!D27)</f>
        <v/>
      </c>
      <c r="R61" s="289" t="str">
        <f>IF(M61="","",TEST!H27)</f>
        <v/>
      </c>
    </row>
    <row r="62" spans="2:18" x14ac:dyDescent="0.2">
      <c r="B62" s="870"/>
      <c r="C62" s="677">
        <f>Start!C30</f>
        <v>24</v>
      </c>
      <c r="D62" s="672" t="str">
        <f>IF(Start!D30="","",Start!D30)</f>
        <v/>
      </c>
      <c r="E62" s="94"/>
      <c r="F62" s="94"/>
      <c r="G62" s="680" t="str">
        <f>IF(D62="","",'PJ-C'!M82)</f>
        <v/>
      </c>
      <c r="I62" s="680" t="str">
        <f>IF($D62="","",'PJ-C'!Q82)</f>
        <v/>
      </c>
      <c r="J62" s="86"/>
      <c r="K62" s="870"/>
      <c r="L62" s="677">
        <f>Start!C30</f>
        <v>24</v>
      </c>
      <c r="M62" s="672" t="str">
        <f>IF(Start!D30="","",Start!D30)</f>
        <v/>
      </c>
      <c r="N62" s="66"/>
      <c r="O62" s="66"/>
      <c r="P62" s="685" t="str">
        <f>IF(M62="","",TEST!D28)</f>
        <v/>
      </c>
      <c r="R62" s="685" t="str">
        <f>IF(M62="","",TEST!H28)</f>
        <v/>
      </c>
    </row>
    <row r="63" spans="2:18" ht="13.5" thickBot="1" x14ac:dyDescent="0.25">
      <c r="B63" s="871"/>
      <c r="C63" s="400">
        <f>Start!C31</f>
        <v>25</v>
      </c>
      <c r="D63" s="19" t="str">
        <f>IF(Start!D31="","",Start!D31)</f>
        <v/>
      </c>
      <c r="E63" s="94"/>
      <c r="F63" s="94"/>
      <c r="G63" s="91" t="str">
        <f>IF(D63="","",'PJ-C'!M85)</f>
        <v/>
      </c>
      <c r="I63" s="91" t="str">
        <f>IF($D63="","",'PJ-C'!Q85)</f>
        <v/>
      </c>
      <c r="J63" s="86"/>
      <c r="K63" s="871"/>
      <c r="L63" s="400">
        <f>Start!C31</f>
        <v>25</v>
      </c>
      <c r="M63" s="19" t="str">
        <f>IF(Start!D31="","",Start!D31)</f>
        <v/>
      </c>
      <c r="N63" s="66"/>
      <c r="O63" s="66"/>
      <c r="P63" s="92" t="str">
        <f>IF(M63="","",TEST!D29)</f>
        <v/>
      </c>
      <c r="R63" s="92" t="str">
        <f>IF(M63="","",TEST!H29)</f>
        <v/>
      </c>
    </row>
    <row r="64" spans="2:18" ht="10.15" customHeight="1" x14ac:dyDescent="0.2"/>
  </sheetData>
  <sheetProtection password="CDBE" sheet="1" objects="1" scenarios="1"/>
  <mergeCells count="12">
    <mergeCell ref="B1:R1"/>
    <mergeCell ref="C4:G4"/>
    <mergeCell ref="L4:P4"/>
    <mergeCell ref="B33:R33"/>
    <mergeCell ref="B6:B31"/>
    <mergeCell ref="K6:K31"/>
    <mergeCell ref="C3:Q3"/>
    <mergeCell ref="C35:Q35"/>
    <mergeCell ref="B38:B63"/>
    <mergeCell ref="K38:K63"/>
    <mergeCell ref="C36:G36"/>
    <mergeCell ref="L36:P36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r:id="rId1"/>
  <headerFooter alignWithMargins="0">
    <oddHeader>&amp;CProgram pro zpracování výsledků: DOROST - DRUŽSTVA</oddHeader>
    <oddFooter>&amp;LAutor: Ing. Milan Hoffmann&amp;C&amp;P&amp;ROprávněný uživatel: SH ČMS</oddFooter>
  </headerFooter>
  <rowBreaks count="1" manualBreakCount="1">
    <brk id="32" max="16383" man="1"/>
  </row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List4">
    <pageSetUpPr autoPageBreaks="0"/>
  </sheetPr>
  <dimension ref="A1:S71"/>
  <sheetViews>
    <sheetView showGridLines="0" showRowColHeaders="0" zoomScaleNormal="100" workbookViewId="0"/>
  </sheetViews>
  <sheetFormatPr defaultColWidth="8.85546875" defaultRowHeight="18" x14ac:dyDescent="0.25"/>
  <cols>
    <col min="1" max="1" width="0.85546875" style="1" customWidth="1"/>
    <col min="2" max="2" width="3.7109375" style="23" customWidth="1"/>
    <col min="3" max="3" width="15.7109375" style="23" customWidth="1"/>
    <col min="4" max="4" width="4.7109375" style="23" customWidth="1"/>
    <col min="5" max="5" width="4.7109375" style="175" customWidth="1"/>
    <col min="6" max="6" width="6.7109375" style="23" customWidth="1"/>
    <col min="7" max="7" width="5.7109375" style="175" customWidth="1"/>
    <col min="8" max="8" width="6.7109375" style="23" customWidth="1"/>
    <col min="9" max="9" width="5.7109375" style="175" customWidth="1"/>
    <col min="10" max="10" width="6.7109375" style="23" customWidth="1"/>
    <col min="11" max="11" width="5.7109375" style="175" customWidth="1"/>
    <col min="12" max="12" width="7.28515625" style="23" customWidth="1"/>
    <col min="13" max="13" width="5.7109375" style="175" customWidth="1"/>
    <col min="14" max="14" width="0.42578125" style="584" customWidth="1"/>
    <col min="15" max="15" width="6" style="176" customWidth="1"/>
    <col min="16" max="16" width="0.42578125" style="585" customWidth="1"/>
    <col min="17" max="17" width="6" style="176" customWidth="1"/>
    <col min="18" max="18" width="0.85546875" style="1" customWidth="1"/>
    <col min="19" max="16384" width="8.85546875" style="1"/>
  </cols>
  <sheetData>
    <row r="1" spans="1:19" s="166" customFormat="1" ht="26.25" x14ac:dyDescent="0.4">
      <c r="B1" s="867" t="s">
        <v>10</v>
      </c>
      <c r="C1" s="867"/>
      <c r="D1" s="867"/>
      <c r="E1" s="867"/>
      <c r="F1" s="867"/>
      <c r="G1" s="867"/>
      <c r="H1" s="867"/>
      <c r="I1" s="867"/>
      <c r="J1" s="867"/>
      <c r="K1" s="867"/>
      <c r="L1" s="867"/>
      <c r="M1" s="867"/>
      <c r="N1" s="867"/>
      <c r="O1" s="867"/>
      <c r="P1" s="867"/>
      <c r="Q1" s="867"/>
    </row>
    <row r="2" spans="1:19" s="531" customFormat="1" ht="5.0999999999999996" customHeight="1" x14ac:dyDescent="0.25"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  <c r="N2" s="530"/>
      <c r="O2" s="530"/>
      <c r="P2" s="530"/>
      <c r="Q2" s="530"/>
    </row>
    <row r="3" spans="1:19" s="531" customFormat="1" x14ac:dyDescent="0.25">
      <c r="A3" s="588"/>
      <c r="B3" s="530"/>
      <c r="C3" s="782" t="str">
        <f>Start!$B$2</f>
        <v>Krajské kolo DOROSTU 2018</v>
      </c>
      <c r="D3" s="782"/>
      <c r="E3" s="782"/>
      <c r="F3" s="782"/>
      <c r="G3" s="782"/>
      <c r="H3" s="530"/>
      <c r="I3" s="782" t="str">
        <f>Start!$B$3</f>
        <v>9.6.2018 Chrudim</v>
      </c>
      <c r="J3" s="782"/>
      <c r="K3" s="782"/>
      <c r="L3" s="782"/>
      <c r="M3" s="782"/>
      <c r="N3" s="782"/>
      <c r="O3" s="782"/>
      <c r="P3" s="589"/>
      <c r="Q3" s="530"/>
    </row>
    <row r="4" spans="1:19" s="531" customFormat="1" ht="5.0999999999999996" customHeight="1" thickBot="1" x14ac:dyDescent="0.3">
      <c r="A4" s="588"/>
      <c r="B4" s="530"/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89"/>
      <c r="O4" s="530"/>
      <c r="P4" s="589"/>
      <c r="Q4" s="530"/>
    </row>
    <row r="5" spans="1:19" ht="15" customHeight="1" thickBot="1" x14ac:dyDescent="0.25">
      <c r="A5" s="35"/>
      <c r="B5" s="25"/>
      <c r="C5" s="621" t="str">
        <f>Start!$D$5</f>
        <v>Dorci</v>
      </c>
      <c r="D5" s="65"/>
      <c r="E5" s="290"/>
      <c r="F5" s="901"/>
      <c r="G5" s="901"/>
      <c r="H5" s="901"/>
      <c r="I5" s="901"/>
      <c r="J5" s="901"/>
      <c r="K5" s="901"/>
      <c r="L5" s="901"/>
      <c r="M5" s="901"/>
      <c r="N5" s="65"/>
      <c r="O5" s="167"/>
      <c r="P5" s="325"/>
      <c r="Q5" s="167"/>
    </row>
    <row r="6" spans="1:19" s="169" customFormat="1" ht="84" customHeight="1" x14ac:dyDescent="0.2">
      <c r="A6" s="168"/>
      <c r="B6" s="894" t="s">
        <v>8</v>
      </c>
      <c r="C6" s="894" t="s">
        <v>0</v>
      </c>
      <c r="D6" s="894" t="str">
        <f>Start!$E$6</f>
        <v>Okres</v>
      </c>
      <c r="E6" s="218" t="s">
        <v>57</v>
      </c>
      <c r="F6" s="955" t="s">
        <v>36</v>
      </c>
      <c r="G6" s="956"/>
      <c r="H6" s="905" t="s">
        <v>38</v>
      </c>
      <c r="I6" s="905"/>
      <c r="J6" s="955" t="s">
        <v>76</v>
      </c>
      <c r="K6" s="905"/>
      <c r="L6" s="960" t="s">
        <v>107</v>
      </c>
      <c r="M6" s="961"/>
      <c r="N6" s="586"/>
      <c r="O6" s="953" t="s">
        <v>61</v>
      </c>
      <c r="P6" s="587"/>
      <c r="Q6" s="950" t="s">
        <v>91</v>
      </c>
    </row>
    <row r="7" spans="1:19" s="83" customFormat="1" ht="13.15" customHeight="1" x14ac:dyDescent="0.2">
      <c r="A7" s="170"/>
      <c r="B7" s="895"/>
      <c r="C7" s="895"/>
      <c r="D7" s="895"/>
      <c r="E7" s="897" t="s">
        <v>33</v>
      </c>
      <c r="F7" s="171" t="s">
        <v>5</v>
      </c>
      <c r="G7" s="897" t="s">
        <v>33</v>
      </c>
      <c r="H7" s="171" t="s">
        <v>5</v>
      </c>
      <c r="I7" s="901" t="s">
        <v>33</v>
      </c>
      <c r="J7" s="958" t="s">
        <v>58</v>
      </c>
      <c r="K7" s="901" t="s">
        <v>33</v>
      </c>
      <c r="L7" s="599" t="s">
        <v>39</v>
      </c>
      <c r="M7" s="897" t="s">
        <v>33</v>
      </c>
      <c r="N7" s="965"/>
      <c r="O7" s="954"/>
      <c r="P7" s="965"/>
      <c r="Q7" s="951"/>
      <c r="S7" s="608"/>
    </row>
    <row r="8" spans="1:19" s="83" customFormat="1" ht="13.15" customHeight="1" thickBot="1" x14ac:dyDescent="0.25">
      <c r="A8" s="170"/>
      <c r="B8" s="896"/>
      <c r="C8" s="896"/>
      <c r="D8" s="896"/>
      <c r="E8" s="898"/>
      <c r="F8" s="291" t="s">
        <v>6</v>
      </c>
      <c r="G8" s="898"/>
      <c r="H8" s="172" t="s">
        <v>6</v>
      </c>
      <c r="I8" s="902"/>
      <c r="J8" s="959"/>
      <c r="K8" s="902"/>
      <c r="L8" s="291" t="s">
        <v>59</v>
      </c>
      <c r="M8" s="898"/>
      <c r="N8" s="966"/>
      <c r="O8" s="954"/>
      <c r="P8" s="966"/>
      <c r="Q8" s="951"/>
      <c r="S8" s="608"/>
    </row>
    <row r="9" spans="1:19" ht="12.75" customHeight="1" x14ac:dyDescent="0.2">
      <c r="A9" s="897"/>
      <c r="B9" s="941">
        <f>Start!$C7</f>
        <v>1</v>
      </c>
      <c r="C9" s="942" t="str">
        <f>IF(Start!$D7="","",Start!$D7)</f>
        <v>Zderaz</v>
      </c>
      <c r="D9" s="943" t="str">
        <f>IF(Start!$E7="","",Start!$E7)</f>
        <v>CR</v>
      </c>
      <c r="E9" s="903" t="str">
        <f>IF($C9="","",IF(V.l.ZPV!$C$6="","0",IF(ISNA(MATCH($C9,ZPVOblN,0)),COUNTIF(ZPVOblT,".")+1,LOOKUP($C9,ZPVOblN,ZPVOblD))))</f>
        <v>0</v>
      </c>
      <c r="F9" s="173">
        <f>IF($C$9="","",PÚ!$G$5)</f>
        <v>29.47</v>
      </c>
      <c r="G9" s="940">
        <f>IF($C9="","",PÚ!$P$5)</f>
        <v>2</v>
      </c>
      <c r="H9" s="173">
        <f>IF($C$9="","",'4x100m'!$G$5)</f>
        <v>87.28</v>
      </c>
      <c r="I9" s="940">
        <f>IF($C9="","",'4x100m'!$P$5)</f>
        <v>6</v>
      </c>
      <c r="J9" s="962">
        <f>IF($C9="","",TEST!$D$5)</f>
        <v>2</v>
      </c>
      <c r="K9" s="899">
        <f>IF($C9="","",TEST!$H$5)</f>
        <v>3</v>
      </c>
      <c r="L9" s="900">
        <f>IF($C9="","",'PJ-C'!$M$5)</f>
        <v>109.08000000000001</v>
      </c>
      <c r="M9" s="899">
        <f>IF($C9="","",'PJ-C'!$Q$5)</f>
        <v>4</v>
      </c>
      <c r="N9" s="964"/>
      <c r="O9" s="957">
        <f>IF($C$9="","",SUM(E9,G9,I9,K9,M9))</f>
        <v>15</v>
      </c>
      <c r="P9" s="964"/>
      <c r="Q9" s="952">
        <f>IF($C9="","",MATCH($C9,Výsledky!$M$8:$M$32,0))</f>
        <v>4</v>
      </c>
    </row>
    <row r="10" spans="1:19" ht="12.75" customHeight="1" x14ac:dyDescent="0.2">
      <c r="A10" s="897"/>
      <c r="B10" s="927"/>
      <c r="C10" s="928"/>
      <c r="D10" s="929"/>
      <c r="E10" s="904"/>
      <c r="F10" s="174" t="str">
        <f>IF($C$9="","",PÚ!$K$5)</f>
        <v>NP</v>
      </c>
      <c r="G10" s="884"/>
      <c r="H10" s="174" t="str">
        <f>IF($C$9="","",'4x100m'!$K$5)</f>
        <v>NP</v>
      </c>
      <c r="I10" s="884"/>
      <c r="J10" s="882"/>
      <c r="K10" s="887"/>
      <c r="L10" s="875"/>
      <c r="M10" s="887"/>
      <c r="N10" s="890"/>
      <c r="O10" s="893"/>
      <c r="P10" s="890"/>
      <c r="Q10" s="872"/>
    </row>
    <row r="11" spans="1:19" ht="12.75" customHeight="1" x14ac:dyDescent="0.2">
      <c r="A11" s="897"/>
      <c r="B11" s="921">
        <f>Start!$C8</f>
        <v>2</v>
      </c>
      <c r="C11" s="932" t="str">
        <f>IF(Start!$D8="","",Start!$D8)</f>
        <v>Jevíčko</v>
      </c>
      <c r="D11" s="876" t="str">
        <f>IF(Start!$E8="","",Start!$E8)</f>
        <v>SY</v>
      </c>
      <c r="E11" s="907" t="str">
        <f>IF($C11="","",IF(V.l.ZPV!$C$6="","0",IF(ISNA(MATCH($C11,ZPVOblN,0)),COUNTIF(ZPVOblT,".")+1,LOOKUP($C11,ZPVOblN,ZPVOblD))))</f>
        <v>0</v>
      </c>
      <c r="F11" s="600">
        <f>IF($C$9="","",PÚ!$G$6)</f>
        <v>69.12</v>
      </c>
      <c r="G11" s="906">
        <f>IF($C11="","",PÚ!$P$6)</f>
        <v>1</v>
      </c>
      <c r="H11" s="600">
        <f>IF($C$9="","",'4x100m'!$G$6)</f>
        <v>67.209999999999994</v>
      </c>
      <c r="I11" s="906">
        <f>IF($C11="","",'4x100m'!$P$6)</f>
        <v>2</v>
      </c>
      <c r="J11" s="883">
        <f>IF($C11="","",TEST!$D$6)</f>
        <v>1</v>
      </c>
      <c r="K11" s="885">
        <f>IF($C11="","",TEST!$H$6)</f>
        <v>2</v>
      </c>
      <c r="L11" s="874">
        <f>IF($C11="","",'PJ-C'!$M$8)</f>
        <v>102.83</v>
      </c>
      <c r="M11" s="885">
        <f>IF($C11="","",'PJ-C'!$Q$8)</f>
        <v>2</v>
      </c>
      <c r="N11" s="908"/>
      <c r="O11" s="886">
        <f>IF($C$9="","",SUM(E11,G11,I11,K11,M11))</f>
        <v>7</v>
      </c>
      <c r="P11" s="908"/>
      <c r="Q11" s="873">
        <f>IF($C11="","",MATCH($C11,Výsledky!$M$8:$M$32,0))</f>
        <v>2</v>
      </c>
    </row>
    <row r="12" spans="1:19" ht="12.75" customHeight="1" x14ac:dyDescent="0.2">
      <c r="A12" s="897"/>
      <c r="B12" s="922"/>
      <c r="C12" s="933"/>
      <c r="D12" s="877"/>
      <c r="E12" s="907"/>
      <c r="F12" s="601">
        <f>IF($C$9="","",PÚ!$K$6)</f>
        <v>28.95</v>
      </c>
      <c r="G12" s="906"/>
      <c r="H12" s="601">
        <f>IF($C$9="","",'4x100m'!$K$6)</f>
        <v>67.09</v>
      </c>
      <c r="I12" s="906"/>
      <c r="J12" s="880"/>
      <c r="K12" s="885"/>
      <c r="L12" s="874"/>
      <c r="M12" s="885"/>
      <c r="N12" s="908"/>
      <c r="O12" s="886"/>
      <c r="P12" s="908"/>
      <c r="Q12" s="873"/>
    </row>
    <row r="13" spans="1:19" ht="12.75" customHeight="1" x14ac:dyDescent="0.2">
      <c r="A13" s="897"/>
      <c r="B13" s="914">
        <f>Start!$C9</f>
        <v>3</v>
      </c>
      <c r="C13" s="934" t="str">
        <f>IF(Start!$D9="","",Start!$D9)</f>
        <v>Brandýs nad Orlicí</v>
      </c>
      <c r="D13" s="936" t="str">
        <f>IF(Start!$E9="","",Start!$E9)</f>
        <v>UO</v>
      </c>
      <c r="E13" s="904" t="str">
        <f>IF($C13="","",IF(V.l.ZPV!$C$6="","0",IF(ISNA(MATCH($C13,ZPVOblN,0)),COUNTIF(ZPVOblT,".")+1,LOOKUP($C13,ZPVOblN,ZPVOblD))))</f>
        <v>0</v>
      </c>
      <c r="F13" s="292">
        <f>IF($C$9="","",PÚ!$G$7)</f>
        <v>42</v>
      </c>
      <c r="G13" s="884">
        <f>IF($C13="","",PÚ!$P$7)</f>
        <v>5</v>
      </c>
      <c r="H13" s="292" t="str">
        <f>IF($C$9="","",'4x100m'!$G$7)</f>
        <v>NP</v>
      </c>
      <c r="I13" s="884">
        <f>IF($C13="","",'4x100m'!$P$7)</f>
        <v>4</v>
      </c>
      <c r="J13" s="881">
        <f>IF($C13="","",TEST!$D$7)</f>
        <v>10</v>
      </c>
      <c r="K13" s="887">
        <f>IF($C13="","",TEST!$H$7)</f>
        <v>5</v>
      </c>
      <c r="L13" s="875">
        <f>IF($C13="","",'PJ-C'!$M$11)</f>
        <v>114.83000000000001</v>
      </c>
      <c r="M13" s="887">
        <f>IF($C13="","",'PJ-C'!$Q$11)</f>
        <v>5</v>
      </c>
      <c r="N13" s="890"/>
      <c r="O13" s="893">
        <f>IF($C$9="","",SUM(E13,G13,I13,K13,M13))</f>
        <v>19</v>
      </c>
      <c r="P13" s="890"/>
      <c r="Q13" s="872">
        <f>IF($C13="","",MATCH($C13,Výsledky!$M$8:$M$32,0))</f>
        <v>5</v>
      </c>
    </row>
    <row r="14" spans="1:19" ht="12.75" customHeight="1" x14ac:dyDescent="0.2">
      <c r="A14" s="897"/>
      <c r="B14" s="927"/>
      <c r="C14" s="935"/>
      <c r="D14" s="937"/>
      <c r="E14" s="904"/>
      <c r="F14" s="174">
        <f>IF($C$9="","",PÚ!$K$7)</f>
        <v>54.96</v>
      </c>
      <c r="G14" s="884"/>
      <c r="H14" s="174">
        <f>IF($C$9="","",'4x100m'!$K$7)</f>
        <v>74.290000000000006</v>
      </c>
      <c r="I14" s="884"/>
      <c r="J14" s="882"/>
      <c r="K14" s="887"/>
      <c r="L14" s="875"/>
      <c r="M14" s="887"/>
      <c r="N14" s="890"/>
      <c r="O14" s="893"/>
      <c r="P14" s="890"/>
      <c r="Q14" s="872"/>
    </row>
    <row r="15" spans="1:19" ht="12.75" customHeight="1" x14ac:dyDescent="0.2">
      <c r="A15" s="897"/>
      <c r="B15" s="921">
        <f>Start!$C10</f>
        <v>4</v>
      </c>
      <c r="C15" s="932" t="str">
        <f>IF(Start!$D10="","",Start!$D10)</f>
        <v>Holice</v>
      </c>
      <c r="D15" s="876" t="str">
        <f>IF(Start!$E10="","",Start!$E10)</f>
        <v>PA</v>
      </c>
      <c r="E15" s="907" t="str">
        <f>IF($C15="","",IF(V.l.ZPV!$C$6="","0",IF(ISNA(MATCH($C15,ZPVOblN,0)),COUNTIF(ZPVOblT,".")+1,LOOKUP($C15,ZPVOblN,ZPVOblD))))</f>
        <v>0</v>
      </c>
      <c r="F15" s="600">
        <f>IF($C$9="","",PÚ!$G$8)</f>
        <v>82.5</v>
      </c>
      <c r="G15" s="906">
        <f>IF($C15="","",PÚ!$P$8)</f>
        <v>6</v>
      </c>
      <c r="H15" s="600">
        <f>IF($C$9="","",'4x100m'!$G$8)</f>
        <v>81.38</v>
      </c>
      <c r="I15" s="906">
        <f>IF($C15="","",'4x100m'!$P$8)</f>
        <v>5</v>
      </c>
      <c r="J15" s="883">
        <f>IF($C15="","",TEST!$D$8)</f>
        <v>16</v>
      </c>
      <c r="K15" s="885">
        <f>IF($C15="","",TEST!$H$8)</f>
        <v>6</v>
      </c>
      <c r="L15" s="874">
        <f>IF($C15="","",'PJ-C'!$M$14)</f>
        <v>127.86</v>
      </c>
      <c r="M15" s="885">
        <f>IF($C15="","",'PJ-C'!$Q$14)</f>
        <v>6</v>
      </c>
      <c r="N15" s="908"/>
      <c r="O15" s="886">
        <f>IF($C$9="","",SUM(E15,G15,I15,K15,M15))</f>
        <v>23</v>
      </c>
      <c r="P15" s="908"/>
      <c r="Q15" s="873">
        <f>IF($C15="","",MATCH($C15,Výsledky!$M$8:$M$32,0))</f>
        <v>6</v>
      </c>
    </row>
    <row r="16" spans="1:19" ht="12.75" customHeight="1" x14ac:dyDescent="0.2">
      <c r="A16" s="897"/>
      <c r="B16" s="922"/>
      <c r="C16" s="933"/>
      <c r="D16" s="877"/>
      <c r="E16" s="907"/>
      <c r="F16" s="601">
        <f>IF($C$9="","",PÚ!$K$8)</f>
        <v>60.2</v>
      </c>
      <c r="G16" s="906"/>
      <c r="H16" s="601">
        <f>IF($C$9="","",'4x100m'!$K$8)</f>
        <v>80.37</v>
      </c>
      <c r="I16" s="906"/>
      <c r="J16" s="880"/>
      <c r="K16" s="885"/>
      <c r="L16" s="874"/>
      <c r="M16" s="885"/>
      <c r="N16" s="908"/>
      <c r="O16" s="886"/>
      <c r="P16" s="908"/>
      <c r="Q16" s="873"/>
    </row>
    <row r="17" spans="1:19" ht="12.75" customHeight="1" x14ac:dyDescent="0.2">
      <c r="A17" s="897"/>
      <c r="B17" s="914">
        <f>Start!$C11</f>
        <v>5</v>
      </c>
      <c r="C17" s="916" t="str">
        <f>IF(Start!$D11="","",Start!$D11)</f>
        <v>Bohousová</v>
      </c>
      <c r="D17" s="936" t="str">
        <f>IF(Start!$E11="","",Start!$E11)</f>
        <v>UO</v>
      </c>
      <c r="E17" s="904" t="str">
        <f>IF($C17="","",IF(V.l.ZPV!$C$6="","0",IF(ISNA(MATCH($C17,ZPVOblN,0)),COUNTIF(ZPVOblT,".")+1,LOOKUP($C17,ZPVOblN,ZPVOblD))))</f>
        <v>0</v>
      </c>
      <c r="F17" s="292">
        <f>IF($C$9="","",PÚ!$G$9)</f>
        <v>31.44</v>
      </c>
      <c r="G17" s="884">
        <f>IF($C17="","",PÚ!$P$9)</f>
        <v>4</v>
      </c>
      <c r="H17" s="292">
        <f>IF($C$9="","",'4x100m'!$G$9)</f>
        <v>71.91</v>
      </c>
      <c r="I17" s="884">
        <f>IF($C17="","",'4x100m'!$P$9)</f>
        <v>3</v>
      </c>
      <c r="J17" s="881">
        <f>IF($C17="","",TEST!$D$9)</f>
        <v>3</v>
      </c>
      <c r="K17" s="887">
        <f>IF($C17="","",TEST!$H$9)</f>
        <v>4</v>
      </c>
      <c r="L17" s="875">
        <f>IF($C17="","",'PJ-C'!$M$17)</f>
        <v>106.19000000000001</v>
      </c>
      <c r="M17" s="887">
        <f>IF($C17="","",'PJ-C'!$Q$17)</f>
        <v>3</v>
      </c>
      <c r="N17" s="890"/>
      <c r="O17" s="893">
        <f>IF($C$9="","",SUM(E17,G17,I17,K17,M17))</f>
        <v>14</v>
      </c>
      <c r="P17" s="890"/>
      <c r="Q17" s="872">
        <f>IF($C17="","",MATCH($C17,Výsledky!$M$8:$M$32,0))</f>
        <v>3</v>
      </c>
    </row>
    <row r="18" spans="1:19" ht="12.75" customHeight="1" x14ac:dyDescent="0.2">
      <c r="A18" s="897"/>
      <c r="B18" s="927"/>
      <c r="C18" s="928"/>
      <c r="D18" s="937"/>
      <c r="E18" s="904"/>
      <c r="F18" s="174">
        <f>IF($C$9="","",PÚ!$K$9)</f>
        <v>35.590000000000003</v>
      </c>
      <c r="G18" s="884"/>
      <c r="H18" s="174" t="str">
        <f>IF($C$9="","",'4x100m'!$K$9)</f>
        <v>NP</v>
      </c>
      <c r="I18" s="884"/>
      <c r="J18" s="882"/>
      <c r="K18" s="887"/>
      <c r="L18" s="875"/>
      <c r="M18" s="887"/>
      <c r="N18" s="890"/>
      <c r="O18" s="893"/>
      <c r="P18" s="890"/>
      <c r="Q18" s="872"/>
    </row>
    <row r="19" spans="1:19" ht="12.75" customHeight="1" x14ac:dyDescent="0.2">
      <c r="A19" s="897"/>
      <c r="B19" s="921">
        <f>Start!$C12</f>
        <v>6</v>
      </c>
      <c r="C19" s="923" t="str">
        <f>IF(Start!$D12="","",Start!$D12)</f>
        <v>Pomezí</v>
      </c>
      <c r="D19" s="925" t="str">
        <f>IF(Start!$E12="","",Start!$E12)</f>
        <v>SY</v>
      </c>
      <c r="E19" s="907" t="str">
        <f>IF($C19="","",IF(V.l.ZPV!$C$6="","0",IF(ISNA(MATCH($C19,ZPVOblN,0)),COUNTIF(ZPVOblT,".")+1,LOOKUP($C19,ZPVOblN,ZPVOblD))))</f>
        <v>0</v>
      </c>
      <c r="F19" s="600">
        <f>IF($C$9="","",PÚ!$G$10)</f>
        <v>30.05</v>
      </c>
      <c r="G19" s="906">
        <f>IF($C19="","",PÚ!$P$10)</f>
        <v>3</v>
      </c>
      <c r="H19" s="600">
        <f>IF($C$9="","",'4x100m'!$G$10)</f>
        <v>91.71</v>
      </c>
      <c r="I19" s="906">
        <f>IF($C19="","",'4x100m'!$P$10)</f>
        <v>1</v>
      </c>
      <c r="J19" s="883">
        <f>IF($C19="","",TEST!$D$10)</f>
        <v>0</v>
      </c>
      <c r="K19" s="885">
        <f>IF($C19="","",TEST!$H$10)</f>
        <v>1</v>
      </c>
      <c r="L19" s="874">
        <f>IF($C19="","",'PJ-C'!$M$20)</f>
        <v>98.000000000000014</v>
      </c>
      <c r="M19" s="885">
        <f>IF($C19="","",'PJ-C'!$Q$20)</f>
        <v>1</v>
      </c>
      <c r="N19" s="908"/>
      <c r="O19" s="886">
        <f>IF($C$9="","",SUM(E19,G19,I19,K19,M19))</f>
        <v>6</v>
      </c>
      <c r="P19" s="908"/>
      <c r="Q19" s="873">
        <f>IF($C19="","",MATCH($C19,Výsledky!$M$8:$M$32,0))</f>
        <v>1</v>
      </c>
      <c r="S19" s="55"/>
    </row>
    <row r="20" spans="1:19" ht="12.75" customHeight="1" x14ac:dyDescent="0.2">
      <c r="A20" s="897"/>
      <c r="B20" s="922"/>
      <c r="C20" s="924"/>
      <c r="D20" s="926"/>
      <c r="E20" s="907"/>
      <c r="F20" s="601">
        <f>IF($C$9="","",PÚ!$K$10)</f>
        <v>31.17</v>
      </c>
      <c r="G20" s="906"/>
      <c r="H20" s="601">
        <f>IF($C$9="","",'4x100m'!$K$10)</f>
        <v>65.260000000000005</v>
      </c>
      <c r="I20" s="906"/>
      <c r="J20" s="880"/>
      <c r="K20" s="885"/>
      <c r="L20" s="874"/>
      <c r="M20" s="885"/>
      <c r="N20" s="908"/>
      <c r="O20" s="886"/>
      <c r="P20" s="908"/>
      <c r="Q20" s="873"/>
    </row>
    <row r="21" spans="1:19" ht="12.75" customHeight="1" x14ac:dyDescent="0.2">
      <c r="A21" s="897"/>
      <c r="B21" s="914">
        <f>Start!$C13</f>
        <v>7</v>
      </c>
      <c r="C21" s="916" t="str">
        <f>IF(Start!$D13="","",Start!$D13)</f>
        <v/>
      </c>
      <c r="D21" s="919" t="str">
        <f>IF(Start!$E13="","",Start!$E13)</f>
        <v/>
      </c>
      <c r="E21" s="904" t="str">
        <f>IF($C21="","",IF(V.l.ZPV!$C$6="","0",IF(ISNA(MATCH($C21,ZPVOblN,0)),COUNTIF(ZPVOblT,".")+1,LOOKUP($C21,ZPVOblN,ZPVOblD))))</f>
        <v/>
      </c>
      <c r="F21" s="292" t="str">
        <f>IF($C$9="","",PÚ!$G$11)</f>
        <v/>
      </c>
      <c r="G21" s="884" t="str">
        <f>IF($C21="","",PÚ!$P$11)</f>
        <v/>
      </c>
      <c r="H21" s="292" t="str">
        <f>IF($C$9="","",'4x100m'!$G$11)</f>
        <v/>
      </c>
      <c r="I21" s="884" t="str">
        <f>IF($C21="","",'4x100m'!$P$11)</f>
        <v/>
      </c>
      <c r="J21" s="881" t="str">
        <f>IF($C21="","",TEST!$D$11)</f>
        <v/>
      </c>
      <c r="K21" s="887" t="str">
        <f>IF($C21="","",TEST!$H$11)</f>
        <v/>
      </c>
      <c r="L21" s="875" t="str">
        <f>IF($C21="","",'PJ-C'!$M$23)</f>
        <v/>
      </c>
      <c r="M21" s="887" t="str">
        <f>IF($C21="","",'PJ-C'!$Q$23)</f>
        <v/>
      </c>
      <c r="N21" s="890"/>
      <c r="O21" s="893">
        <f>IF($C$9="","",SUM(E21,G21,I21,K21,M21))</f>
        <v>0</v>
      </c>
      <c r="P21" s="890"/>
      <c r="Q21" s="872" t="str">
        <f>IF($C21="","",MATCH($C21,Výsledky!$M$8:$M$32,0))</f>
        <v/>
      </c>
    </row>
    <row r="22" spans="1:19" ht="12.75" customHeight="1" x14ac:dyDescent="0.2">
      <c r="A22" s="897"/>
      <c r="B22" s="927"/>
      <c r="C22" s="928"/>
      <c r="D22" s="929"/>
      <c r="E22" s="904"/>
      <c r="F22" s="174" t="str">
        <f>IF($C$9="","",PÚ!$K$11)</f>
        <v/>
      </c>
      <c r="G22" s="884"/>
      <c r="H22" s="174" t="str">
        <f>IF($C$9="","",'4x100m'!$K$11)</f>
        <v/>
      </c>
      <c r="I22" s="884"/>
      <c r="J22" s="882"/>
      <c r="K22" s="887"/>
      <c r="L22" s="875"/>
      <c r="M22" s="887"/>
      <c r="N22" s="890"/>
      <c r="O22" s="893"/>
      <c r="P22" s="890"/>
      <c r="Q22" s="872"/>
    </row>
    <row r="23" spans="1:19" ht="12.75" customHeight="1" x14ac:dyDescent="0.2">
      <c r="A23" s="897"/>
      <c r="B23" s="921">
        <f>Start!$C14</f>
        <v>8</v>
      </c>
      <c r="C23" s="923" t="str">
        <f>IF(Start!$D14="","",Start!$D14)</f>
        <v/>
      </c>
      <c r="D23" s="925" t="str">
        <f>IF(Start!$E14="","",Start!$E14)</f>
        <v/>
      </c>
      <c r="E23" s="907" t="str">
        <f>IF($C23="","",IF(V.l.ZPV!$C$6="","0",IF(ISNA(MATCH($C23,ZPVOblN,0)),COUNTIF(ZPVOblT,".")+1,LOOKUP($C23,ZPVOblN,ZPVOblD))))</f>
        <v/>
      </c>
      <c r="F23" s="600" t="str">
        <f>IF($C$9="","",PÚ!$G$12)</f>
        <v/>
      </c>
      <c r="G23" s="906" t="str">
        <f>IF($C23="","",PÚ!$P$12)</f>
        <v/>
      </c>
      <c r="H23" s="600" t="str">
        <f>IF($C$9="","",'4x100m'!$G$12)</f>
        <v/>
      </c>
      <c r="I23" s="906" t="str">
        <f>IF($C23="","",'4x100m'!$P$12)</f>
        <v/>
      </c>
      <c r="J23" s="883" t="str">
        <f>IF($C23="","",TEST!$D$12)</f>
        <v/>
      </c>
      <c r="K23" s="885" t="str">
        <f>IF($C23="","",TEST!$H$12)</f>
        <v/>
      </c>
      <c r="L23" s="874" t="str">
        <f>IF($C23="","",'PJ-C'!$M$26)</f>
        <v/>
      </c>
      <c r="M23" s="885" t="str">
        <f>IF($C23="","",'PJ-C'!$Q$26)</f>
        <v/>
      </c>
      <c r="N23" s="908"/>
      <c r="O23" s="886">
        <f>IF($C$9="","",SUM(E23,G23,I23,K23,M23))</f>
        <v>0</v>
      </c>
      <c r="P23" s="908"/>
      <c r="Q23" s="873" t="str">
        <f>IF($C23="","",MATCH($C23,Výsledky!$M$8:$M$32,0))</f>
        <v/>
      </c>
    </row>
    <row r="24" spans="1:19" ht="12.75" customHeight="1" x14ac:dyDescent="0.2">
      <c r="A24" s="897"/>
      <c r="B24" s="922"/>
      <c r="C24" s="924"/>
      <c r="D24" s="926"/>
      <c r="E24" s="907"/>
      <c r="F24" s="601" t="str">
        <f>IF($C$9="","",PÚ!$K$12)</f>
        <v/>
      </c>
      <c r="G24" s="906"/>
      <c r="H24" s="601" t="str">
        <f>IF($C$9="","",'4x100m'!$K$12)</f>
        <v/>
      </c>
      <c r="I24" s="906"/>
      <c r="J24" s="880"/>
      <c r="K24" s="885"/>
      <c r="L24" s="874"/>
      <c r="M24" s="885"/>
      <c r="N24" s="908"/>
      <c r="O24" s="886"/>
      <c r="P24" s="908"/>
      <c r="Q24" s="873"/>
    </row>
    <row r="25" spans="1:19" ht="12.75" customHeight="1" x14ac:dyDescent="0.2">
      <c r="A25" s="897"/>
      <c r="B25" s="914">
        <f>Start!$C15</f>
        <v>9</v>
      </c>
      <c r="C25" s="916" t="str">
        <f>IF(Start!$D15="","",Start!$D15)</f>
        <v/>
      </c>
      <c r="D25" s="919" t="str">
        <f>IF(Start!$E15="","",Start!$E15)</f>
        <v/>
      </c>
      <c r="E25" s="904" t="str">
        <f>IF($C25="","",IF(V.l.ZPV!$C$6="","0",IF(ISNA(MATCH($C25,ZPVOblN,0)),COUNTIF(ZPVOblT,".")+1,LOOKUP($C25,ZPVOblN,ZPVOblD))))</f>
        <v/>
      </c>
      <c r="F25" s="292" t="str">
        <f>IF($C$9="","",PÚ!$G$13)</f>
        <v/>
      </c>
      <c r="G25" s="884" t="str">
        <f>IF($C25="","",PÚ!$P$13)</f>
        <v/>
      </c>
      <c r="H25" s="292" t="str">
        <f>IF($C$9="","",'4x100m'!$G$13)</f>
        <v/>
      </c>
      <c r="I25" s="884" t="str">
        <f>IF($C25="","",'4x100m'!$P$13)</f>
        <v/>
      </c>
      <c r="J25" s="881" t="str">
        <f>IF($C25="","",TEST!$D$13)</f>
        <v/>
      </c>
      <c r="K25" s="887" t="str">
        <f>IF($C25="","",TEST!$H$13)</f>
        <v/>
      </c>
      <c r="L25" s="875" t="str">
        <f>IF($C25="","",'PJ-C'!$M$29)</f>
        <v/>
      </c>
      <c r="M25" s="887" t="str">
        <f>IF($C25="","",'PJ-C'!$Q$29)</f>
        <v/>
      </c>
      <c r="N25" s="890"/>
      <c r="O25" s="893">
        <f>IF($C$9="","",SUM(E25,G25,I25,K25,M25))</f>
        <v>0</v>
      </c>
      <c r="P25" s="890"/>
      <c r="Q25" s="872" t="str">
        <f>IF($C25="","",MATCH($C25,Výsledky!$M$8:$M$32,0))</f>
        <v/>
      </c>
    </row>
    <row r="26" spans="1:19" ht="12.75" customHeight="1" x14ac:dyDescent="0.2">
      <c r="A26" s="897"/>
      <c r="B26" s="927"/>
      <c r="C26" s="928"/>
      <c r="D26" s="929"/>
      <c r="E26" s="904"/>
      <c r="F26" s="174" t="str">
        <f>IF($C$9="","",PÚ!$K$13)</f>
        <v/>
      </c>
      <c r="G26" s="884"/>
      <c r="H26" s="174" t="str">
        <f>IF($C$9="","",'4x100m'!$K$13)</f>
        <v/>
      </c>
      <c r="I26" s="884"/>
      <c r="J26" s="882"/>
      <c r="K26" s="887"/>
      <c r="L26" s="875"/>
      <c r="M26" s="887"/>
      <c r="N26" s="890"/>
      <c r="O26" s="893"/>
      <c r="P26" s="890"/>
      <c r="Q26" s="872"/>
    </row>
    <row r="27" spans="1:19" ht="12.75" customHeight="1" x14ac:dyDescent="0.2">
      <c r="A27" s="897"/>
      <c r="B27" s="921">
        <f>Start!$C16</f>
        <v>10</v>
      </c>
      <c r="C27" s="923" t="str">
        <f>IF(Start!$D16="","",Start!$D16)</f>
        <v/>
      </c>
      <c r="D27" s="925" t="str">
        <f>IF(Start!$E16="","",Start!$E16)</f>
        <v/>
      </c>
      <c r="E27" s="907" t="str">
        <f>IF($C27="","",IF(V.l.ZPV!$C$6="","0",IF(ISNA(MATCH($C27,ZPVOblN,0)),COUNTIF(ZPVOblT,".")+1,LOOKUP($C27,ZPVOblN,ZPVOblD))))</f>
        <v/>
      </c>
      <c r="F27" s="600" t="str">
        <f>IF($C$9="","",PÚ!$G$14)</f>
        <v/>
      </c>
      <c r="G27" s="906" t="str">
        <f>IF($C27="","",PÚ!$P$14)</f>
        <v/>
      </c>
      <c r="H27" s="600" t="str">
        <f>IF($C$9="","",'4x100m'!$G$14)</f>
        <v/>
      </c>
      <c r="I27" s="906" t="str">
        <f>IF($C27="","",'4x100m'!$P$14)</f>
        <v/>
      </c>
      <c r="J27" s="883" t="str">
        <f>IF($C27="","",TEST!$D$14)</f>
        <v/>
      </c>
      <c r="K27" s="885" t="str">
        <f>IF($C27="","",TEST!$H$14)</f>
        <v/>
      </c>
      <c r="L27" s="874" t="str">
        <f>IF($C27="","",'PJ-C'!$M$32)</f>
        <v/>
      </c>
      <c r="M27" s="885" t="str">
        <f>IF($C27="","",'PJ-C'!$Q$32)</f>
        <v/>
      </c>
      <c r="N27" s="908"/>
      <c r="O27" s="886">
        <f>IF($C$9="","",SUM(E27,G27,I27,K27,M27))</f>
        <v>0</v>
      </c>
      <c r="P27" s="908"/>
      <c r="Q27" s="873" t="str">
        <f>IF($C27="","",MATCH($C27,Výsledky!$M$8:$M$32,0))</f>
        <v/>
      </c>
    </row>
    <row r="28" spans="1:19" ht="12.75" customHeight="1" x14ac:dyDescent="0.2">
      <c r="A28" s="897"/>
      <c r="B28" s="922"/>
      <c r="C28" s="924"/>
      <c r="D28" s="926"/>
      <c r="E28" s="907"/>
      <c r="F28" s="601" t="str">
        <f>IF($C$9="","",PÚ!$K$14)</f>
        <v/>
      </c>
      <c r="G28" s="906"/>
      <c r="H28" s="601" t="str">
        <f>IF($C$9="","",'4x100m'!$K$14)</f>
        <v/>
      </c>
      <c r="I28" s="906"/>
      <c r="J28" s="880"/>
      <c r="K28" s="885"/>
      <c r="L28" s="874"/>
      <c r="M28" s="885"/>
      <c r="N28" s="908"/>
      <c r="O28" s="886"/>
      <c r="P28" s="908"/>
      <c r="Q28" s="873"/>
    </row>
    <row r="29" spans="1:19" ht="12.75" customHeight="1" x14ac:dyDescent="0.2">
      <c r="A29" s="897"/>
      <c r="B29" s="914">
        <f>Start!$C17</f>
        <v>11</v>
      </c>
      <c r="C29" s="916" t="str">
        <f>IF(Start!$D17="","",Start!$D17)</f>
        <v/>
      </c>
      <c r="D29" s="919" t="str">
        <f>IF(Start!$E17="","",Start!$E17)</f>
        <v/>
      </c>
      <c r="E29" s="904" t="str">
        <f>IF($C29="","",IF(V.l.ZPV!$C$6="","0",IF(ISNA(MATCH($C29,ZPVOblN,0)),COUNTIF(ZPVOblT,".")+1,LOOKUP($C29,ZPVOblN,ZPVOblD))))</f>
        <v/>
      </c>
      <c r="F29" s="292" t="str">
        <f>IF($C$9="","",PÚ!$G$15)</f>
        <v/>
      </c>
      <c r="G29" s="884" t="str">
        <f>IF($C29="","",PÚ!$P$15)</f>
        <v/>
      </c>
      <c r="H29" s="292" t="str">
        <f>IF($C$9="","",'4x100m'!$G$15)</f>
        <v/>
      </c>
      <c r="I29" s="884" t="str">
        <f>IF($C29="","",'4x100m'!$P$15)</f>
        <v/>
      </c>
      <c r="J29" s="881" t="str">
        <f>IF($C29="","",TEST!$D$15)</f>
        <v/>
      </c>
      <c r="K29" s="887" t="str">
        <f>IF($C29="","",TEST!$H$15)</f>
        <v/>
      </c>
      <c r="L29" s="875" t="str">
        <f>IF($C29="","",'PJ-C'!$M$39)</f>
        <v/>
      </c>
      <c r="M29" s="887" t="str">
        <f>IF($C29="","",'PJ-C'!$Q$39)</f>
        <v/>
      </c>
      <c r="N29" s="890"/>
      <c r="O29" s="893">
        <f>IF($C$9="","",SUM(E29,G29,I29,K29,M29))</f>
        <v>0</v>
      </c>
      <c r="P29" s="890"/>
      <c r="Q29" s="872" t="str">
        <f>IF($C29="","",MATCH($C29,Výsledky!$M$8:$M$32,0))</f>
        <v/>
      </c>
    </row>
    <row r="30" spans="1:19" ht="12.75" customHeight="1" x14ac:dyDescent="0.2">
      <c r="A30" s="897"/>
      <c r="B30" s="927"/>
      <c r="C30" s="928"/>
      <c r="D30" s="929"/>
      <c r="E30" s="904"/>
      <c r="F30" s="174" t="str">
        <f>IF($C$9="","",PÚ!$K$15)</f>
        <v/>
      </c>
      <c r="G30" s="884"/>
      <c r="H30" s="174" t="str">
        <f>IF($C$9="","",'4x100m'!$K$15)</f>
        <v/>
      </c>
      <c r="I30" s="884"/>
      <c r="J30" s="882"/>
      <c r="K30" s="887"/>
      <c r="L30" s="875"/>
      <c r="M30" s="887"/>
      <c r="N30" s="890"/>
      <c r="O30" s="893"/>
      <c r="P30" s="890"/>
      <c r="Q30" s="872"/>
    </row>
    <row r="31" spans="1:19" ht="12.75" customHeight="1" x14ac:dyDescent="0.2">
      <c r="A31" s="897"/>
      <c r="B31" s="921">
        <f>Start!$C18</f>
        <v>12</v>
      </c>
      <c r="C31" s="923" t="str">
        <f>IF(Start!$D18="","",Start!$D18)</f>
        <v/>
      </c>
      <c r="D31" s="925" t="str">
        <f>IF(Start!$E18="","",Start!$E18)</f>
        <v/>
      </c>
      <c r="E31" s="907" t="str">
        <f>IF($C31="","",IF(V.l.ZPV!$C$6="","0",IF(ISNA(MATCH($C31,ZPVOblN,0)),COUNTIF(ZPVOblT,".")+1,LOOKUP($C31,ZPVOblN,ZPVOblD))))</f>
        <v/>
      </c>
      <c r="F31" s="600" t="str">
        <f>IF($C$9="","",PÚ!$G$16)</f>
        <v/>
      </c>
      <c r="G31" s="906" t="str">
        <f>IF($C31="","",PÚ!$P$16)</f>
        <v/>
      </c>
      <c r="H31" s="600" t="str">
        <f>IF($C$9="","",'4x100m'!$G$16)</f>
        <v/>
      </c>
      <c r="I31" s="906" t="str">
        <f>IF($C31="","",'4x100m'!$P$16)</f>
        <v/>
      </c>
      <c r="J31" s="883" t="str">
        <f>IF($C31="","",TEST!$D$16)</f>
        <v/>
      </c>
      <c r="K31" s="885" t="str">
        <f>IF($C31="","",TEST!$H$16)</f>
        <v/>
      </c>
      <c r="L31" s="874" t="str">
        <f>IF($C31="","",'PJ-C'!$M$42)</f>
        <v/>
      </c>
      <c r="M31" s="885" t="str">
        <f>IF($C31="","",'PJ-C'!$Q$42)</f>
        <v/>
      </c>
      <c r="N31" s="908"/>
      <c r="O31" s="886">
        <f>IF($C$9="","",SUM(E31,G31,I31,K31,M31))</f>
        <v>0</v>
      </c>
      <c r="P31" s="908"/>
      <c r="Q31" s="873" t="str">
        <f>IF($C31="","",MATCH($C31,Výsledky!$M$8:$M$32,0))</f>
        <v/>
      </c>
    </row>
    <row r="32" spans="1:19" ht="12.75" customHeight="1" x14ac:dyDescent="0.2">
      <c r="A32" s="897"/>
      <c r="B32" s="922"/>
      <c r="C32" s="924"/>
      <c r="D32" s="926"/>
      <c r="E32" s="907"/>
      <c r="F32" s="601" t="str">
        <f>IF($C$9="","",PÚ!$K$16)</f>
        <v/>
      </c>
      <c r="G32" s="906"/>
      <c r="H32" s="601" t="str">
        <f>IF($C$9="","",'4x100m'!$K$16)</f>
        <v/>
      </c>
      <c r="I32" s="906"/>
      <c r="J32" s="880"/>
      <c r="K32" s="885"/>
      <c r="L32" s="874"/>
      <c r="M32" s="885"/>
      <c r="N32" s="908"/>
      <c r="O32" s="886"/>
      <c r="P32" s="908"/>
      <c r="Q32" s="873"/>
    </row>
    <row r="33" spans="1:17" ht="12.75" customHeight="1" x14ac:dyDescent="0.2">
      <c r="A33" s="897"/>
      <c r="B33" s="914">
        <f>Start!$C19</f>
        <v>13</v>
      </c>
      <c r="C33" s="916" t="str">
        <f>IF(Start!$D19="","",Start!$D19)</f>
        <v/>
      </c>
      <c r="D33" s="919" t="str">
        <f>IF(Start!$E19="","",Start!$E19)</f>
        <v/>
      </c>
      <c r="E33" s="904" t="str">
        <f>IF($C33="","",IF(V.l.ZPV!$C$6="","0",IF(ISNA(MATCH($C33,ZPVOblN,0)),COUNTIF(ZPVOblT,".")+1,LOOKUP($C33,ZPVOblN,ZPVOblD))))</f>
        <v/>
      </c>
      <c r="F33" s="292" t="str">
        <f>IF($C$9="","",PÚ!$G$17)</f>
        <v/>
      </c>
      <c r="G33" s="884" t="str">
        <f>IF($C33="","",PÚ!$P$17)</f>
        <v/>
      </c>
      <c r="H33" s="292" t="str">
        <f>IF($C$9="","",'4x100m'!$G$17)</f>
        <v/>
      </c>
      <c r="I33" s="884" t="str">
        <f>IF($C33="","",'4x100m'!$P$17)</f>
        <v/>
      </c>
      <c r="J33" s="881" t="str">
        <f>IF($C33="","",TEST!$D$17)</f>
        <v/>
      </c>
      <c r="K33" s="887" t="str">
        <f>IF($C33="","",TEST!$H$17)</f>
        <v/>
      </c>
      <c r="L33" s="875" t="str">
        <f>IF($C33="","",'PJ-C'!$M$45)</f>
        <v/>
      </c>
      <c r="M33" s="887" t="str">
        <f>IF($C33="","",'PJ-C'!$Q$45)</f>
        <v/>
      </c>
      <c r="N33" s="890"/>
      <c r="O33" s="893">
        <f>IF($C$9="","",SUM(E33,G33,I33,K33,M33))</f>
        <v>0</v>
      </c>
      <c r="P33" s="890"/>
      <c r="Q33" s="872" t="str">
        <f>IF($C33="","",MATCH($C33,Výsledky!$M$8:$M$32,0))</f>
        <v/>
      </c>
    </row>
    <row r="34" spans="1:17" ht="12.75" customHeight="1" x14ac:dyDescent="0.2">
      <c r="A34" s="897"/>
      <c r="B34" s="927"/>
      <c r="C34" s="928"/>
      <c r="D34" s="929"/>
      <c r="E34" s="904"/>
      <c r="F34" s="174" t="str">
        <f>IF($C$9="","",PÚ!$K$17)</f>
        <v/>
      </c>
      <c r="G34" s="884"/>
      <c r="H34" s="174" t="str">
        <f>IF($C$9="","",'4x100m'!$K$17)</f>
        <v/>
      </c>
      <c r="I34" s="884"/>
      <c r="J34" s="882"/>
      <c r="K34" s="887"/>
      <c r="L34" s="875"/>
      <c r="M34" s="887"/>
      <c r="N34" s="890"/>
      <c r="O34" s="893"/>
      <c r="P34" s="890"/>
      <c r="Q34" s="872"/>
    </row>
    <row r="35" spans="1:17" ht="12.75" customHeight="1" x14ac:dyDescent="0.2">
      <c r="A35" s="897"/>
      <c r="B35" s="921">
        <f>Start!$C20</f>
        <v>14</v>
      </c>
      <c r="C35" s="923" t="str">
        <f>IF(Start!$D20="","",Start!$D20)</f>
        <v/>
      </c>
      <c r="D35" s="925" t="str">
        <f>IF(Start!$E20="","",Start!$E20)</f>
        <v/>
      </c>
      <c r="E35" s="907" t="str">
        <f>IF($C35="","",IF(V.l.ZPV!$C$6="","0",IF(ISNA(MATCH($C35,ZPVOblN,0)),COUNTIF(ZPVOblT,".")+1,LOOKUP($C35,ZPVOblN,ZPVOblD))))</f>
        <v/>
      </c>
      <c r="F35" s="601" t="str">
        <f>IF($C$9="","",PÚ!$G$18)</f>
        <v/>
      </c>
      <c r="G35" s="906" t="str">
        <f>IF($C35="","",PÚ!$P$18)</f>
        <v/>
      </c>
      <c r="H35" s="601" t="str">
        <f>IF($C$9="","",'4x100m'!$G$18)</f>
        <v/>
      </c>
      <c r="I35" s="906" t="str">
        <f>IF($C35="","",'4x100m'!$P$18)</f>
        <v/>
      </c>
      <c r="J35" s="883" t="str">
        <f>IF($C35="","",TEST!$D$18)</f>
        <v/>
      </c>
      <c r="K35" s="885" t="str">
        <f>IF($C35="","",TEST!$H$18)</f>
        <v/>
      </c>
      <c r="L35" s="874" t="str">
        <f>IF($C35="","",'PJ-C'!$M$48)</f>
        <v/>
      </c>
      <c r="M35" s="885" t="str">
        <f>IF($C35="","",'PJ-C'!$Q$48)</f>
        <v/>
      </c>
      <c r="N35" s="908"/>
      <c r="O35" s="886">
        <f>IF($C$9="","",SUM(E35,G35,I35,K35,M35))</f>
        <v>0</v>
      </c>
      <c r="P35" s="908"/>
      <c r="Q35" s="873" t="str">
        <f>IF($C35="","",MATCH($C35,Výsledky!$M$8:$M$32,0))</f>
        <v/>
      </c>
    </row>
    <row r="36" spans="1:17" ht="12.75" customHeight="1" x14ac:dyDescent="0.2">
      <c r="A36" s="897"/>
      <c r="B36" s="922"/>
      <c r="C36" s="924"/>
      <c r="D36" s="926"/>
      <c r="E36" s="907"/>
      <c r="F36" s="601" t="str">
        <f>IF($C$9="","",PÚ!$K$18)</f>
        <v/>
      </c>
      <c r="G36" s="906"/>
      <c r="H36" s="601" t="str">
        <f>IF($C$9="","",'4x100m'!$K$18)</f>
        <v/>
      </c>
      <c r="I36" s="906"/>
      <c r="J36" s="880"/>
      <c r="K36" s="885"/>
      <c r="L36" s="874"/>
      <c r="M36" s="885"/>
      <c r="N36" s="908"/>
      <c r="O36" s="886"/>
      <c r="P36" s="908"/>
      <c r="Q36" s="873"/>
    </row>
    <row r="37" spans="1:17" ht="12.75" customHeight="1" x14ac:dyDescent="0.2">
      <c r="A37" s="897"/>
      <c r="B37" s="944">
        <f>Start!$C21</f>
        <v>15</v>
      </c>
      <c r="C37" s="945" t="str">
        <f>IF(Start!$D21="","",Start!$D21)</f>
        <v/>
      </c>
      <c r="D37" s="946" t="str">
        <f>IF(Start!$E21="","",Start!$E21)</f>
        <v/>
      </c>
      <c r="E37" s="947" t="str">
        <f>IF($C37="","",IF(V.l.ZPV!$C$6="","0",IF(ISNA(MATCH($C37,ZPVOblN,0)),COUNTIF(ZPVOblT,".")+1,LOOKUP($C37,ZPVOblN,ZPVOblD))))</f>
        <v/>
      </c>
      <c r="F37" s="292" t="str">
        <f>IF($C$9="","",PÚ!$G$19)</f>
        <v/>
      </c>
      <c r="G37" s="948" t="str">
        <f>IF($C37="","",PÚ!$P$19)</f>
        <v/>
      </c>
      <c r="H37" s="292" t="str">
        <f>IF($C$9="","",'4x100m'!$G$19)</f>
        <v/>
      </c>
      <c r="I37" s="948" t="str">
        <f>IF($C37="","",'4x100m'!$P$19)</f>
        <v/>
      </c>
      <c r="J37" s="949" t="str">
        <f>IF($C37="","",TEST!$D$19)</f>
        <v/>
      </c>
      <c r="K37" s="912" t="str">
        <f>IF($C37="","",TEST!$H$19)</f>
        <v/>
      </c>
      <c r="L37" s="900" t="str">
        <f>IF($C37="","",'PJ-C'!$M$51)</f>
        <v/>
      </c>
      <c r="M37" s="912" t="str">
        <f>IF($C37="","",'PJ-C'!$Q$51)</f>
        <v/>
      </c>
      <c r="N37" s="963"/>
      <c r="O37" s="913">
        <f>IF($C$9="","",SUM(E37,G37,I37,K37,M37))</f>
        <v>0</v>
      </c>
      <c r="P37" s="963"/>
      <c r="Q37" s="889" t="str">
        <f>IF($C37="","",MATCH($C37,Výsledky!$M$8:$M$32,0))</f>
        <v/>
      </c>
    </row>
    <row r="38" spans="1:17" ht="13.5" customHeight="1" x14ac:dyDescent="0.2">
      <c r="A38" s="897"/>
      <c r="B38" s="927"/>
      <c r="C38" s="928"/>
      <c r="D38" s="929"/>
      <c r="E38" s="904"/>
      <c r="F38" s="174" t="str">
        <f>IF($C$9="","",PÚ!$K$19)</f>
        <v/>
      </c>
      <c r="G38" s="884"/>
      <c r="H38" s="174" t="str">
        <f>IF($C$9="","",'4x100m'!$K$19)</f>
        <v/>
      </c>
      <c r="I38" s="884"/>
      <c r="J38" s="882"/>
      <c r="K38" s="887"/>
      <c r="L38" s="875"/>
      <c r="M38" s="887"/>
      <c r="N38" s="890"/>
      <c r="O38" s="893"/>
      <c r="P38" s="890"/>
      <c r="Q38" s="872"/>
    </row>
    <row r="39" spans="1:17" ht="12.75" customHeight="1" x14ac:dyDescent="0.2">
      <c r="A39" s="897"/>
      <c r="B39" s="930">
        <f>Start!$C22</f>
        <v>16</v>
      </c>
      <c r="C39" s="931" t="str">
        <f>IF(Start!$D22="","",Start!$D22)</f>
        <v/>
      </c>
      <c r="D39" s="878" t="str">
        <f>IF(Start!$E22="","",Start!$E22)</f>
        <v/>
      </c>
      <c r="E39" s="939" t="str">
        <f>IF($C39="","",IF(V.l.ZPV!$C$6="","0",IF(ISNA(MATCH($C39,ZPVOblN,0)),COUNTIF(ZPVOblT,".")+1,LOOKUP($C39,ZPVOblN,ZPVOblD))))</f>
        <v/>
      </c>
      <c r="F39" s="600" t="str">
        <f>IF($C$9="","",PÚ!$G$20)</f>
        <v/>
      </c>
      <c r="G39" s="938" t="str">
        <f>IF($C39="","",PÚ!$P$20)</f>
        <v/>
      </c>
      <c r="H39" s="600" t="str">
        <f>IF($C$9="","",'4x100m'!$G$20)</f>
        <v/>
      </c>
      <c r="I39" s="938" t="str">
        <f>IF($C39="","",'4x100m'!$P$20)</f>
        <v/>
      </c>
      <c r="J39" s="879" t="str">
        <f>IF($C39="","",TEST!$D$20)</f>
        <v/>
      </c>
      <c r="K39" s="911" t="str">
        <f>IF($C39="","",TEST!$H$20)</f>
        <v/>
      </c>
      <c r="L39" s="874" t="str">
        <f>IF($C39="","",'PJ-C'!$M$54)</f>
        <v/>
      </c>
      <c r="M39" s="885" t="str">
        <f>IF($C39="","",'PJ-C'!$Q$54)</f>
        <v/>
      </c>
      <c r="N39" s="908"/>
      <c r="O39" s="886">
        <f>IF($C$9="","",SUM(E39,G39,I39,K39,M39))</f>
        <v>0</v>
      </c>
      <c r="P39" s="908"/>
      <c r="Q39" s="873" t="str">
        <f>IF($C39="","",MATCH($C39,Výsledky!$M$8:$M$32,0))</f>
        <v/>
      </c>
    </row>
    <row r="40" spans="1:17" ht="12.75" customHeight="1" x14ac:dyDescent="0.2">
      <c r="A40" s="897"/>
      <c r="B40" s="922"/>
      <c r="C40" s="924"/>
      <c r="D40" s="877"/>
      <c r="E40" s="907"/>
      <c r="F40" s="601" t="str">
        <f>IF($C$9="","",PÚ!$K$20)</f>
        <v/>
      </c>
      <c r="G40" s="906"/>
      <c r="H40" s="601" t="str">
        <f>IF($C$9="","",'4x100m'!$K$20)</f>
        <v/>
      </c>
      <c r="I40" s="906"/>
      <c r="J40" s="880"/>
      <c r="K40" s="885"/>
      <c r="L40" s="874"/>
      <c r="M40" s="885"/>
      <c r="N40" s="908"/>
      <c r="O40" s="886"/>
      <c r="P40" s="908"/>
      <c r="Q40" s="873"/>
    </row>
    <row r="41" spans="1:17" ht="12.75" customHeight="1" x14ac:dyDescent="0.2">
      <c r="A41" s="897"/>
      <c r="B41" s="914">
        <f>Start!$C23</f>
        <v>17</v>
      </c>
      <c r="C41" s="916" t="str">
        <f>IF(Start!$D23="","",Start!$D23)</f>
        <v/>
      </c>
      <c r="D41" s="919" t="str">
        <f>IF(Start!$E23="","",Start!$E23)</f>
        <v/>
      </c>
      <c r="E41" s="904" t="str">
        <f>IF($C41="","",IF(V.l.ZPV!$C$6="","0",IF(ISNA(MATCH($C41,ZPVOblN,0)),COUNTIF(ZPVOblT,".")+1,LOOKUP($C41,ZPVOblN,ZPVOblD))))</f>
        <v/>
      </c>
      <c r="F41" s="292" t="str">
        <f>IF($C$9="","",PÚ!$G$21)</f>
        <v/>
      </c>
      <c r="G41" s="884" t="str">
        <f>IF($C41="","",PÚ!$P$21)</f>
        <v/>
      </c>
      <c r="H41" s="292" t="str">
        <f>IF($C$9="","",'4x100m'!$G$21)</f>
        <v/>
      </c>
      <c r="I41" s="884" t="str">
        <f>IF($C41="","",'4x100m'!$P$21)</f>
        <v/>
      </c>
      <c r="J41" s="881" t="str">
        <f>IF($C41="","",TEST!$D$21)</f>
        <v/>
      </c>
      <c r="K41" s="887" t="str">
        <f>IF($C41="","",TEST!$H$21)</f>
        <v/>
      </c>
      <c r="L41" s="875" t="str">
        <f>IF($C41="","",'PJ-C'!$M$57)</f>
        <v/>
      </c>
      <c r="M41" s="887" t="str">
        <f>IF($C41="","",'PJ-C'!$Q$57)</f>
        <v/>
      </c>
      <c r="N41" s="890"/>
      <c r="O41" s="893">
        <f>IF($C$9="","",SUM(E41,G41,I41,K41,M41))</f>
        <v>0</v>
      </c>
      <c r="P41" s="890"/>
      <c r="Q41" s="872" t="str">
        <f>IF($C41="","",MATCH($C41,Výsledky!$M$8:$M$32,0))</f>
        <v/>
      </c>
    </row>
    <row r="42" spans="1:17" ht="12.75" customHeight="1" x14ac:dyDescent="0.2">
      <c r="A42" s="897"/>
      <c r="B42" s="927"/>
      <c r="C42" s="928"/>
      <c r="D42" s="929"/>
      <c r="E42" s="904"/>
      <c r="F42" s="174" t="str">
        <f>IF($C$9="","",PÚ!$K$21)</f>
        <v/>
      </c>
      <c r="G42" s="884"/>
      <c r="H42" s="174" t="str">
        <f>IF($C$9="","",'4x100m'!$K$21)</f>
        <v/>
      </c>
      <c r="I42" s="884"/>
      <c r="J42" s="882"/>
      <c r="K42" s="887"/>
      <c r="L42" s="875"/>
      <c r="M42" s="887"/>
      <c r="N42" s="890"/>
      <c r="O42" s="893"/>
      <c r="P42" s="890"/>
      <c r="Q42" s="872"/>
    </row>
    <row r="43" spans="1:17" ht="12.75" customHeight="1" x14ac:dyDescent="0.2">
      <c r="A43" s="897"/>
      <c r="B43" s="921">
        <f>Start!$C24</f>
        <v>18</v>
      </c>
      <c r="C43" s="923" t="str">
        <f>IF(Start!$D24="","",Start!$D24)</f>
        <v/>
      </c>
      <c r="D43" s="925" t="str">
        <f>IF(Start!$E24="","",Start!$E24)</f>
        <v/>
      </c>
      <c r="E43" s="907" t="str">
        <f>IF($C43="","",IF(V.l.ZPV!$C$6="","0",IF(ISNA(MATCH($C43,ZPVOblN,0)),COUNTIF(ZPVOblT,".")+1,LOOKUP($C43,ZPVOblN,ZPVOblD))))</f>
        <v/>
      </c>
      <c r="F43" s="600" t="str">
        <f>IF($C$9="","",PÚ!$G$22)</f>
        <v/>
      </c>
      <c r="G43" s="906" t="str">
        <f>IF($C43="","",PÚ!$P$22)</f>
        <v/>
      </c>
      <c r="H43" s="600" t="str">
        <f>IF($C$9="","",'4x100m'!$G$22)</f>
        <v/>
      </c>
      <c r="I43" s="906" t="str">
        <f>IF($C43="","",'4x100m'!$P$22)</f>
        <v/>
      </c>
      <c r="J43" s="883" t="str">
        <f>IF($C43="","",TEST!$D$22)</f>
        <v/>
      </c>
      <c r="K43" s="885" t="str">
        <f>IF($C43="","",TEST!$H$22)</f>
        <v/>
      </c>
      <c r="L43" s="874" t="str">
        <f>IF($C43="","",'PJ-C'!$M$60)</f>
        <v/>
      </c>
      <c r="M43" s="885" t="str">
        <f>IF($C43="","",'PJ-C'!$Q$60)</f>
        <v/>
      </c>
      <c r="N43" s="908"/>
      <c r="O43" s="886">
        <f>IF($C$9="","",SUM(E43,G43,I43,K43,M43))</f>
        <v>0</v>
      </c>
      <c r="P43" s="908"/>
      <c r="Q43" s="873" t="str">
        <f>IF($C43="","",MATCH($C43,Výsledky!$M$8:$M$32,0))</f>
        <v/>
      </c>
    </row>
    <row r="44" spans="1:17" ht="12.75" customHeight="1" x14ac:dyDescent="0.2">
      <c r="A44" s="897"/>
      <c r="B44" s="922"/>
      <c r="C44" s="924"/>
      <c r="D44" s="926"/>
      <c r="E44" s="907"/>
      <c r="F44" s="601" t="str">
        <f>IF($C$9="","",PÚ!$K$22)</f>
        <v/>
      </c>
      <c r="G44" s="906"/>
      <c r="H44" s="601" t="str">
        <f>IF($C$9="","",'4x100m'!$K$22)</f>
        <v/>
      </c>
      <c r="I44" s="906"/>
      <c r="J44" s="880"/>
      <c r="K44" s="885"/>
      <c r="L44" s="874"/>
      <c r="M44" s="885"/>
      <c r="N44" s="908"/>
      <c r="O44" s="886"/>
      <c r="P44" s="908"/>
      <c r="Q44" s="873"/>
    </row>
    <row r="45" spans="1:17" ht="12.75" customHeight="1" x14ac:dyDescent="0.2">
      <c r="A45" s="897"/>
      <c r="B45" s="914">
        <f>Start!$C25</f>
        <v>19</v>
      </c>
      <c r="C45" s="916" t="str">
        <f>IF(Start!$D25="","",Start!$D25)</f>
        <v/>
      </c>
      <c r="D45" s="919" t="str">
        <f>IF(Start!$E25="","",Start!$E25)</f>
        <v/>
      </c>
      <c r="E45" s="904" t="str">
        <f>IF($C45="","",IF(V.l.ZPV!$C$6="","0",IF(ISNA(MATCH($C45,ZPVOblN,0)),COUNTIF(ZPVOblT,".")+1,LOOKUP($C45,ZPVOblN,ZPVOblD))))</f>
        <v/>
      </c>
      <c r="F45" s="292" t="str">
        <f>IF($C$9="","",PÚ!$G$23)</f>
        <v/>
      </c>
      <c r="G45" s="884" t="str">
        <f>IF($C45="","",PÚ!$P$23)</f>
        <v/>
      </c>
      <c r="H45" s="292" t="str">
        <f>IF($C$9="","",'4x100m'!$G$23)</f>
        <v/>
      </c>
      <c r="I45" s="884" t="str">
        <f>IF($C45="","",'4x100m'!$P$23)</f>
        <v/>
      </c>
      <c r="J45" s="881" t="str">
        <f>IF($C45="","",TEST!$D$23)</f>
        <v/>
      </c>
      <c r="K45" s="887" t="str">
        <f>IF($C45="","",TEST!$H$23)</f>
        <v/>
      </c>
      <c r="L45" s="875" t="str">
        <f>IF($C45="","",'PJ-C'!$M$63)</f>
        <v/>
      </c>
      <c r="M45" s="887" t="str">
        <f>IF($C45="","",'PJ-C'!$Q$63)</f>
        <v/>
      </c>
      <c r="N45" s="890"/>
      <c r="O45" s="893">
        <f>IF($C$9="","",SUM(E45,G45,I45,K45,M45))</f>
        <v>0</v>
      </c>
      <c r="P45" s="890"/>
      <c r="Q45" s="872" t="str">
        <f>IF($C45="","",MATCH($C45,Výsledky!$M$8:$M$32,0))</f>
        <v/>
      </c>
    </row>
    <row r="46" spans="1:17" ht="12.75" customHeight="1" x14ac:dyDescent="0.2">
      <c r="A46" s="897"/>
      <c r="B46" s="927"/>
      <c r="C46" s="928"/>
      <c r="D46" s="929"/>
      <c r="E46" s="904"/>
      <c r="F46" s="174" t="str">
        <f>IF($C$9="","",PÚ!$K$23)</f>
        <v/>
      </c>
      <c r="G46" s="884"/>
      <c r="H46" s="174" t="str">
        <f>IF($C$9="","",'4x100m'!$K$23)</f>
        <v/>
      </c>
      <c r="I46" s="884"/>
      <c r="J46" s="882"/>
      <c r="K46" s="887"/>
      <c r="L46" s="875"/>
      <c r="M46" s="887"/>
      <c r="N46" s="890"/>
      <c r="O46" s="893"/>
      <c r="P46" s="890"/>
      <c r="Q46" s="872"/>
    </row>
    <row r="47" spans="1:17" ht="12.75" customHeight="1" x14ac:dyDescent="0.2">
      <c r="A47" s="897"/>
      <c r="B47" s="921">
        <f>Start!$C26</f>
        <v>20</v>
      </c>
      <c r="C47" s="923" t="str">
        <f>IF(Start!$D26="","",Start!$D26)</f>
        <v/>
      </c>
      <c r="D47" s="925" t="str">
        <f>IF(Start!$E26="","",Start!$E26)</f>
        <v/>
      </c>
      <c r="E47" s="907" t="str">
        <f>IF($C47="","",IF(V.l.ZPV!$C$6="","0",IF(ISNA(MATCH($C47,ZPVOblN,0)),COUNTIF(ZPVOblT,".")+1,LOOKUP($C47,ZPVOblN,ZPVOblD))))</f>
        <v/>
      </c>
      <c r="F47" s="600" t="str">
        <f>IF($C$9="","",PÚ!$G$24)</f>
        <v/>
      </c>
      <c r="G47" s="906" t="str">
        <f>IF($C47="","",PÚ!$P$24)</f>
        <v/>
      </c>
      <c r="H47" s="600" t="str">
        <f>IF($C$9="","",'4x100m'!$G$24)</f>
        <v/>
      </c>
      <c r="I47" s="906" t="str">
        <f>IF($C47="","",'4x100m'!$P$24)</f>
        <v/>
      </c>
      <c r="J47" s="883" t="str">
        <f>IF($C47="","",TEST!$D$24)</f>
        <v/>
      </c>
      <c r="K47" s="885" t="str">
        <f>IF($C47="","",TEST!$H$24)</f>
        <v/>
      </c>
      <c r="L47" s="874" t="str">
        <f>IF($C47="","",'PJ-C'!$M$66)</f>
        <v/>
      </c>
      <c r="M47" s="885" t="str">
        <f>IF($C47="","",'PJ-C'!$Q$66)</f>
        <v/>
      </c>
      <c r="N47" s="908"/>
      <c r="O47" s="886">
        <f>IF($C$9="","",SUM(E47,G47,I47,K47,M47))</f>
        <v>0</v>
      </c>
      <c r="P47" s="908"/>
      <c r="Q47" s="873" t="str">
        <f>IF($C47="","",MATCH($C47,Výsledky!$M$8:$M$32,0))</f>
        <v/>
      </c>
    </row>
    <row r="48" spans="1:17" ht="12.75" customHeight="1" x14ac:dyDescent="0.2">
      <c r="A48" s="897"/>
      <c r="B48" s="922"/>
      <c r="C48" s="924"/>
      <c r="D48" s="926"/>
      <c r="E48" s="907"/>
      <c r="F48" s="601" t="str">
        <f>IF($C$9="","",PÚ!$K$24)</f>
        <v/>
      </c>
      <c r="G48" s="906"/>
      <c r="H48" s="601" t="str">
        <f>IF($C$9="","",'4x100m'!$K$24)</f>
        <v/>
      </c>
      <c r="I48" s="906"/>
      <c r="J48" s="880"/>
      <c r="K48" s="885"/>
      <c r="L48" s="874"/>
      <c r="M48" s="885"/>
      <c r="N48" s="908"/>
      <c r="O48" s="886"/>
      <c r="P48" s="908"/>
      <c r="Q48" s="873"/>
    </row>
    <row r="49" spans="1:17" ht="12.75" customHeight="1" x14ac:dyDescent="0.2">
      <c r="A49" s="897"/>
      <c r="B49" s="914">
        <f>Start!$C27</f>
        <v>21</v>
      </c>
      <c r="C49" s="916" t="str">
        <f>IF(Start!$D27="","",Start!$D27)</f>
        <v/>
      </c>
      <c r="D49" s="919" t="str">
        <f>IF(Start!$E27="","",Start!$E27)</f>
        <v/>
      </c>
      <c r="E49" s="904" t="str">
        <f>IF($C49="","",IF(V.l.ZPV!$C$6="","0",IF(ISNA(MATCH($C49,ZPVOblN,0)),COUNTIF(ZPVOblT,".")+1,LOOKUP($C49,ZPVOblN,ZPVOblD))))</f>
        <v/>
      </c>
      <c r="F49" s="292" t="str">
        <f>IF($C$9="","",PÚ!$G$25)</f>
        <v/>
      </c>
      <c r="G49" s="884" t="str">
        <f>IF($C49="","",PÚ!$P$25)</f>
        <v/>
      </c>
      <c r="H49" s="292" t="str">
        <f>IF($C$9="","",'4x100m'!$G$25)</f>
        <v/>
      </c>
      <c r="I49" s="884" t="str">
        <f>IF($C49="","",'4x100m'!$P$25)</f>
        <v/>
      </c>
      <c r="J49" s="881" t="str">
        <f>IF($C49="","",TEST!$D$25)</f>
        <v/>
      </c>
      <c r="K49" s="887" t="str">
        <f>IF($C49="","",TEST!$H$25)</f>
        <v/>
      </c>
      <c r="L49" s="875" t="str">
        <f>IF($C49="","",'PJ-C'!$M$73)</f>
        <v/>
      </c>
      <c r="M49" s="887" t="str">
        <f>IF($C49="","",'PJ-C'!$Q$73)</f>
        <v/>
      </c>
      <c r="N49" s="890"/>
      <c r="O49" s="893">
        <f>IF($C$9="","",SUM(E49,G49,I49,K49,M49))</f>
        <v>0</v>
      </c>
      <c r="P49" s="890"/>
      <c r="Q49" s="872" t="str">
        <f>IF($C49="","",MATCH($C49,Výsledky!$M$8:$M$32,0))</f>
        <v/>
      </c>
    </row>
    <row r="50" spans="1:17" ht="12.75" customHeight="1" x14ac:dyDescent="0.2">
      <c r="A50" s="897"/>
      <c r="B50" s="927"/>
      <c r="C50" s="928"/>
      <c r="D50" s="929"/>
      <c r="E50" s="904"/>
      <c r="F50" s="174" t="str">
        <f>IF($C$9="","",PÚ!$K$25)</f>
        <v/>
      </c>
      <c r="G50" s="884"/>
      <c r="H50" s="174" t="str">
        <f>IF($C$9="","",'4x100m'!$K$25)</f>
        <v/>
      </c>
      <c r="I50" s="884"/>
      <c r="J50" s="882"/>
      <c r="K50" s="887"/>
      <c r="L50" s="875"/>
      <c r="M50" s="887"/>
      <c r="N50" s="890"/>
      <c r="O50" s="893"/>
      <c r="P50" s="890"/>
      <c r="Q50" s="872"/>
    </row>
    <row r="51" spans="1:17" ht="12.75" customHeight="1" x14ac:dyDescent="0.2">
      <c r="A51" s="897"/>
      <c r="B51" s="921">
        <f>Start!$C28</f>
        <v>22</v>
      </c>
      <c r="C51" s="923" t="str">
        <f>IF(Start!$D28="","",Start!$D28)</f>
        <v/>
      </c>
      <c r="D51" s="925" t="str">
        <f>IF(Start!$E28="","",Start!$E28)</f>
        <v/>
      </c>
      <c r="E51" s="907" t="str">
        <f>IF($C51="","",IF(V.l.ZPV!$C$6="","0",IF(ISNA(MATCH($C51,ZPVOblN,0)),COUNTIF(ZPVOblT,".")+1,LOOKUP($C51,ZPVOblN,ZPVOblD))))</f>
        <v/>
      </c>
      <c r="F51" s="600" t="str">
        <f>IF($C$9="","",PÚ!$G$26)</f>
        <v/>
      </c>
      <c r="G51" s="906" t="str">
        <f>IF($C51="","",PÚ!$P$26)</f>
        <v/>
      </c>
      <c r="H51" s="600" t="str">
        <f>IF($C$9="","",'4x100m'!$G$26)</f>
        <v/>
      </c>
      <c r="I51" s="906" t="str">
        <f>IF($C51="","",'4x100m'!$P$26)</f>
        <v/>
      </c>
      <c r="J51" s="883" t="str">
        <f>IF($C51="","",TEST!$D$26)</f>
        <v/>
      </c>
      <c r="K51" s="885" t="str">
        <f>IF($C51="","",TEST!$H$26)</f>
        <v/>
      </c>
      <c r="L51" s="874" t="str">
        <f>IF($C51="","",'PJ-C'!$M$76)</f>
        <v/>
      </c>
      <c r="M51" s="885" t="str">
        <f>IF($C51="","",'PJ-C'!$Q$76)</f>
        <v/>
      </c>
      <c r="N51" s="908"/>
      <c r="O51" s="886">
        <f>IF($C$9="","",SUM(E51,G51,I51,K51,M51))</f>
        <v>0</v>
      </c>
      <c r="P51" s="908"/>
      <c r="Q51" s="873" t="str">
        <f>IF($C51="","",MATCH($C51,Výsledky!$M$8:$M$32,0))</f>
        <v/>
      </c>
    </row>
    <row r="52" spans="1:17" ht="12.75" customHeight="1" x14ac:dyDescent="0.2">
      <c r="A52" s="897"/>
      <c r="B52" s="922"/>
      <c r="C52" s="924"/>
      <c r="D52" s="926"/>
      <c r="E52" s="907"/>
      <c r="F52" s="601" t="str">
        <f>IF($C$9="","",PÚ!$K$26)</f>
        <v/>
      </c>
      <c r="G52" s="906"/>
      <c r="H52" s="601" t="str">
        <f>IF($C$9="","",'4x100m'!$K$26)</f>
        <v/>
      </c>
      <c r="I52" s="906"/>
      <c r="J52" s="880"/>
      <c r="K52" s="885"/>
      <c r="L52" s="874"/>
      <c r="M52" s="885"/>
      <c r="N52" s="908"/>
      <c r="O52" s="886"/>
      <c r="P52" s="908"/>
      <c r="Q52" s="873"/>
    </row>
    <row r="53" spans="1:17" ht="12.75" customHeight="1" x14ac:dyDescent="0.2">
      <c r="A53" s="897"/>
      <c r="B53" s="914">
        <f>Start!$C29</f>
        <v>23</v>
      </c>
      <c r="C53" s="916" t="str">
        <f>IF(Start!$D29="","",Start!$D29)</f>
        <v/>
      </c>
      <c r="D53" s="919" t="str">
        <f>IF(Start!$E29="","",Start!$E29)</f>
        <v/>
      </c>
      <c r="E53" s="904" t="str">
        <f>IF($C53="","",IF(V.l.ZPV!$C$6="","0",IF(ISNA(MATCH($C53,ZPVOblN,0)),COUNTIF(ZPVOblT,".")+1,LOOKUP($C53,ZPVOblN,ZPVOblD))))</f>
        <v/>
      </c>
      <c r="F53" s="292" t="str">
        <f>IF($C$9="","",PÚ!$G$27)</f>
        <v/>
      </c>
      <c r="G53" s="884" t="str">
        <f>IF($C53="","",PÚ!$P$27)</f>
        <v/>
      </c>
      <c r="H53" s="292" t="str">
        <f>IF($C$9="","",'4x100m'!$G$27)</f>
        <v/>
      </c>
      <c r="I53" s="884" t="str">
        <f>IF($C53="","",'4x100m'!$P$27)</f>
        <v/>
      </c>
      <c r="J53" s="881" t="str">
        <f>IF($C53="","",TEST!$D$27)</f>
        <v/>
      </c>
      <c r="K53" s="887" t="str">
        <f>IF($C53="","",TEST!$H$27)</f>
        <v/>
      </c>
      <c r="L53" s="875" t="str">
        <f>IF($C53="","",'PJ-C'!$M$79)</f>
        <v/>
      </c>
      <c r="M53" s="887" t="str">
        <f>IF($C53="","",'PJ-C'!$Q$79)</f>
        <v/>
      </c>
      <c r="N53" s="890"/>
      <c r="O53" s="893">
        <f>IF($C$9="","",SUM(E53,G53,I53,K53,M53))</f>
        <v>0</v>
      </c>
      <c r="P53" s="890"/>
      <c r="Q53" s="872" t="str">
        <f>IF($C53="","",MATCH($C53,Výsledky!$M$8:$M$32,0))</f>
        <v/>
      </c>
    </row>
    <row r="54" spans="1:17" ht="12.75" customHeight="1" x14ac:dyDescent="0.2">
      <c r="A54" s="897"/>
      <c r="B54" s="927"/>
      <c r="C54" s="928"/>
      <c r="D54" s="929"/>
      <c r="E54" s="904"/>
      <c r="F54" s="174" t="str">
        <f>IF($C$9="","",PÚ!$K$27)</f>
        <v/>
      </c>
      <c r="G54" s="884"/>
      <c r="H54" s="174" t="str">
        <f>IF($C$9="","",'4x100m'!$K$27)</f>
        <v/>
      </c>
      <c r="I54" s="884"/>
      <c r="J54" s="882"/>
      <c r="K54" s="887"/>
      <c r="L54" s="875"/>
      <c r="M54" s="887"/>
      <c r="N54" s="890"/>
      <c r="O54" s="893"/>
      <c r="P54" s="890"/>
      <c r="Q54" s="872"/>
    </row>
    <row r="55" spans="1:17" ht="12.75" customHeight="1" x14ac:dyDescent="0.2">
      <c r="A55" s="897"/>
      <c r="B55" s="921">
        <f>Start!$C30</f>
        <v>24</v>
      </c>
      <c r="C55" s="923" t="str">
        <f>IF(Start!$D30="","",Start!$D30)</f>
        <v/>
      </c>
      <c r="D55" s="925" t="str">
        <f>IF(Start!$E30="","",Start!$E30)</f>
        <v/>
      </c>
      <c r="E55" s="907" t="str">
        <f>IF($C55="","",IF(V.l.ZPV!$C$6="","0",IF(ISNA(MATCH($C55,ZPVOblN,0)),COUNTIF(ZPVOblT,".")+1,LOOKUP($C55,ZPVOblN,ZPVOblD))))</f>
        <v/>
      </c>
      <c r="F55" s="600" t="str">
        <f>IF($C$9="","",PÚ!$G$28)</f>
        <v/>
      </c>
      <c r="G55" s="906" t="str">
        <f>IF($C55="","",PÚ!$P$28)</f>
        <v/>
      </c>
      <c r="H55" s="600" t="str">
        <f>IF($C$9="","",'4x100m'!$G$28)</f>
        <v/>
      </c>
      <c r="I55" s="906" t="str">
        <f>IF($C55="","",'4x100m'!$P$28)</f>
        <v/>
      </c>
      <c r="J55" s="883" t="str">
        <f>IF($C55="","",TEST!$D$28)</f>
        <v/>
      </c>
      <c r="K55" s="885" t="str">
        <f>IF($C55="","",TEST!$H$28)</f>
        <v/>
      </c>
      <c r="L55" s="874" t="str">
        <f>IF($C55="","",'PJ-C'!$M$82)</f>
        <v/>
      </c>
      <c r="M55" s="885" t="str">
        <f>IF($C55="","",'PJ-C'!$Q$82)</f>
        <v/>
      </c>
      <c r="N55" s="908"/>
      <c r="O55" s="886">
        <f>IF($C$9="","",SUM(E55,G55,I55,K55,M55))</f>
        <v>0</v>
      </c>
      <c r="P55" s="908"/>
      <c r="Q55" s="873" t="str">
        <f>IF($C55="","",MATCH($C55,Výsledky!$M$8:$M$32,0))</f>
        <v/>
      </c>
    </row>
    <row r="56" spans="1:17" ht="12.75" customHeight="1" x14ac:dyDescent="0.2">
      <c r="A56" s="897"/>
      <c r="B56" s="922"/>
      <c r="C56" s="924"/>
      <c r="D56" s="926"/>
      <c r="E56" s="907"/>
      <c r="F56" s="601" t="str">
        <f>IF($C$9="","",PÚ!$K$28)</f>
        <v/>
      </c>
      <c r="G56" s="906"/>
      <c r="H56" s="601" t="str">
        <f>IF($C$9="","",'4x100m'!$K$28)</f>
        <v/>
      </c>
      <c r="I56" s="906"/>
      <c r="J56" s="880"/>
      <c r="K56" s="885"/>
      <c r="L56" s="874"/>
      <c r="M56" s="885"/>
      <c r="N56" s="908"/>
      <c r="O56" s="886"/>
      <c r="P56" s="908"/>
      <c r="Q56" s="873"/>
    </row>
    <row r="57" spans="1:17" ht="12.75" customHeight="1" x14ac:dyDescent="0.2">
      <c r="A57" s="897"/>
      <c r="B57" s="914">
        <f>Start!$C31</f>
        <v>25</v>
      </c>
      <c r="C57" s="916" t="str">
        <f>IF(Start!$D31="","",Start!$D31)</f>
        <v/>
      </c>
      <c r="D57" s="919" t="str">
        <f>IF(Start!$E31="","",Start!$E31)</f>
        <v/>
      </c>
      <c r="E57" s="904" t="str">
        <f>IF($C57="","",IF(V.l.ZPV!$C$6="","0",IF(ISNA(MATCH($C57,ZPVOblN,0)),COUNTIF(ZPVOblT,".")+1,LOOKUP($C57,ZPVOblN,ZPVOblD))))</f>
        <v/>
      </c>
      <c r="F57" s="292" t="str">
        <f>IF($C$9="","",PÚ!$G$29)</f>
        <v/>
      </c>
      <c r="G57" s="884" t="str">
        <f>IF($C57="","",PÚ!$P$29)</f>
        <v/>
      </c>
      <c r="H57" s="292" t="str">
        <f>IF($C$9="","",'4x100m'!$G$29)</f>
        <v/>
      </c>
      <c r="I57" s="884" t="str">
        <f>IF($C57="","",'4x100m'!$P$29)</f>
        <v/>
      </c>
      <c r="J57" s="881" t="str">
        <f>IF($C57="","",TEST!$D$29)</f>
        <v/>
      </c>
      <c r="K57" s="887" t="str">
        <f>IF($C57="","",TEST!$H$29)</f>
        <v/>
      </c>
      <c r="L57" s="875" t="str">
        <f>IF($C57="","",'PJ-C'!$M$85)</f>
        <v/>
      </c>
      <c r="M57" s="887" t="str">
        <f>IF($C57="","",'PJ-C'!$Q$85)</f>
        <v/>
      </c>
      <c r="N57" s="890"/>
      <c r="O57" s="893">
        <f>IF($C$9="","",SUM(E57,G57,I57,K57,M57))</f>
        <v>0</v>
      </c>
      <c r="P57" s="890"/>
      <c r="Q57" s="872" t="str">
        <f>IF($C57="","",MATCH($C57,Výsledky!$M$8:$M$32,0))</f>
        <v/>
      </c>
    </row>
    <row r="58" spans="1:17" ht="12.75" customHeight="1" thickBot="1" x14ac:dyDescent="0.25">
      <c r="A58" s="897"/>
      <c r="B58" s="915"/>
      <c r="C58" s="917"/>
      <c r="D58" s="920"/>
      <c r="E58" s="918"/>
      <c r="F58" s="177" t="str">
        <f>IF($C$9="","",PÚ!$K$29)</f>
        <v/>
      </c>
      <c r="G58" s="909"/>
      <c r="H58" s="177" t="str">
        <f>IF($C$9="","",'4x100m'!$K$29)</f>
        <v/>
      </c>
      <c r="I58" s="909"/>
      <c r="J58" s="910"/>
      <c r="K58" s="892"/>
      <c r="L58" s="888"/>
      <c r="M58" s="892"/>
      <c r="N58" s="968"/>
      <c r="O58" s="967"/>
      <c r="P58" s="968"/>
      <c r="Q58" s="891"/>
    </row>
    <row r="59" spans="1:17" x14ac:dyDescent="0.25">
      <c r="J59" s="583"/>
    </row>
    <row r="60" spans="1:17" x14ac:dyDescent="0.25">
      <c r="J60" s="583"/>
    </row>
    <row r="61" spans="1:17" x14ac:dyDescent="0.25">
      <c r="J61" s="583"/>
    </row>
    <row r="62" spans="1:17" x14ac:dyDescent="0.25">
      <c r="J62" s="583"/>
    </row>
    <row r="63" spans="1:17" x14ac:dyDescent="0.25">
      <c r="J63" s="583"/>
    </row>
    <row r="64" spans="1:17" x14ac:dyDescent="0.25">
      <c r="J64" s="583"/>
    </row>
    <row r="65" spans="10:10" x14ac:dyDescent="0.25">
      <c r="J65" s="583"/>
    </row>
    <row r="66" spans="10:10" x14ac:dyDescent="0.25">
      <c r="J66" s="583"/>
    </row>
    <row r="67" spans="10:10" x14ac:dyDescent="0.25">
      <c r="J67" s="583"/>
    </row>
    <row r="68" spans="10:10" x14ac:dyDescent="0.25">
      <c r="J68" s="583"/>
    </row>
    <row r="69" spans="10:10" x14ac:dyDescent="0.25">
      <c r="J69" s="583"/>
    </row>
    <row r="70" spans="10:10" x14ac:dyDescent="0.25">
      <c r="J70" s="583"/>
    </row>
    <row r="71" spans="10:10" x14ac:dyDescent="0.25">
      <c r="J71" s="583"/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19685039370078741" right="0.19685039370078741" top="0.19685039370078741" bottom="0.19685039370078741" header="0" footer="0"/>
      <printOptions horizontalCentered="1" verticalCentered="1"/>
      <pageSetup paperSize="9" orientation="landscape" r:id="rId1"/>
      <headerFooter alignWithMargins="0"/>
    </customSheetView>
  </customSheetViews>
  <mergeCells count="399">
    <mergeCell ref="P35:P36"/>
    <mergeCell ref="P33:P34"/>
    <mergeCell ref="P31:P32"/>
    <mergeCell ref="P29:P30"/>
    <mergeCell ref="P25:P26"/>
    <mergeCell ref="P23:P24"/>
    <mergeCell ref="P45:P46"/>
    <mergeCell ref="P43:P44"/>
    <mergeCell ref="P41:P42"/>
    <mergeCell ref="P53:P54"/>
    <mergeCell ref="O57:O58"/>
    <mergeCell ref="P51:P52"/>
    <mergeCell ref="P49:P50"/>
    <mergeCell ref="O51:O52"/>
    <mergeCell ref="P39:P40"/>
    <mergeCell ref="N55:N56"/>
    <mergeCell ref="N57:N58"/>
    <mergeCell ref="P57:P58"/>
    <mergeCell ref="P55:P56"/>
    <mergeCell ref="O55:O56"/>
    <mergeCell ref="N47:N48"/>
    <mergeCell ref="N49:N50"/>
    <mergeCell ref="N51:N52"/>
    <mergeCell ref="N53:N54"/>
    <mergeCell ref="P47:P48"/>
    <mergeCell ref="N37:N38"/>
    <mergeCell ref="N39:N40"/>
    <mergeCell ref="N41:N42"/>
    <mergeCell ref="N43:N44"/>
    <mergeCell ref="B1:Q1"/>
    <mergeCell ref="N9:N10"/>
    <mergeCell ref="N7:N8"/>
    <mergeCell ref="P7:P8"/>
    <mergeCell ref="P9:P10"/>
    <mergeCell ref="I9:I10"/>
    <mergeCell ref="P37:P38"/>
    <mergeCell ref="C3:G3"/>
    <mergeCell ref="I3:O3"/>
    <mergeCell ref="P19:P20"/>
    <mergeCell ref="P17:P18"/>
    <mergeCell ref="P15:P16"/>
    <mergeCell ref="P13:P14"/>
    <mergeCell ref="P27:P28"/>
    <mergeCell ref="N29:N30"/>
    <mergeCell ref="N31:N32"/>
    <mergeCell ref="N33:N34"/>
    <mergeCell ref="N35:N36"/>
    <mergeCell ref="L35:L36"/>
    <mergeCell ref="M35:M36"/>
    <mergeCell ref="E7:E8"/>
    <mergeCell ref="F5:G5"/>
    <mergeCell ref="H5:I5"/>
    <mergeCell ref="F6:G6"/>
    <mergeCell ref="Q15:Q16"/>
    <mergeCell ref="Q17:Q18"/>
    <mergeCell ref="K17:K18"/>
    <mergeCell ref="O17:O18"/>
    <mergeCell ref="O15:O16"/>
    <mergeCell ref="O9:O10"/>
    <mergeCell ref="P11:P12"/>
    <mergeCell ref="J7:J8"/>
    <mergeCell ref="N13:N14"/>
    <mergeCell ref="N15:N16"/>
    <mergeCell ref="N17:N18"/>
    <mergeCell ref="J5:K5"/>
    <mergeCell ref="L5:M5"/>
    <mergeCell ref="J6:K6"/>
    <mergeCell ref="L6:M6"/>
    <mergeCell ref="I15:I16"/>
    <mergeCell ref="J9:J10"/>
    <mergeCell ref="J11:J12"/>
    <mergeCell ref="J13:J14"/>
    <mergeCell ref="J15:J16"/>
    <mergeCell ref="Q19:Q20"/>
    <mergeCell ref="Q21:Q22"/>
    <mergeCell ref="Q6:Q8"/>
    <mergeCell ref="Q9:Q10"/>
    <mergeCell ref="Q11:Q12"/>
    <mergeCell ref="Q13:Q14"/>
    <mergeCell ref="P21:P22"/>
    <mergeCell ref="O6:O8"/>
    <mergeCell ref="O11:O12"/>
    <mergeCell ref="O13:O14"/>
    <mergeCell ref="A37:A38"/>
    <mergeCell ref="B37:B38"/>
    <mergeCell ref="C37:C38"/>
    <mergeCell ref="D37:D38"/>
    <mergeCell ref="E37:E38"/>
    <mergeCell ref="G37:G38"/>
    <mergeCell ref="I37:I38"/>
    <mergeCell ref="K35:K36"/>
    <mergeCell ref="J37:J38"/>
    <mergeCell ref="E35:E36"/>
    <mergeCell ref="G35:G36"/>
    <mergeCell ref="I35:I36"/>
    <mergeCell ref="K33:K34"/>
    <mergeCell ref="A35:A36"/>
    <mergeCell ref="B35:B36"/>
    <mergeCell ref="C35:C36"/>
    <mergeCell ref="D35:D36"/>
    <mergeCell ref="O35:O36"/>
    <mergeCell ref="L33:L34"/>
    <mergeCell ref="A33:A34"/>
    <mergeCell ref="B33:B34"/>
    <mergeCell ref="C33:C34"/>
    <mergeCell ref="D33:D34"/>
    <mergeCell ref="E33:E34"/>
    <mergeCell ref="G33:G34"/>
    <mergeCell ref="I33:I34"/>
    <mergeCell ref="M33:M34"/>
    <mergeCell ref="O33:O34"/>
    <mergeCell ref="A31:A32"/>
    <mergeCell ref="B31:B32"/>
    <mergeCell ref="C31:C32"/>
    <mergeCell ref="D31:D32"/>
    <mergeCell ref="E31:E32"/>
    <mergeCell ref="G31:G32"/>
    <mergeCell ref="I31:I32"/>
    <mergeCell ref="L31:L32"/>
    <mergeCell ref="O31:O32"/>
    <mergeCell ref="A29:A30"/>
    <mergeCell ref="B29:B30"/>
    <mergeCell ref="C29:C30"/>
    <mergeCell ref="D29:D30"/>
    <mergeCell ref="E29:E30"/>
    <mergeCell ref="G29:G30"/>
    <mergeCell ref="I29:I30"/>
    <mergeCell ref="J29:J30"/>
    <mergeCell ref="K29:K30"/>
    <mergeCell ref="A27:A28"/>
    <mergeCell ref="B27:B28"/>
    <mergeCell ref="C27:C28"/>
    <mergeCell ref="D27:D28"/>
    <mergeCell ref="E27:E28"/>
    <mergeCell ref="G27:G28"/>
    <mergeCell ref="I27:I28"/>
    <mergeCell ref="J27:J28"/>
    <mergeCell ref="K27:K28"/>
    <mergeCell ref="A25:A26"/>
    <mergeCell ref="B25:B26"/>
    <mergeCell ref="C25:C26"/>
    <mergeCell ref="D25:D26"/>
    <mergeCell ref="E25:E26"/>
    <mergeCell ref="G25:G26"/>
    <mergeCell ref="I25:I26"/>
    <mergeCell ref="J25:J26"/>
    <mergeCell ref="K25:K26"/>
    <mergeCell ref="I21:I22"/>
    <mergeCell ref="J21:J22"/>
    <mergeCell ref="K21:K22"/>
    <mergeCell ref="O21:O22"/>
    <mergeCell ref="A23:A24"/>
    <mergeCell ref="B23:B24"/>
    <mergeCell ref="C23:C24"/>
    <mergeCell ref="D23:D24"/>
    <mergeCell ref="E23:E24"/>
    <mergeCell ref="G23:G24"/>
    <mergeCell ref="I23:I24"/>
    <mergeCell ref="J23:J24"/>
    <mergeCell ref="K23:K24"/>
    <mergeCell ref="O23:O24"/>
    <mergeCell ref="N21:N22"/>
    <mergeCell ref="N23:N24"/>
    <mergeCell ref="M21:M22"/>
    <mergeCell ref="M23:M24"/>
    <mergeCell ref="I39:I40"/>
    <mergeCell ref="E17:E18"/>
    <mergeCell ref="G9:G10"/>
    <mergeCell ref="A11:A12"/>
    <mergeCell ref="B11:B12"/>
    <mergeCell ref="C11:C12"/>
    <mergeCell ref="A9:A10"/>
    <mergeCell ref="B9:B10"/>
    <mergeCell ref="C9:C10"/>
    <mergeCell ref="D9:D10"/>
    <mergeCell ref="D11:D12"/>
    <mergeCell ref="I19:I20"/>
    <mergeCell ref="A17:A18"/>
    <mergeCell ref="B17:B18"/>
    <mergeCell ref="C17:C18"/>
    <mergeCell ref="D17:D18"/>
    <mergeCell ref="I17:I18"/>
    <mergeCell ref="A19:A20"/>
    <mergeCell ref="B19:B20"/>
    <mergeCell ref="C19:C20"/>
    <mergeCell ref="D19:D20"/>
    <mergeCell ref="E19:E20"/>
    <mergeCell ref="G19:G20"/>
    <mergeCell ref="A21:A22"/>
    <mergeCell ref="G41:G42"/>
    <mergeCell ref="E41:E42"/>
    <mergeCell ref="G43:G44"/>
    <mergeCell ref="E43:E44"/>
    <mergeCell ref="D41:D42"/>
    <mergeCell ref="D43:D44"/>
    <mergeCell ref="G13:G14"/>
    <mergeCell ref="A15:A16"/>
    <mergeCell ref="B15:B16"/>
    <mergeCell ref="C15:C16"/>
    <mergeCell ref="G15:G16"/>
    <mergeCell ref="A13:A14"/>
    <mergeCell ref="B13:B14"/>
    <mergeCell ref="E15:E16"/>
    <mergeCell ref="C13:C14"/>
    <mergeCell ref="D13:D14"/>
    <mergeCell ref="G39:G40"/>
    <mergeCell ref="E39:E40"/>
    <mergeCell ref="E13:E14"/>
    <mergeCell ref="B21:B22"/>
    <mergeCell ref="C21:C22"/>
    <mergeCell ref="D21:D22"/>
    <mergeCell ref="E21:E22"/>
    <mergeCell ref="G21:G22"/>
    <mergeCell ref="A39:A40"/>
    <mergeCell ref="B39:B40"/>
    <mergeCell ref="C39:C40"/>
    <mergeCell ref="A41:A42"/>
    <mergeCell ref="B41:B42"/>
    <mergeCell ref="C41:C42"/>
    <mergeCell ref="A43:A44"/>
    <mergeCell ref="B43:B44"/>
    <mergeCell ref="C43:C44"/>
    <mergeCell ref="A47:A48"/>
    <mergeCell ref="B47:B48"/>
    <mergeCell ref="C47:C48"/>
    <mergeCell ref="G47:G48"/>
    <mergeCell ref="D47:D48"/>
    <mergeCell ref="E47:E48"/>
    <mergeCell ref="A45:A46"/>
    <mergeCell ref="B45:B46"/>
    <mergeCell ref="C45:C46"/>
    <mergeCell ref="G45:G46"/>
    <mergeCell ref="E45:E46"/>
    <mergeCell ref="D45:D46"/>
    <mergeCell ref="E49:E50"/>
    <mergeCell ref="I51:I52"/>
    <mergeCell ref="I53:I54"/>
    <mergeCell ref="A49:A50"/>
    <mergeCell ref="B49:B50"/>
    <mergeCell ref="C49:C50"/>
    <mergeCell ref="G49:G50"/>
    <mergeCell ref="D49:D50"/>
    <mergeCell ref="A51:A52"/>
    <mergeCell ref="B51:B52"/>
    <mergeCell ref="C51:C52"/>
    <mergeCell ref="G51:G52"/>
    <mergeCell ref="E51:E52"/>
    <mergeCell ref="D51:D52"/>
    <mergeCell ref="A53:A54"/>
    <mergeCell ref="B53:B54"/>
    <mergeCell ref="C53:C54"/>
    <mergeCell ref="G53:G54"/>
    <mergeCell ref="E53:E54"/>
    <mergeCell ref="D53:D54"/>
    <mergeCell ref="A57:A58"/>
    <mergeCell ref="B57:B58"/>
    <mergeCell ref="C57:C58"/>
    <mergeCell ref="G57:G58"/>
    <mergeCell ref="E57:E58"/>
    <mergeCell ref="D57:D58"/>
    <mergeCell ref="A55:A56"/>
    <mergeCell ref="B55:B56"/>
    <mergeCell ref="C55:C56"/>
    <mergeCell ref="G55:G56"/>
    <mergeCell ref="E55:E56"/>
    <mergeCell ref="D55:D56"/>
    <mergeCell ref="K39:K40"/>
    <mergeCell ref="K31:K32"/>
    <mergeCell ref="K37:K38"/>
    <mergeCell ref="K41:K42"/>
    <mergeCell ref="K47:K48"/>
    <mergeCell ref="K49:K50"/>
    <mergeCell ref="K51:K52"/>
    <mergeCell ref="Q23:Q24"/>
    <mergeCell ref="Q25:Q26"/>
    <mergeCell ref="Q27:Q28"/>
    <mergeCell ref="Q29:Q30"/>
    <mergeCell ref="M27:M28"/>
    <mergeCell ref="O39:O40"/>
    <mergeCell ref="O49:O50"/>
    <mergeCell ref="O45:O46"/>
    <mergeCell ref="O47:O48"/>
    <mergeCell ref="O41:O42"/>
    <mergeCell ref="O43:O44"/>
    <mergeCell ref="O25:O26"/>
    <mergeCell ref="O27:O28"/>
    <mergeCell ref="O29:O30"/>
    <mergeCell ref="L37:L38"/>
    <mergeCell ref="M37:M38"/>
    <mergeCell ref="O37:O38"/>
    <mergeCell ref="I45:I46"/>
    <mergeCell ref="I41:I42"/>
    <mergeCell ref="I43:I44"/>
    <mergeCell ref="K43:K44"/>
    <mergeCell ref="J45:J46"/>
    <mergeCell ref="K45:K46"/>
    <mergeCell ref="J43:J44"/>
    <mergeCell ref="I57:I58"/>
    <mergeCell ref="K57:K58"/>
    <mergeCell ref="I47:I48"/>
    <mergeCell ref="I55:I56"/>
    <mergeCell ref="I49:I50"/>
    <mergeCell ref="J47:J48"/>
    <mergeCell ref="J49:J50"/>
    <mergeCell ref="K55:K56"/>
    <mergeCell ref="K53:K54"/>
    <mergeCell ref="J55:J56"/>
    <mergeCell ref="J57:J58"/>
    <mergeCell ref="N27:N28"/>
    <mergeCell ref="M13:M14"/>
    <mergeCell ref="M15:M16"/>
    <mergeCell ref="L13:L14"/>
    <mergeCell ref="L15:L16"/>
    <mergeCell ref="L25:L26"/>
    <mergeCell ref="N19:N20"/>
    <mergeCell ref="L21:L22"/>
    <mergeCell ref="L23:L24"/>
    <mergeCell ref="L27:L28"/>
    <mergeCell ref="K15:K16"/>
    <mergeCell ref="K11:K12"/>
    <mergeCell ref="K13:K14"/>
    <mergeCell ref="N11:N12"/>
    <mergeCell ref="M11:M12"/>
    <mergeCell ref="L11:L12"/>
    <mergeCell ref="L19:L20"/>
    <mergeCell ref="M25:M26"/>
    <mergeCell ref="N25:N26"/>
    <mergeCell ref="M57:M58"/>
    <mergeCell ref="L53:L54"/>
    <mergeCell ref="L55:L56"/>
    <mergeCell ref="O53:O54"/>
    <mergeCell ref="M29:M30"/>
    <mergeCell ref="M31:M32"/>
    <mergeCell ref="B6:B8"/>
    <mergeCell ref="C6:C8"/>
    <mergeCell ref="M7:M8"/>
    <mergeCell ref="M9:M10"/>
    <mergeCell ref="L9:L10"/>
    <mergeCell ref="K7:K8"/>
    <mergeCell ref="K9:K10"/>
    <mergeCell ref="E9:E10"/>
    <mergeCell ref="G7:G8"/>
    <mergeCell ref="I7:I8"/>
    <mergeCell ref="H6:I6"/>
    <mergeCell ref="D6:D8"/>
    <mergeCell ref="I13:I14"/>
    <mergeCell ref="G11:G12"/>
    <mergeCell ref="I11:I12"/>
    <mergeCell ref="E11:E12"/>
    <mergeCell ref="J19:J20"/>
    <mergeCell ref="J17:J18"/>
    <mergeCell ref="L57:L58"/>
    <mergeCell ref="Q31:Q32"/>
    <mergeCell ref="Q33:Q34"/>
    <mergeCell ref="Q35:Q36"/>
    <mergeCell ref="Q37:Q38"/>
    <mergeCell ref="Q39:Q40"/>
    <mergeCell ref="Q41:Q42"/>
    <mergeCell ref="Q43:Q44"/>
    <mergeCell ref="M53:M54"/>
    <mergeCell ref="M55:M56"/>
    <mergeCell ref="M39:M40"/>
    <mergeCell ref="M49:M50"/>
    <mergeCell ref="M51:M52"/>
    <mergeCell ref="N45:N46"/>
    <mergeCell ref="L39:L40"/>
    <mergeCell ref="M41:M42"/>
    <mergeCell ref="M43:M44"/>
    <mergeCell ref="M45:M46"/>
    <mergeCell ref="Q57:Q58"/>
    <mergeCell ref="L47:L48"/>
    <mergeCell ref="Q45:Q46"/>
    <mergeCell ref="Q47:Q48"/>
    <mergeCell ref="M47:M48"/>
    <mergeCell ref="L45:L46"/>
    <mergeCell ref="Q49:Q50"/>
    <mergeCell ref="Q51:Q52"/>
    <mergeCell ref="Q53:Q54"/>
    <mergeCell ref="Q55:Q56"/>
    <mergeCell ref="L51:L52"/>
    <mergeCell ref="L49:L50"/>
    <mergeCell ref="L43:L44"/>
    <mergeCell ref="L17:L18"/>
    <mergeCell ref="D15:D16"/>
    <mergeCell ref="D39:D40"/>
    <mergeCell ref="J39:J40"/>
    <mergeCell ref="J41:J42"/>
    <mergeCell ref="J31:J32"/>
    <mergeCell ref="J33:J34"/>
    <mergeCell ref="J35:J36"/>
    <mergeCell ref="G17:G18"/>
    <mergeCell ref="J53:J54"/>
    <mergeCell ref="J51:J52"/>
    <mergeCell ref="L41:L42"/>
    <mergeCell ref="L29:L30"/>
    <mergeCell ref="K19:K20"/>
    <mergeCell ref="O19:O20"/>
    <mergeCell ref="M17:M18"/>
    <mergeCell ref="M19:M20"/>
  </mergeCells>
  <phoneticPr fontId="0" type="noConversion"/>
  <conditionalFormatting sqref="F9 F11 F13 F15 F17 F19 F21 F23 F25 F27 F29 F31 F33 F35 F37 F39 F41 F43 F45 F47 F49 F51 F53 F55 F57">
    <cfRule type="cellIs" dxfId="3" priority="1" stopIfTrue="1" operator="greaterThan">
      <formula>$F10</formula>
    </cfRule>
  </conditionalFormatting>
  <conditionalFormatting sqref="F10 F12 F14 F16 F18 F20 F22 F24 F26 F28 F30 F32 F34 F36 F38 F40 F42 F44 F46 F48 F50 F52 F54 F56 F58">
    <cfRule type="cellIs" dxfId="2" priority="2" stopIfTrue="1" operator="greaterThan">
      <formula>$F9</formula>
    </cfRule>
  </conditionalFormatting>
  <conditionalFormatting sqref="H9 H11 H13 H15 H17 H19 H21 H23 H25 H27 H29 H31 H33 H35 H37 H39 H41 H43 H45 H47 H49 H51 H53 H55 H57">
    <cfRule type="cellIs" dxfId="1" priority="3" stopIfTrue="1" operator="greaterThan">
      <formula>$H10</formula>
    </cfRule>
  </conditionalFormatting>
  <conditionalFormatting sqref="H10 H12 H14 H16 H18 H20 H22 H24 H26 H28 H30 H32 H34 H36 H38 H40 H42 H44 H46 H48 H50 H52 H54 H56 H58">
    <cfRule type="cellIs" dxfId="0" priority="4" stopIfTrue="1" operator="greaterThan">
      <formula>$H9</formula>
    </cfRule>
  </conditionalFormatting>
  <printOptions horizontalCentered="1"/>
  <pageMargins left="0" right="0" top="0.39370078740157483" bottom="0.39370078740157483" header="0.11811023622047245" footer="0.11811023622047245"/>
  <pageSetup paperSize="9" scale="92" orientation="portrait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14">
    <pageSetUpPr autoPageBreaks="0"/>
  </sheetPr>
  <dimension ref="B1:J300"/>
  <sheetViews>
    <sheetView showGridLines="0" showRowColHeaders="0" workbookViewId="0">
      <selection activeCell="L7" sqref="L7"/>
    </sheetView>
  </sheetViews>
  <sheetFormatPr defaultColWidth="5.7109375" defaultRowHeight="12.75" x14ac:dyDescent="0.2"/>
  <cols>
    <col min="1" max="1" width="1.140625" style="1" customWidth="1"/>
    <col min="2" max="10" width="7.85546875" style="1" customWidth="1"/>
    <col min="11" max="11" width="1.140625" style="1" customWidth="1"/>
    <col min="12" max="16384" width="5.7109375" style="1"/>
  </cols>
  <sheetData>
    <row r="1" spans="2:10" ht="26.25" x14ac:dyDescent="0.4">
      <c r="B1" s="781" t="s">
        <v>13</v>
      </c>
      <c r="C1" s="781"/>
      <c r="D1" s="781"/>
      <c r="E1" s="781"/>
      <c r="F1" s="781"/>
      <c r="G1" s="781"/>
      <c r="H1" s="781"/>
      <c r="I1" s="781"/>
      <c r="J1" s="781"/>
    </row>
    <row r="2" spans="2:10" ht="15" customHeight="1" x14ac:dyDescent="0.2"/>
    <row r="3" spans="2:10" x14ac:dyDescent="0.2">
      <c r="B3" s="178"/>
      <c r="C3" s="178"/>
      <c r="D3" s="178"/>
      <c r="E3" s="178"/>
      <c r="F3" s="178"/>
      <c r="G3" s="178"/>
      <c r="H3" s="178"/>
      <c r="I3" s="178"/>
      <c r="J3" s="178"/>
    </row>
    <row r="4" spans="2:10" x14ac:dyDescent="0.2">
      <c r="B4" s="178"/>
      <c r="C4" s="178"/>
      <c r="D4" s="178"/>
      <c r="E4" s="178"/>
      <c r="F4" s="178"/>
      <c r="G4" s="178"/>
      <c r="H4" s="178"/>
      <c r="I4" s="178"/>
      <c r="J4" s="178"/>
    </row>
    <row r="5" spans="2:10" x14ac:dyDescent="0.2">
      <c r="B5" s="178"/>
      <c r="C5" s="178"/>
      <c r="D5" s="178"/>
      <c r="E5" s="178"/>
      <c r="F5" s="178"/>
      <c r="G5" s="178"/>
      <c r="H5" s="178"/>
      <c r="I5" s="178"/>
      <c r="J5" s="178"/>
    </row>
    <row r="6" spans="2:10" x14ac:dyDescent="0.2">
      <c r="B6" s="178"/>
      <c r="C6" s="178"/>
      <c r="D6" s="178"/>
      <c r="E6" s="178"/>
      <c r="F6" s="178"/>
      <c r="G6" s="178"/>
      <c r="H6" s="178"/>
      <c r="I6" s="178"/>
      <c r="J6" s="178"/>
    </row>
    <row r="7" spans="2:10" x14ac:dyDescent="0.2">
      <c r="B7" s="178"/>
      <c r="C7" s="178"/>
      <c r="D7" s="178"/>
      <c r="E7" s="178"/>
      <c r="F7" s="178"/>
      <c r="G7" s="178"/>
      <c r="H7" s="178"/>
      <c r="I7" s="178"/>
      <c r="J7" s="178"/>
    </row>
    <row r="8" spans="2:10" x14ac:dyDescent="0.2">
      <c r="B8" s="178"/>
      <c r="C8" s="178"/>
      <c r="D8" s="178"/>
      <c r="E8" s="178"/>
      <c r="F8" s="178"/>
      <c r="G8" s="178"/>
      <c r="H8" s="178"/>
      <c r="I8" s="178"/>
      <c r="J8" s="178"/>
    </row>
    <row r="9" spans="2:10" x14ac:dyDescent="0.2">
      <c r="B9" s="178"/>
      <c r="C9" s="178"/>
      <c r="D9" s="178"/>
      <c r="E9" s="178"/>
      <c r="F9" s="178"/>
      <c r="G9" s="178"/>
      <c r="H9" s="178"/>
      <c r="I9" s="178"/>
      <c r="J9" s="178"/>
    </row>
    <row r="10" spans="2:10" x14ac:dyDescent="0.2">
      <c r="B10" s="178"/>
      <c r="C10" s="178"/>
      <c r="D10" s="178"/>
      <c r="E10" s="178"/>
      <c r="F10" s="178"/>
      <c r="G10" s="178"/>
      <c r="H10" s="178"/>
      <c r="I10" s="178"/>
      <c r="J10" s="178"/>
    </row>
    <row r="11" spans="2:10" x14ac:dyDescent="0.2">
      <c r="B11" s="178"/>
      <c r="C11" s="178"/>
      <c r="D11" s="178"/>
      <c r="E11" s="178"/>
      <c r="F11" s="178"/>
      <c r="G11" s="178"/>
      <c r="H11" s="178"/>
      <c r="I11" s="178"/>
      <c r="J11" s="178"/>
    </row>
    <row r="12" spans="2:10" x14ac:dyDescent="0.2">
      <c r="B12" s="178"/>
      <c r="C12" s="178"/>
      <c r="D12" s="178"/>
      <c r="E12" s="178"/>
      <c r="F12" s="178"/>
      <c r="G12" s="178"/>
      <c r="H12" s="178"/>
      <c r="I12" s="178"/>
      <c r="J12" s="178"/>
    </row>
    <row r="13" spans="2:10" x14ac:dyDescent="0.2">
      <c r="B13" s="178"/>
      <c r="C13" s="178"/>
      <c r="D13" s="178"/>
      <c r="E13" s="178"/>
      <c r="F13" s="178"/>
      <c r="G13" s="178"/>
      <c r="H13" s="178"/>
      <c r="I13" s="178"/>
      <c r="J13" s="178"/>
    </row>
    <row r="14" spans="2:10" x14ac:dyDescent="0.2">
      <c r="B14" s="178"/>
      <c r="C14" s="178"/>
      <c r="D14" s="178"/>
      <c r="E14" s="178"/>
      <c r="F14" s="178"/>
      <c r="G14" s="178"/>
      <c r="H14" s="178"/>
      <c r="I14" s="178"/>
      <c r="J14" s="178"/>
    </row>
    <row r="15" spans="2:10" x14ac:dyDescent="0.2">
      <c r="B15" s="178"/>
      <c r="C15" s="178"/>
      <c r="D15" s="178"/>
      <c r="E15" s="178"/>
      <c r="F15" s="178"/>
      <c r="G15" s="178"/>
      <c r="H15" s="178"/>
      <c r="I15" s="178"/>
      <c r="J15" s="178"/>
    </row>
    <row r="16" spans="2:10" x14ac:dyDescent="0.2">
      <c r="B16" s="178"/>
      <c r="C16" s="178"/>
      <c r="D16" s="178"/>
      <c r="E16" s="178"/>
      <c r="F16" s="178"/>
      <c r="G16" s="178"/>
      <c r="H16" s="178"/>
      <c r="I16" s="178"/>
      <c r="J16" s="178"/>
    </row>
    <row r="17" spans="2:10" x14ac:dyDescent="0.2">
      <c r="B17" s="178"/>
      <c r="C17" s="178"/>
      <c r="D17" s="178"/>
      <c r="E17" s="178"/>
      <c r="F17" s="178"/>
      <c r="G17" s="178"/>
      <c r="H17" s="178"/>
      <c r="I17" s="178"/>
      <c r="J17" s="178"/>
    </row>
    <row r="18" spans="2:10" x14ac:dyDescent="0.2">
      <c r="B18" s="178"/>
      <c r="C18" s="178"/>
      <c r="D18" s="178"/>
      <c r="E18" s="178"/>
      <c r="F18" s="178"/>
      <c r="G18" s="178"/>
      <c r="H18" s="178"/>
      <c r="I18" s="178"/>
      <c r="J18" s="178"/>
    </row>
    <row r="19" spans="2:10" x14ac:dyDescent="0.2">
      <c r="B19" s="178"/>
      <c r="C19" s="178"/>
      <c r="D19" s="178"/>
      <c r="E19" s="178"/>
      <c r="F19" s="178"/>
      <c r="G19" s="178"/>
      <c r="H19" s="178"/>
      <c r="I19" s="178"/>
      <c r="J19" s="178"/>
    </row>
    <row r="20" spans="2:10" x14ac:dyDescent="0.2">
      <c r="B20" s="178"/>
      <c r="C20" s="178"/>
      <c r="D20" s="178"/>
      <c r="E20" s="178"/>
      <c r="F20" s="178"/>
      <c r="G20" s="178"/>
      <c r="H20" s="178"/>
      <c r="I20" s="178"/>
      <c r="J20" s="178"/>
    </row>
    <row r="21" spans="2:10" x14ac:dyDescent="0.2">
      <c r="B21" s="178"/>
      <c r="C21" s="178"/>
      <c r="D21" s="178"/>
      <c r="E21" s="178"/>
      <c r="F21" s="178"/>
      <c r="G21" s="178"/>
      <c r="H21" s="178"/>
      <c r="I21" s="178"/>
      <c r="J21" s="178"/>
    </row>
    <row r="22" spans="2:10" x14ac:dyDescent="0.2">
      <c r="B22" s="178"/>
      <c r="C22" s="178"/>
      <c r="D22" s="178"/>
      <c r="E22" s="178"/>
      <c r="F22" s="178"/>
      <c r="G22" s="178"/>
      <c r="H22" s="178"/>
      <c r="I22" s="178"/>
      <c r="J22" s="178"/>
    </row>
    <row r="23" spans="2:10" x14ac:dyDescent="0.2">
      <c r="B23" s="178"/>
      <c r="C23" s="178"/>
      <c r="D23" s="178"/>
      <c r="E23" s="178"/>
      <c r="F23" s="178"/>
      <c r="G23" s="178"/>
      <c r="H23" s="178"/>
      <c r="I23" s="178"/>
      <c r="J23" s="178"/>
    </row>
    <row r="24" spans="2:10" x14ac:dyDescent="0.2">
      <c r="B24" s="178"/>
      <c r="C24" s="178"/>
      <c r="D24" s="178"/>
      <c r="E24" s="178"/>
      <c r="F24" s="178"/>
      <c r="G24" s="178"/>
      <c r="H24" s="178"/>
      <c r="I24" s="178"/>
      <c r="J24" s="178"/>
    </row>
    <row r="25" spans="2:10" x14ac:dyDescent="0.2">
      <c r="B25" s="178"/>
      <c r="C25" s="178"/>
      <c r="D25" s="178"/>
      <c r="E25" s="178"/>
      <c r="F25" s="178"/>
      <c r="G25" s="178"/>
      <c r="H25" s="178"/>
      <c r="I25" s="178"/>
      <c r="J25" s="178"/>
    </row>
    <row r="26" spans="2:10" x14ac:dyDescent="0.2">
      <c r="B26" s="178"/>
      <c r="C26" s="178"/>
      <c r="D26" s="178"/>
      <c r="E26" s="178"/>
      <c r="F26" s="178"/>
      <c r="G26" s="178"/>
      <c r="H26" s="178"/>
      <c r="I26" s="178"/>
      <c r="J26" s="178"/>
    </row>
    <row r="27" spans="2:10" x14ac:dyDescent="0.2">
      <c r="B27" s="178"/>
      <c r="C27" s="178"/>
      <c r="D27" s="178"/>
      <c r="E27" s="178"/>
      <c r="F27" s="178"/>
      <c r="G27" s="178"/>
      <c r="H27" s="178"/>
      <c r="I27" s="178"/>
      <c r="J27" s="178"/>
    </row>
    <row r="28" spans="2:10" x14ac:dyDescent="0.2">
      <c r="B28" s="178"/>
      <c r="C28" s="178"/>
      <c r="D28" s="178"/>
      <c r="E28" s="178"/>
      <c r="F28" s="178"/>
      <c r="G28" s="178"/>
      <c r="H28" s="178"/>
      <c r="I28" s="178"/>
      <c r="J28" s="178"/>
    </row>
    <row r="29" spans="2:10" x14ac:dyDescent="0.2">
      <c r="B29" s="178"/>
      <c r="C29" s="178"/>
      <c r="D29" s="178"/>
      <c r="E29" s="178"/>
      <c r="F29" s="178"/>
      <c r="G29" s="178"/>
      <c r="H29" s="178"/>
      <c r="I29" s="178"/>
      <c r="J29" s="178"/>
    </row>
    <row r="30" spans="2:10" x14ac:dyDescent="0.2">
      <c r="B30" s="178"/>
      <c r="C30" s="178"/>
      <c r="D30" s="178"/>
      <c r="E30" s="178"/>
      <c r="F30" s="178"/>
      <c r="G30" s="178"/>
      <c r="H30" s="178"/>
      <c r="I30" s="178"/>
      <c r="J30" s="178"/>
    </row>
    <row r="31" spans="2:10" x14ac:dyDescent="0.2">
      <c r="B31" s="178"/>
      <c r="C31" s="178"/>
      <c r="D31" s="178"/>
      <c r="E31" s="178"/>
      <c r="F31" s="178"/>
      <c r="G31" s="178"/>
      <c r="H31" s="178"/>
      <c r="I31" s="178"/>
      <c r="J31" s="178"/>
    </row>
    <row r="32" spans="2:10" x14ac:dyDescent="0.2">
      <c r="B32" s="178"/>
      <c r="C32" s="178"/>
      <c r="D32" s="178"/>
      <c r="E32" s="178"/>
      <c r="F32" s="178"/>
      <c r="G32" s="178"/>
      <c r="H32" s="178"/>
      <c r="I32" s="178"/>
      <c r="J32" s="178"/>
    </row>
    <row r="33" spans="2:10" x14ac:dyDescent="0.2">
      <c r="B33" s="178"/>
      <c r="C33" s="178"/>
      <c r="D33" s="178"/>
      <c r="E33" s="178"/>
      <c r="F33" s="178"/>
      <c r="G33" s="178"/>
      <c r="H33" s="178"/>
      <c r="I33" s="178"/>
      <c r="J33" s="178"/>
    </row>
    <row r="34" spans="2:10" x14ac:dyDescent="0.2">
      <c r="B34" s="178"/>
      <c r="C34" s="178"/>
      <c r="D34" s="178"/>
      <c r="E34" s="178"/>
      <c r="F34" s="178"/>
      <c r="G34" s="178"/>
      <c r="H34" s="178"/>
      <c r="I34" s="178"/>
      <c r="J34" s="178"/>
    </row>
    <row r="35" spans="2:10" x14ac:dyDescent="0.2">
      <c r="B35" s="178"/>
      <c r="C35" s="178"/>
      <c r="D35" s="178"/>
      <c r="E35" s="178"/>
      <c r="F35" s="178"/>
      <c r="G35" s="178"/>
      <c r="H35" s="178"/>
      <c r="I35" s="178"/>
      <c r="J35" s="178"/>
    </row>
    <row r="36" spans="2:10" x14ac:dyDescent="0.2">
      <c r="B36" s="178"/>
      <c r="C36" s="178"/>
      <c r="D36" s="178"/>
      <c r="E36" s="178"/>
      <c r="F36" s="178"/>
      <c r="G36" s="178"/>
      <c r="H36" s="178"/>
      <c r="I36" s="178"/>
      <c r="J36" s="178"/>
    </row>
    <row r="37" spans="2:10" x14ac:dyDescent="0.2">
      <c r="B37" s="178"/>
      <c r="C37" s="178"/>
      <c r="D37" s="178"/>
      <c r="E37" s="178"/>
      <c r="F37" s="178"/>
      <c r="G37" s="178"/>
      <c r="H37" s="178"/>
      <c r="I37" s="178"/>
      <c r="J37" s="178"/>
    </row>
    <row r="38" spans="2:10" x14ac:dyDescent="0.2">
      <c r="B38" s="178"/>
      <c r="C38" s="178"/>
      <c r="D38" s="178"/>
      <c r="E38" s="178"/>
      <c r="F38" s="178"/>
      <c r="G38" s="178"/>
      <c r="H38" s="178"/>
      <c r="I38" s="178"/>
      <c r="J38" s="178"/>
    </row>
    <row r="39" spans="2:10" x14ac:dyDescent="0.2">
      <c r="B39" s="178"/>
      <c r="C39" s="178"/>
      <c r="D39" s="178"/>
      <c r="E39" s="178"/>
      <c r="F39" s="178"/>
      <c r="G39" s="178"/>
      <c r="H39" s="178"/>
      <c r="I39" s="178"/>
      <c r="J39" s="178"/>
    </row>
    <row r="40" spans="2:10" x14ac:dyDescent="0.2">
      <c r="B40" s="178"/>
      <c r="C40" s="178"/>
      <c r="D40" s="178"/>
      <c r="E40" s="178"/>
      <c r="F40" s="178"/>
      <c r="G40" s="178"/>
      <c r="H40" s="178"/>
      <c r="I40" s="178"/>
      <c r="J40" s="178"/>
    </row>
    <row r="41" spans="2:10" x14ac:dyDescent="0.2">
      <c r="B41" s="178"/>
      <c r="C41" s="178"/>
      <c r="D41" s="178"/>
      <c r="E41" s="178"/>
      <c r="F41" s="178"/>
      <c r="G41" s="178"/>
      <c r="H41" s="178"/>
      <c r="I41" s="178"/>
      <c r="J41" s="178"/>
    </row>
    <row r="42" spans="2:10" x14ac:dyDescent="0.2">
      <c r="B42" s="178"/>
      <c r="C42" s="178"/>
      <c r="D42" s="178"/>
      <c r="E42" s="178"/>
      <c r="F42" s="178"/>
      <c r="G42" s="178"/>
      <c r="H42" s="178"/>
      <c r="I42" s="178"/>
      <c r="J42" s="178"/>
    </row>
    <row r="43" spans="2:10" x14ac:dyDescent="0.2">
      <c r="B43" s="178"/>
      <c r="C43" s="178"/>
      <c r="D43" s="178"/>
      <c r="E43" s="178"/>
      <c r="F43" s="178"/>
      <c r="G43" s="178"/>
      <c r="H43" s="178"/>
      <c r="I43" s="178"/>
      <c r="J43" s="178"/>
    </row>
    <row r="44" spans="2:10" x14ac:dyDescent="0.2">
      <c r="B44" s="178"/>
      <c r="C44" s="178"/>
      <c r="D44" s="178"/>
      <c r="E44" s="178"/>
      <c r="F44" s="178"/>
      <c r="G44" s="178"/>
      <c r="H44" s="178"/>
      <c r="I44" s="178"/>
      <c r="J44" s="178"/>
    </row>
    <row r="45" spans="2:10" x14ac:dyDescent="0.2">
      <c r="B45" s="178"/>
      <c r="C45" s="178"/>
      <c r="D45" s="178"/>
      <c r="E45" s="178"/>
      <c r="F45" s="178"/>
      <c r="G45" s="178"/>
      <c r="H45" s="178"/>
      <c r="I45" s="178"/>
      <c r="J45" s="178"/>
    </row>
    <row r="46" spans="2:10" x14ac:dyDescent="0.2">
      <c r="B46" s="178"/>
      <c r="C46" s="178"/>
      <c r="D46" s="178"/>
      <c r="E46" s="178"/>
      <c r="F46" s="178"/>
      <c r="G46" s="178"/>
      <c r="H46" s="178"/>
      <c r="I46" s="178"/>
      <c r="J46" s="178"/>
    </row>
    <row r="47" spans="2:10" x14ac:dyDescent="0.2">
      <c r="B47" s="178"/>
      <c r="C47" s="178"/>
      <c r="D47" s="178"/>
      <c r="E47" s="178"/>
      <c r="F47" s="178"/>
      <c r="G47" s="178"/>
      <c r="H47" s="178"/>
      <c r="I47" s="178"/>
      <c r="J47" s="178"/>
    </row>
    <row r="48" spans="2:10" x14ac:dyDescent="0.2">
      <c r="B48" s="178"/>
      <c r="C48" s="178"/>
      <c r="D48" s="178"/>
      <c r="E48" s="178"/>
      <c r="F48" s="178"/>
      <c r="G48" s="178"/>
      <c r="H48" s="178"/>
      <c r="I48" s="178"/>
      <c r="J48" s="178"/>
    </row>
    <row r="49" spans="2:10" x14ac:dyDescent="0.2">
      <c r="B49" s="178"/>
      <c r="C49" s="178"/>
      <c r="D49" s="178"/>
      <c r="E49" s="178"/>
      <c r="F49" s="178"/>
      <c r="G49" s="178"/>
      <c r="H49" s="178"/>
      <c r="I49" s="178"/>
      <c r="J49" s="178"/>
    </row>
    <row r="50" spans="2:10" x14ac:dyDescent="0.2">
      <c r="B50" s="178"/>
      <c r="C50" s="178"/>
      <c r="D50" s="178"/>
      <c r="E50" s="178"/>
      <c r="F50" s="178"/>
      <c r="G50" s="178"/>
      <c r="H50" s="178"/>
      <c r="I50" s="178"/>
      <c r="J50" s="178"/>
    </row>
    <row r="51" spans="2:10" x14ac:dyDescent="0.2">
      <c r="B51" s="178"/>
      <c r="C51" s="178"/>
      <c r="D51" s="178"/>
      <c r="E51" s="178"/>
      <c r="F51" s="178"/>
      <c r="G51" s="178"/>
      <c r="H51" s="178"/>
      <c r="I51" s="178"/>
      <c r="J51" s="178"/>
    </row>
    <row r="52" spans="2:10" x14ac:dyDescent="0.2">
      <c r="B52" s="178"/>
      <c r="C52" s="178"/>
      <c r="D52" s="178"/>
      <c r="E52" s="178"/>
      <c r="F52" s="178"/>
      <c r="G52" s="178"/>
      <c r="H52" s="178"/>
      <c r="I52" s="178"/>
      <c r="J52" s="178"/>
    </row>
    <row r="53" spans="2:10" x14ac:dyDescent="0.2">
      <c r="B53" s="178"/>
      <c r="C53" s="178"/>
      <c r="D53" s="178"/>
      <c r="E53" s="178"/>
      <c r="F53" s="178"/>
      <c r="G53" s="178"/>
      <c r="H53" s="178"/>
      <c r="I53" s="178"/>
      <c r="J53" s="178"/>
    </row>
    <row r="54" spans="2:10" x14ac:dyDescent="0.2">
      <c r="B54" s="178"/>
      <c r="C54" s="178"/>
      <c r="D54" s="178"/>
      <c r="E54" s="178"/>
      <c r="F54" s="178"/>
      <c r="G54" s="178"/>
      <c r="H54" s="178"/>
      <c r="I54" s="178"/>
      <c r="J54" s="178"/>
    </row>
    <row r="55" spans="2:10" x14ac:dyDescent="0.2">
      <c r="B55" s="178"/>
      <c r="C55" s="178"/>
      <c r="D55" s="178"/>
      <c r="E55" s="178"/>
      <c r="F55" s="178"/>
      <c r="G55" s="178"/>
      <c r="H55" s="178"/>
      <c r="I55" s="178"/>
      <c r="J55" s="178"/>
    </row>
    <row r="56" spans="2:10" x14ac:dyDescent="0.2">
      <c r="B56" s="178"/>
      <c r="C56" s="178"/>
      <c r="D56" s="178"/>
      <c r="E56" s="178"/>
      <c r="F56" s="178"/>
      <c r="G56" s="178"/>
      <c r="H56" s="178"/>
      <c r="I56" s="178"/>
      <c r="J56" s="178"/>
    </row>
    <row r="57" spans="2:10" x14ac:dyDescent="0.2">
      <c r="B57" s="178"/>
      <c r="C57" s="178"/>
      <c r="D57" s="178"/>
      <c r="E57" s="178"/>
      <c r="F57" s="178"/>
      <c r="G57" s="178"/>
      <c r="H57" s="178"/>
      <c r="I57" s="178"/>
      <c r="J57" s="178"/>
    </row>
    <row r="58" spans="2:10" x14ac:dyDescent="0.2">
      <c r="B58" s="178"/>
      <c r="C58" s="178"/>
      <c r="D58" s="178"/>
      <c r="E58" s="178"/>
      <c r="F58" s="178"/>
      <c r="G58" s="178"/>
      <c r="H58" s="178"/>
      <c r="I58" s="178"/>
      <c r="J58" s="178"/>
    </row>
    <row r="59" spans="2:10" x14ac:dyDescent="0.2">
      <c r="B59" s="178"/>
      <c r="C59" s="178"/>
      <c r="D59" s="178"/>
      <c r="E59" s="178"/>
      <c r="F59" s="178"/>
      <c r="G59" s="178"/>
      <c r="H59" s="178"/>
      <c r="I59" s="178"/>
      <c r="J59" s="178"/>
    </row>
    <row r="60" spans="2:10" x14ac:dyDescent="0.2">
      <c r="B60" s="178"/>
      <c r="C60" s="178"/>
      <c r="D60" s="178"/>
      <c r="E60" s="178"/>
      <c r="F60" s="178"/>
      <c r="G60" s="178"/>
      <c r="H60" s="178"/>
      <c r="I60" s="178"/>
      <c r="J60" s="178"/>
    </row>
    <row r="61" spans="2:10" x14ac:dyDescent="0.2">
      <c r="B61" s="178"/>
      <c r="C61" s="178"/>
      <c r="D61" s="178"/>
      <c r="E61" s="178"/>
      <c r="F61" s="178"/>
      <c r="G61" s="178"/>
      <c r="H61" s="178"/>
      <c r="I61" s="178"/>
      <c r="J61" s="178"/>
    </row>
    <row r="62" spans="2:10" x14ac:dyDescent="0.2">
      <c r="B62" s="178"/>
      <c r="C62" s="178"/>
      <c r="D62" s="178"/>
      <c r="E62" s="178"/>
      <c r="F62" s="178"/>
      <c r="G62" s="178"/>
      <c r="H62" s="178"/>
      <c r="I62" s="178"/>
      <c r="J62" s="178"/>
    </row>
    <row r="63" spans="2:10" x14ac:dyDescent="0.2">
      <c r="B63" s="178"/>
      <c r="C63" s="178"/>
      <c r="D63" s="178"/>
      <c r="E63" s="178"/>
      <c r="F63" s="178"/>
      <c r="G63" s="178"/>
      <c r="H63" s="178"/>
      <c r="I63" s="178"/>
      <c r="J63" s="178"/>
    </row>
    <row r="64" spans="2:10" x14ac:dyDescent="0.2">
      <c r="B64" s="178"/>
      <c r="C64" s="178"/>
      <c r="D64" s="178"/>
      <c r="E64" s="178"/>
      <c r="F64" s="178"/>
      <c r="G64" s="178"/>
      <c r="H64" s="178"/>
      <c r="I64" s="178"/>
      <c r="J64" s="178"/>
    </row>
    <row r="65" spans="2:10" x14ac:dyDescent="0.2">
      <c r="B65" s="178"/>
      <c r="C65" s="178"/>
      <c r="D65" s="178"/>
      <c r="E65" s="178"/>
      <c r="F65" s="178"/>
      <c r="G65" s="178"/>
      <c r="H65" s="178"/>
      <c r="I65" s="178"/>
      <c r="J65" s="178"/>
    </row>
    <row r="66" spans="2:10" x14ac:dyDescent="0.2">
      <c r="B66" s="178"/>
      <c r="C66" s="178"/>
      <c r="D66" s="178"/>
      <c r="E66" s="178"/>
      <c r="F66" s="178"/>
      <c r="G66" s="178"/>
      <c r="H66" s="178"/>
      <c r="I66" s="178"/>
      <c r="J66" s="178"/>
    </row>
    <row r="67" spans="2:10" x14ac:dyDescent="0.2">
      <c r="B67" s="178"/>
      <c r="C67" s="178"/>
      <c r="D67" s="178"/>
      <c r="E67" s="178"/>
      <c r="F67" s="178"/>
      <c r="G67" s="178"/>
      <c r="H67" s="178"/>
      <c r="I67" s="178"/>
      <c r="J67" s="178"/>
    </row>
    <row r="68" spans="2:10" x14ac:dyDescent="0.2">
      <c r="B68" s="178"/>
      <c r="C68" s="178"/>
      <c r="D68" s="178"/>
      <c r="E68" s="178"/>
      <c r="F68" s="178"/>
      <c r="G68" s="178"/>
      <c r="H68" s="178"/>
      <c r="I68" s="178"/>
      <c r="J68" s="178"/>
    </row>
    <row r="69" spans="2:10" x14ac:dyDescent="0.2">
      <c r="B69" s="178"/>
      <c r="C69" s="178"/>
      <c r="D69" s="178"/>
      <c r="E69" s="178"/>
      <c r="F69" s="178"/>
      <c r="G69" s="178"/>
      <c r="H69" s="178"/>
      <c r="I69" s="178"/>
      <c r="J69" s="178"/>
    </row>
    <row r="70" spans="2:10" x14ac:dyDescent="0.2">
      <c r="B70" s="178"/>
      <c r="C70" s="178"/>
      <c r="D70" s="178"/>
      <c r="E70" s="178"/>
      <c r="F70" s="178"/>
      <c r="G70" s="178"/>
      <c r="H70" s="178"/>
      <c r="I70" s="178"/>
      <c r="J70" s="178"/>
    </row>
    <row r="71" spans="2:10" x14ac:dyDescent="0.2">
      <c r="B71" s="178"/>
      <c r="C71" s="178"/>
      <c r="D71" s="178"/>
      <c r="E71" s="178"/>
      <c r="F71" s="178"/>
      <c r="G71" s="178"/>
      <c r="H71" s="178"/>
      <c r="I71" s="178"/>
      <c r="J71" s="178"/>
    </row>
    <row r="72" spans="2:10" x14ac:dyDescent="0.2">
      <c r="B72" s="178"/>
      <c r="C72" s="178"/>
      <c r="D72" s="178"/>
      <c r="E72" s="178"/>
      <c r="F72" s="178"/>
      <c r="G72" s="178"/>
      <c r="H72" s="178"/>
      <c r="I72" s="178"/>
      <c r="J72" s="178"/>
    </row>
    <row r="73" spans="2:10" x14ac:dyDescent="0.2">
      <c r="B73" s="178"/>
      <c r="C73" s="178"/>
      <c r="D73" s="178"/>
      <c r="E73" s="178"/>
      <c r="F73" s="178"/>
      <c r="G73" s="178"/>
      <c r="H73" s="178"/>
      <c r="I73" s="178"/>
      <c r="J73" s="178"/>
    </row>
    <row r="74" spans="2:10" x14ac:dyDescent="0.2">
      <c r="B74" s="178"/>
      <c r="C74" s="178"/>
      <c r="D74" s="178"/>
      <c r="E74" s="178"/>
      <c r="F74" s="178"/>
      <c r="G74" s="178"/>
      <c r="H74" s="178"/>
      <c r="I74" s="178"/>
      <c r="J74" s="178"/>
    </row>
    <row r="75" spans="2:10" x14ac:dyDescent="0.2">
      <c r="B75" s="178"/>
      <c r="C75" s="178"/>
      <c r="D75" s="178"/>
      <c r="E75" s="178"/>
      <c r="F75" s="178"/>
      <c r="G75" s="178"/>
      <c r="H75" s="178"/>
      <c r="I75" s="178"/>
      <c r="J75" s="178"/>
    </row>
    <row r="76" spans="2:10" x14ac:dyDescent="0.2">
      <c r="B76" s="178"/>
      <c r="C76" s="178"/>
      <c r="D76" s="178"/>
      <c r="E76" s="178"/>
      <c r="F76" s="178"/>
      <c r="G76" s="178"/>
      <c r="H76" s="178"/>
      <c r="I76" s="178"/>
      <c r="J76" s="178"/>
    </row>
    <row r="77" spans="2:10" x14ac:dyDescent="0.2">
      <c r="B77" s="178"/>
      <c r="C77" s="178"/>
      <c r="D77" s="178"/>
      <c r="E77" s="178"/>
      <c r="F77" s="178"/>
      <c r="G77" s="178"/>
      <c r="H77" s="178"/>
      <c r="I77" s="178"/>
      <c r="J77" s="178"/>
    </row>
    <row r="78" spans="2:10" x14ac:dyDescent="0.2">
      <c r="B78" s="178"/>
      <c r="C78" s="178"/>
      <c r="D78" s="178"/>
      <c r="E78" s="178"/>
      <c r="F78" s="178"/>
      <c r="G78" s="178"/>
      <c r="H78" s="178"/>
      <c r="I78" s="178"/>
      <c r="J78" s="178"/>
    </row>
    <row r="79" spans="2:10" x14ac:dyDescent="0.2">
      <c r="B79" s="178"/>
      <c r="C79" s="178"/>
      <c r="D79" s="178"/>
      <c r="E79" s="178"/>
      <c r="F79" s="178"/>
      <c r="G79" s="178"/>
      <c r="H79" s="178"/>
      <c r="I79" s="178"/>
      <c r="J79" s="178"/>
    </row>
    <row r="80" spans="2:10" x14ac:dyDescent="0.2">
      <c r="B80" s="178"/>
      <c r="C80" s="178"/>
      <c r="D80" s="178"/>
      <c r="E80" s="178"/>
      <c r="F80" s="178"/>
      <c r="G80" s="178"/>
      <c r="H80" s="178"/>
      <c r="I80" s="178"/>
      <c r="J80" s="178"/>
    </row>
    <row r="81" spans="2:10" x14ac:dyDescent="0.2">
      <c r="B81" s="178"/>
      <c r="C81" s="178"/>
      <c r="D81" s="178"/>
      <c r="E81" s="178"/>
      <c r="F81" s="178"/>
      <c r="G81" s="178"/>
      <c r="H81" s="178"/>
      <c r="I81" s="178"/>
      <c r="J81" s="178"/>
    </row>
    <row r="82" spans="2:10" x14ac:dyDescent="0.2">
      <c r="B82" s="178"/>
      <c r="C82" s="178"/>
      <c r="D82" s="178"/>
      <c r="E82" s="178"/>
      <c r="F82" s="178"/>
      <c r="G82" s="178"/>
      <c r="H82" s="178"/>
      <c r="I82" s="178"/>
      <c r="J82" s="178"/>
    </row>
    <row r="83" spans="2:10" x14ac:dyDescent="0.2">
      <c r="B83" s="178"/>
      <c r="C83" s="178"/>
      <c r="D83" s="178"/>
      <c r="E83" s="178"/>
      <c r="F83" s="178"/>
      <c r="G83" s="178"/>
      <c r="H83" s="178"/>
      <c r="I83" s="178"/>
      <c r="J83" s="178"/>
    </row>
    <row r="84" spans="2:10" x14ac:dyDescent="0.2">
      <c r="B84" s="178"/>
      <c r="C84" s="178"/>
      <c r="D84" s="178"/>
      <c r="E84" s="178"/>
      <c r="F84" s="178"/>
      <c r="G84" s="178"/>
      <c r="H84" s="178"/>
      <c r="I84" s="178"/>
      <c r="J84" s="178"/>
    </row>
    <row r="85" spans="2:10" x14ac:dyDescent="0.2">
      <c r="B85" s="178"/>
      <c r="C85" s="178"/>
      <c r="D85" s="178"/>
      <c r="E85" s="178"/>
      <c r="F85" s="178"/>
      <c r="G85" s="178"/>
      <c r="H85" s="178"/>
      <c r="I85" s="178"/>
      <c r="J85" s="178"/>
    </row>
    <row r="86" spans="2:10" x14ac:dyDescent="0.2">
      <c r="B86" s="178"/>
      <c r="C86" s="178"/>
      <c r="D86" s="178"/>
      <c r="E86" s="178"/>
      <c r="F86" s="178"/>
      <c r="G86" s="178"/>
      <c r="H86" s="178"/>
      <c r="I86" s="178"/>
      <c r="J86" s="178"/>
    </row>
    <row r="87" spans="2:10" x14ac:dyDescent="0.2">
      <c r="B87" s="178"/>
      <c r="C87" s="178"/>
      <c r="D87" s="178"/>
      <c r="E87" s="178"/>
      <c r="F87" s="178"/>
      <c r="G87" s="178"/>
      <c r="H87" s="178"/>
      <c r="I87" s="178"/>
      <c r="J87" s="178"/>
    </row>
    <row r="88" spans="2:10" x14ac:dyDescent="0.2">
      <c r="B88" s="178"/>
      <c r="C88" s="178"/>
      <c r="D88" s="178"/>
      <c r="E88" s="178"/>
      <c r="F88" s="178"/>
      <c r="G88" s="178"/>
      <c r="H88" s="178"/>
      <c r="I88" s="178"/>
      <c r="J88" s="178"/>
    </row>
    <row r="89" spans="2:10" x14ac:dyDescent="0.2">
      <c r="B89" s="178"/>
      <c r="C89" s="178"/>
      <c r="D89" s="178"/>
      <c r="E89" s="178"/>
      <c r="F89" s="178"/>
      <c r="G89" s="178"/>
      <c r="H89" s="178"/>
      <c r="I89" s="178"/>
      <c r="J89" s="178"/>
    </row>
    <row r="90" spans="2:10" x14ac:dyDescent="0.2">
      <c r="B90" s="178"/>
      <c r="C90" s="178"/>
      <c r="D90" s="178"/>
      <c r="E90" s="178"/>
      <c r="F90" s="178"/>
      <c r="G90" s="178"/>
      <c r="H90" s="178"/>
      <c r="I90" s="178"/>
      <c r="J90" s="178"/>
    </row>
    <row r="91" spans="2:10" x14ac:dyDescent="0.2">
      <c r="B91" s="178"/>
      <c r="C91" s="178"/>
      <c r="D91" s="178"/>
      <c r="E91" s="178"/>
      <c r="F91" s="178"/>
      <c r="G91" s="178"/>
      <c r="H91" s="178"/>
      <c r="I91" s="178"/>
      <c r="J91" s="178"/>
    </row>
    <row r="92" spans="2:10" x14ac:dyDescent="0.2">
      <c r="B92" s="178"/>
      <c r="C92" s="178"/>
      <c r="D92" s="178"/>
      <c r="E92" s="178"/>
      <c r="F92" s="178"/>
      <c r="G92" s="178"/>
      <c r="H92" s="178"/>
      <c r="I92" s="178"/>
      <c r="J92" s="178"/>
    </row>
    <row r="93" spans="2:10" x14ac:dyDescent="0.2">
      <c r="B93" s="178"/>
      <c r="C93" s="178"/>
      <c r="D93" s="178"/>
      <c r="E93" s="178"/>
      <c r="F93" s="178"/>
      <c r="G93" s="178"/>
      <c r="H93" s="178"/>
      <c r="I93" s="178"/>
      <c r="J93" s="178"/>
    </row>
    <row r="94" spans="2:10" x14ac:dyDescent="0.2">
      <c r="B94" s="178"/>
      <c r="C94" s="178"/>
      <c r="D94" s="178"/>
      <c r="E94" s="178"/>
      <c r="F94" s="178"/>
      <c r="G94" s="178"/>
      <c r="H94" s="178"/>
      <c r="I94" s="178"/>
      <c r="J94" s="178"/>
    </row>
    <row r="95" spans="2:10" x14ac:dyDescent="0.2">
      <c r="B95" s="178"/>
      <c r="C95" s="178"/>
      <c r="D95" s="178"/>
      <c r="E95" s="178"/>
      <c r="F95" s="178"/>
      <c r="G95" s="178"/>
      <c r="H95" s="178"/>
      <c r="I95" s="178"/>
      <c r="J95" s="178"/>
    </row>
    <row r="96" spans="2:10" x14ac:dyDescent="0.2">
      <c r="B96" s="178"/>
      <c r="C96" s="178"/>
      <c r="D96" s="178"/>
      <c r="E96" s="178"/>
      <c r="F96" s="178"/>
      <c r="G96" s="178"/>
      <c r="H96" s="178"/>
      <c r="I96" s="178"/>
      <c r="J96" s="178"/>
    </row>
    <row r="97" spans="2:10" x14ac:dyDescent="0.2">
      <c r="B97" s="178"/>
      <c r="C97" s="178"/>
      <c r="D97" s="178"/>
      <c r="E97" s="178"/>
      <c r="F97" s="178"/>
      <c r="G97" s="178"/>
      <c r="H97" s="178"/>
      <c r="I97" s="178"/>
      <c r="J97" s="178"/>
    </row>
    <row r="98" spans="2:10" x14ac:dyDescent="0.2">
      <c r="B98" s="178"/>
      <c r="C98" s="178"/>
      <c r="D98" s="178"/>
      <c r="E98" s="178"/>
      <c r="F98" s="178"/>
      <c r="G98" s="178"/>
      <c r="H98" s="178"/>
      <c r="I98" s="178"/>
      <c r="J98" s="178"/>
    </row>
    <row r="99" spans="2:10" x14ac:dyDescent="0.2">
      <c r="B99" s="178"/>
      <c r="C99" s="178"/>
      <c r="D99" s="178"/>
      <c r="E99" s="178"/>
      <c r="F99" s="178"/>
      <c r="G99" s="178"/>
      <c r="H99" s="178"/>
      <c r="I99" s="178"/>
      <c r="J99" s="178"/>
    </row>
    <row r="100" spans="2:10" x14ac:dyDescent="0.2">
      <c r="B100" s="178"/>
      <c r="C100" s="178"/>
      <c r="D100" s="178"/>
      <c r="E100" s="178"/>
      <c r="F100" s="178"/>
      <c r="G100" s="178"/>
      <c r="H100" s="178"/>
      <c r="I100" s="178"/>
      <c r="J100" s="178"/>
    </row>
    <row r="101" spans="2:10" x14ac:dyDescent="0.2">
      <c r="B101" s="178"/>
      <c r="C101" s="178"/>
      <c r="D101" s="178"/>
      <c r="E101" s="178"/>
      <c r="F101" s="178"/>
      <c r="G101" s="178"/>
      <c r="H101" s="178"/>
      <c r="I101" s="178"/>
      <c r="J101" s="178"/>
    </row>
    <row r="102" spans="2:10" x14ac:dyDescent="0.2">
      <c r="B102" s="178"/>
      <c r="C102" s="178"/>
      <c r="D102" s="178"/>
      <c r="E102" s="178"/>
      <c r="F102" s="178"/>
      <c r="G102" s="178"/>
      <c r="H102" s="178"/>
      <c r="I102" s="178"/>
      <c r="J102" s="178"/>
    </row>
    <row r="103" spans="2:10" x14ac:dyDescent="0.2">
      <c r="B103" s="178"/>
      <c r="C103" s="178"/>
      <c r="D103" s="178"/>
      <c r="E103" s="178"/>
      <c r="F103" s="178"/>
      <c r="G103" s="178"/>
      <c r="H103" s="178"/>
      <c r="I103" s="178"/>
      <c r="J103" s="178"/>
    </row>
    <row r="104" spans="2:10" x14ac:dyDescent="0.2">
      <c r="B104" s="178"/>
      <c r="C104" s="178"/>
      <c r="D104" s="178"/>
      <c r="E104" s="178"/>
      <c r="F104" s="178"/>
      <c r="G104" s="178"/>
      <c r="H104" s="178"/>
      <c r="I104" s="178"/>
      <c r="J104" s="178"/>
    </row>
    <row r="105" spans="2:10" x14ac:dyDescent="0.2">
      <c r="B105" s="178"/>
      <c r="C105" s="178"/>
      <c r="D105" s="178"/>
      <c r="E105" s="178"/>
      <c r="F105" s="178"/>
      <c r="G105" s="178"/>
      <c r="H105" s="178"/>
      <c r="I105" s="178"/>
      <c r="J105" s="178"/>
    </row>
    <row r="106" spans="2:10" x14ac:dyDescent="0.2">
      <c r="B106" s="178"/>
      <c r="C106" s="178"/>
      <c r="D106" s="178"/>
      <c r="E106" s="178"/>
      <c r="F106" s="178"/>
      <c r="G106" s="178"/>
      <c r="H106" s="178"/>
      <c r="I106" s="178"/>
      <c r="J106" s="178"/>
    </row>
    <row r="107" spans="2:10" x14ac:dyDescent="0.2">
      <c r="B107" s="178"/>
      <c r="C107" s="178"/>
      <c r="D107" s="178"/>
      <c r="E107" s="178"/>
      <c r="F107" s="178"/>
      <c r="G107" s="178"/>
      <c r="H107" s="178"/>
      <c r="I107" s="178"/>
      <c r="J107" s="178"/>
    </row>
    <row r="108" spans="2:10" x14ac:dyDescent="0.2">
      <c r="B108" s="178"/>
      <c r="C108" s="178"/>
      <c r="D108" s="178"/>
      <c r="E108" s="178"/>
      <c r="F108" s="178"/>
      <c r="G108" s="178"/>
      <c r="H108" s="178"/>
      <c r="I108" s="178"/>
      <c r="J108" s="178"/>
    </row>
    <row r="109" spans="2:10" x14ac:dyDescent="0.2">
      <c r="B109" s="178"/>
      <c r="C109" s="178"/>
      <c r="D109" s="178"/>
      <c r="E109" s="178"/>
      <c r="F109" s="178"/>
      <c r="G109" s="178"/>
      <c r="H109" s="178"/>
      <c r="I109" s="178"/>
      <c r="J109" s="178"/>
    </row>
    <row r="110" spans="2:10" x14ac:dyDescent="0.2">
      <c r="B110" s="178"/>
      <c r="C110" s="178"/>
      <c r="D110" s="178"/>
      <c r="E110" s="178"/>
      <c r="F110" s="178"/>
      <c r="G110" s="178"/>
      <c r="H110" s="178"/>
      <c r="I110" s="178"/>
      <c r="J110" s="178"/>
    </row>
    <row r="111" spans="2:10" x14ac:dyDescent="0.2">
      <c r="B111" s="178"/>
      <c r="C111" s="178"/>
      <c r="D111" s="178"/>
      <c r="E111" s="178"/>
      <c r="F111" s="178"/>
      <c r="G111" s="178"/>
      <c r="H111" s="178"/>
      <c r="I111" s="178"/>
      <c r="J111" s="178"/>
    </row>
    <row r="112" spans="2:10" x14ac:dyDescent="0.2">
      <c r="B112" s="178"/>
      <c r="C112" s="178"/>
      <c r="D112" s="178"/>
      <c r="E112" s="178"/>
      <c r="F112" s="178"/>
      <c r="G112" s="178"/>
      <c r="H112" s="178"/>
      <c r="I112" s="178"/>
      <c r="J112" s="178"/>
    </row>
    <row r="113" spans="2:10" x14ac:dyDescent="0.2">
      <c r="B113" s="178"/>
      <c r="C113" s="178"/>
      <c r="D113" s="178"/>
      <c r="E113" s="178"/>
      <c r="F113" s="178"/>
      <c r="G113" s="178"/>
      <c r="H113" s="178"/>
      <c r="I113" s="178"/>
      <c r="J113" s="178"/>
    </row>
    <row r="114" spans="2:10" x14ac:dyDescent="0.2">
      <c r="B114" s="178"/>
      <c r="C114" s="178"/>
      <c r="D114" s="178"/>
      <c r="E114" s="178"/>
      <c r="F114" s="178"/>
      <c r="G114" s="178"/>
      <c r="H114" s="178"/>
      <c r="I114" s="178"/>
      <c r="J114" s="178"/>
    </row>
    <row r="115" spans="2:10" x14ac:dyDescent="0.2">
      <c r="B115" s="178"/>
      <c r="C115" s="178"/>
      <c r="D115" s="178"/>
      <c r="E115" s="178"/>
      <c r="F115" s="178"/>
      <c r="G115" s="178"/>
      <c r="H115" s="178"/>
      <c r="I115" s="178"/>
      <c r="J115" s="178"/>
    </row>
    <row r="116" spans="2:10" x14ac:dyDescent="0.2">
      <c r="B116" s="178"/>
      <c r="C116" s="178"/>
      <c r="D116" s="178"/>
      <c r="E116" s="178"/>
      <c r="F116" s="178"/>
      <c r="G116" s="178"/>
      <c r="H116" s="178"/>
      <c r="I116" s="178"/>
      <c r="J116" s="178"/>
    </row>
    <row r="117" spans="2:10" x14ac:dyDescent="0.2">
      <c r="B117" s="178"/>
      <c r="C117" s="178"/>
      <c r="D117" s="178"/>
      <c r="E117" s="178"/>
      <c r="F117" s="178"/>
      <c r="G117" s="178"/>
      <c r="H117" s="178"/>
      <c r="I117" s="178"/>
      <c r="J117" s="178"/>
    </row>
    <row r="118" spans="2:10" x14ac:dyDescent="0.2">
      <c r="B118" s="178"/>
      <c r="C118" s="178"/>
      <c r="D118" s="178"/>
      <c r="E118" s="178"/>
      <c r="F118" s="178"/>
      <c r="G118" s="178"/>
      <c r="H118" s="178"/>
      <c r="I118" s="178"/>
      <c r="J118" s="178"/>
    </row>
    <row r="119" spans="2:10" x14ac:dyDescent="0.2">
      <c r="B119" s="178"/>
      <c r="C119" s="178"/>
      <c r="D119" s="178"/>
      <c r="E119" s="178"/>
      <c r="F119" s="178"/>
      <c r="G119" s="178"/>
      <c r="H119" s="178"/>
      <c r="I119" s="178"/>
      <c r="J119" s="178"/>
    </row>
    <row r="120" spans="2:10" x14ac:dyDescent="0.2">
      <c r="B120" s="178"/>
      <c r="C120" s="178"/>
      <c r="D120" s="178"/>
      <c r="E120" s="178"/>
      <c r="F120" s="178"/>
      <c r="G120" s="178"/>
      <c r="H120" s="178"/>
      <c r="I120" s="178"/>
      <c r="J120" s="178"/>
    </row>
    <row r="121" spans="2:10" x14ac:dyDescent="0.2">
      <c r="B121" s="178"/>
      <c r="C121" s="178"/>
      <c r="D121" s="178"/>
      <c r="E121" s="178"/>
      <c r="F121" s="178"/>
      <c r="G121" s="178"/>
      <c r="H121" s="178"/>
      <c r="I121" s="178"/>
      <c r="J121" s="178"/>
    </row>
    <row r="122" spans="2:10" x14ac:dyDescent="0.2">
      <c r="B122" s="178"/>
      <c r="C122" s="178"/>
      <c r="D122" s="178"/>
      <c r="E122" s="178"/>
      <c r="F122" s="178"/>
      <c r="G122" s="178"/>
      <c r="H122" s="178"/>
      <c r="I122" s="178"/>
      <c r="J122" s="178"/>
    </row>
    <row r="123" spans="2:10" x14ac:dyDescent="0.2">
      <c r="B123" s="178"/>
      <c r="C123" s="178"/>
      <c r="D123" s="178"/>
      <c r="E123" s="178"/>
      <c r="F123" s="178"/>
      <c r="G123" s="178"/>
      <c r="H123" s="178"/>
      <c r="I123" s="178"/>
      <c r="J123" s="178"/>
    </row>
    <row r="124" spans="2:10" x14ac:dyDescent="0.2">
      <c r="B124" s="178"/>
      <c r="C124" s="178"/>
      <c r="D124" s="178"/>
      <c r="E124" s="178"/>
      <c r="F124" s="178"/>
      <c r="G124" s="178"/>
      <c r="H124" s="178"/>
      <c r="I124" s="178"/>
      <c r="J124" s="178"/>
    </row>
    <row r="125" spans="2:10" x14ac:dyDescent="0.2">
      <c r="B125" s="178"/>
      <c r="C125" s="178"/>
      <c r="D125" s="178"/>
      <c r="E125" s="178"/>
      <c r="F125" s="178"/>
      <c r="G125" s="178"/>
      <c r="H125" s="178"/>
      <c r="I125" s="178"/>
      <c r="J125" s="178"/>
    </row>
    <row r="126" spans="2:10" x14ac:dyDescent="0.2">
      <c r="B126" s="178"/>
      <c r="C126" s="178"/>
      <c r="D126" s="178"/>
      <c r="E126" s="178"/>
      <c r="F126" s="178"/>
      <c r="G126" s="178"/>
      <c r="H126" s="178"/>
      <c r="I126" s="178"/>
      <c r="J126" s="178"/>
    </row>
    <row r="127" spans="2:10" x14ac:dyDescent="0.2">
      <c r="B127" s="178"/>
      <c r="C127" s="178"/>
      <c r="D127" s="178"/>
      <c r="E127" s="178"/>
      <c r="F127" s="178"/>
      <c r="G127" s="178"/>
      <c r="H127" s="178"/>
      <c r="I127" s="178"/>
      <c r="J127" s="178"/>
    </row>
    <row r="128" spans="2:10" x14ac:dyDescent="0.2">
      <c r="B128" s="178"/>
      <c r="C128" s="178"/>
      <c r="D128" s="178"/>
      <c r="E128" s="178"/>
      <c r="F128" s="178"/>
      <c r="G128" s="178"/>
      <c r="H128" s="178"/>
      <c r="I128" s="178"/>
      <c r="J128" s="178"/>
    </row>
    <row r="129" spans="2:10" x14ac:dyDescent="0.2">
      <c r="B129" s="178"/>
      <c r="C129" s="178"/>
      <c r="D129" s="178"/>
      <c r="E129" s="178"/>
      <c r="F129" s="178"/>
      <c r="G129" s="178"/>
      <c r="H129" s="178"/>
      <c r="I129" s="178"/>
      <c r="J129" s="178"/>
    </row>
    <row r="130" spans="2:10" x14ac:dyDescent="0.2">
      <c r="B130" s="178"/>
      <c r="C130" s="178"/>
      <c r="D130" s="178"/>
      <c r="E130" s="178"/>
      <c r="F130" s="178"/>
      <c r="G130" s="178"/>
      <c r="H130" s="178"/>
      <c r="I130" s="178"/>
      <c r="J130" s="178"/>
    </row>
    <row r="131" spans="2:10" x14ac:dyDescent="0.2">
      <c r="B131" s="178"/>
      <c r="C131" s="178"/>
      <c r="D131" s="178"/>
      <c r="E131" s="178"/>
      <c r="F131" s="178"/>
      <c r="G131" s="178"/>
      <c r="H131" s="178"/>
      <c r="I131" s="178"/>
      <c r="J131" s="178"/>
    </row>
    <row r="132" spans="2:10" x14ac:dyDescent="0.2">
      <c r="B132" s="178"/>
      <c r="C132" s="178"/>
      <c r="D132" s="178"/>
      <c r="E132" s="178"/>
      <c r="F132" s="178"/>
      <c r="G132" s="178"/>
      <c r="H132" s="178"/>
      <c r="I132" s="178"/>
      <c r="J132" s="178"/>
    </row>
    <row r="133" spans="2:10" x14ac:dyDescent="0.2">
      <c r="B133" s="178"/>
      <c r="C133" s="178"/>
      <c r="D133" s="178"/>
      <c r="E133" s="178"/>
      <c r="F133" s="178"/>
      <c r="G133" s="178"/>
      <c r="H133" s="178"/>
      <c r="I133" s="178"/>
      <c r="J133" s="178"/>
    </row>
    <row r="134" spans="2:10" x14ac:dyDescent="0.2">
      <c r="B134" s="178"/>
      <c r="C134" s="178"/>
      <c r="D134" s="178"/>
      <c r="E134" s="178"/>
      <c r="F134" s="178"/>
      <c r="G134" s="178"/>
      <c r="H134" s="178"/>
      <c r="I134" s="178"/>
      <c r="J134" s="178"/>
    </row>
    <row r="135" spans="2:10" x14ac:dyDescent="0.2">
      <c r="B135" s="178"/>
      <c r="C135" s="178"/>
      <c r="D135" s="178"/>
      <c r="E135" s="178"/>
      <c r="F135" s="178"/>
      <c r="G135" s="178"/>
      <c r="H135" s="178"/>
      <c r="I135" s="178"/>
      <c r="J135" s="178"/>
    </row>
    <row r="136" spans="2:10" x14ac:dyDescent="0.2">
      <c r="B136" s="178"/>
      <c r="C136" s="178"/>
      <c r="D136" s="178"/>
      <c r="E136" s="178"/>
      <c r="F136" s="178"/>
      <c r="G136" s="178"/>
      <c r="H136" s="178"/>
      <c r="I136" s="178"/>
      <c r="J136" s="178"/>
    </row>
    <row r="137" spans="2:10" x14ac:dyDescent="0.2">
      <c r="B137" s="178"/>
      <c r="C137" s="178"/>
      <c r="D137" s="178"/>
      <c r="E137" s="178"/>
      <c r="F137" s="178"/>
      <c r="G137" s="178"/>
      <c r="H137" s="178"/>
      <c r="I137" s="178"/>
      <c r="J137" s="178"/>
    </row>
    <row r="138" spans="2:10" x14ac:dyDescent="0.2">
      <c r="B138" s="178"/>
      <c r="C138" s="178"/>
      <c r="D138" s="178"/>
      <c r="E138" s="178"/>
      <c r="F138" s="178"/>
      <c r="G138" s="178"/>
      <c r="H138" s="178"/>
      <c r="I138" s="178"/>
      <c r="J138" s="178"/>
    </row>
    <row r="139" spans="2:10" x14ac:dyDescent="0.2">
      <c r="B139" s="178"/>
      <c r="C139" s="178"/>
      <c r="D139" s="178"/>
      <c r="E139" s="178"/>
      <c r="F139" s="178"/>
      <c r="G139" s="178"/>
      <c r="H139" s="178"/>
      <c r="I139" s="178"/>
      <c r="J139" s="178"/>
    </row>
    <row r="140" spans="2:10" x14ac:dyDescent="0.2">
      <c r="B140" s="178"/>
      <c r="C140" s="178"/>
      <c r="D140" s="178"/>
      <c r="E140" s="178"/>
      <c r="F140" s="178"/>
      <c r="G140" s="178"/>
      <c r="H140" s="178"/>
      <c r="I140" s="178"/>
      <c r="J140" s="178"/>
    </row>
    <row r="141" spans="2:10" x14ac:dyDescent="0.2">
      <c r="B141" s="178"/>
      <c r="C141" s="178"/>
      <c r="D141" s="178"/>
      <c r="E141" s="178"/>
      <c r="F141" s="178"/>
      <c r="G141" s="178"/>
      <c r="H141" s="178"/>
      <c r="I141" s="178"/>
      <c r="J141" s="178"/>
    </row>
    <row r="142" spans="2:10" x14ac:dyDescent="0.2">
      <c r="B142" s="178"/>
      <c r="C142" s="178"/>
      <c r="D142" s="178"/>
      <c r="E142" s="178"/>
      <c r="F142" s="178"/>
      <c r="G142" s="178"/>
      <c r="H142" s="178"/>
      <c r="I142" s="178"/>
      <c r="J142" s="178"/>
    </row>
    <row r="143" spans="2:10" x14ac:dyDescent="0.2">
      <c r="B143" s="178"/>
      <c r="C143" s="178"/>
      <c r="D143" s="178"/>
      <c r="E143" s="178"/>
      <c r="F143" s="178"/>
      <c r="G143" s="178"/>
      <c r="H143" s="178"/>
      <c r="I143" s="178"/>
      <c r="J143" s="178"/>
    </row>
    <row r="144" spans="2:10" x14ac:dyDescent="0.2">
      <c r="B144" s="178"/>
      <c r="C144" s="178"/>
      <c r="D144" s="178"/>
      <c r="E144" s="178"/>
      <c r="F144" s="178"/>
      <c r="G144" s="178"/>
      <c r="H144" s="178"/>
      <c r="I144" s="178"/>
      <c r="J144" s="178"/>
    </row>
    <row r="145" spans="2:10" x14ac:dyDescent="0.2">
      <c r="B145" s="178"/>
      <c r="C145" s="178"/>
      <c r="D145" s="178"/>
      <c r="E145" s="178"/>
      <c r="F145" s="178"/>
      <c r="G145" s="178"/>
      <c r="H145" s="178"/>
      <c r="I145" s="178"/>
      <c r="J145" s="178"/>
    </row>
    <row r="146" spans="2:10" x14ac:dyDescent="0.2">
      <c r="B146" s="178"/>
      <c r="C146" s="178"/>
      <c r="D146" s="178"/>
      <c r="E146" s="178"/>
      <c r="F146" s="178"/>
      <c r="G146" s="178"/>
      <c r="H146" s="178"/>
      <c r="I146" s="178"/>
      <c r="J146" s="178"/>
    </row>
    <row r="147" spans="2:10" x14ac:dyDescent="0.2">
      <c r="B147" s="178"/>
      <c r="C147" s="178"/>
      <c r="D147" s="178"/>
      <c r="E147" s="178"/>
      <c r="F147" s="178"/>
      <c r="G147" s="178"/>
      <c r="H147" s="178"/>
      <c r="I147" s="178"/>
      <c r="J147" s="178"/>
    </row>
    <row r="148" spans="2:10" x14ac:dyDescent="0.2">
      <c r="B148" s="178"/>
      <c r="C148" s="178"/>
      <c r="D148" s="178"/>
      <c r="E148" s="178"/>
      <c r="F148" s="178"/>
      <c r="G148" s="178"/>
      <c r="H148" s="178"/>
      <c r="I148" s="178"/>
      <c r="J148" s="178"/>
    </row>
    <row r="149" spans="2:10" x14ac:dyDescent="0.2">
      <c r="B149" s="178"/>
      <c r="C149" s="178"/>
      <c r="D149" s="178"/>
      <c r="E149" s="178"/>
      <c r="F149" s="178"/>
      <c r="G149" s="178"/>
      <c r="H149" s="178"/>
      <c r="I149" s="178"/>
      <c r="J149" s="178"/>
    </row>
    <row r="150" spans="2:10" x14ac:dyDescent="0.2">
      <c r="B150" s="178"/>
      <c r="C150" s="178"/>
      <c r="D150" s="178"/>
      <c r="E150" s="178"/>
      <c r="F150" s="178"/>
      <c r="G150" s="178"/>
      <c r="H150" s="178"/>
      <c r="I150" s="178"/>
      <c r="J150" s="178"/>
    </row>
    <row r="151" spans="2:10" x14ac:dyDescent="0.2">
      <c r="B151" s="178"/>
      <c r="C151" s="178"/>
      <c r="D151" s="178"/>
      <c r="E151" s="178"/>
      <c r="F151" s="178"/>
      <c r="G151" s="178"/>
      <c r="H151" s="178"/>
      <c r="I151" s="178"/>
      <c r="J151" s="178"/>
    </row>
    <row r="152" spans="2:10" x14ac:dyDescent="0.2">
      <c r="B152" s="178"/>
      <c r="C152" s="178"/>
      <c r="D152" s="178"/>
      <c r="E152" s="178"/>
      <c r="F152" s="178"/>
      <c r="G152" s="178"/>
      <c r="H152" s="178"/>
      <c r="I152" s="178"/>
      <c r="J152" s="178"/>
    </row>
    <row r="153" spans="2:10" x14ac:dyDescent="0.2">
      <c r="B153" s="178"/>
      <c r="C153" s="178"/>
      <c r="D153" s="178"/>
      <c r="E153" s="178"/>
      <c r="F153" s="178"/>
      <c r="G153" s="178"/>
      <c r="H153" s="178"/>
      <c r="I153" s="178"/>
      <c r="J153" s="178"/>
    </row>
    <row r="154" spans="2:10" x14ac:dyDescent="0.2">
      <c r="B154" s="178"/>
      <c r="C154" s="178"/>
      <c r="D154" s="178"/>
      <c r="E154" s="178"/>
      <c r="F154" s="178"/>
      <c r="G154" s="178"/>
      <c r="H154" s="178"/>
      <c r="I154" s="178"/>
      <c r="J154" s="178"/>
    </row>
    <row r="155" spans="2:10" x14ac:dyDescent="0.2">
      <c r="B155" s="178"/>
      <c r="C155" s="178"/>
      <c r="D155" s="178"/>
      <c r="E155" s="178"/>
      <c r="F155" s="178"/>
      <c r="G155" s="178"/>
      <c r="H155" s="178"/>
      <c r="I155" s="178"/>
      <c r="J155" s="178"/>
    </row>
    <row r="156" spans="2:10" x14ac:dyDescent="0.2">
      <c r="B156" s="178"/>
      <c r="C156" s="178"/>
      <c r="D156" s="178"/>
      <c r="E156" s="178"/>
      <c r="F156" s="178"/>
      <c r="G156" s="178"/>
      <c r="H156" s="178"/>
      <c r="I156" s="178"/>
      <c r="J156" s="178"/>
    </row>
    <row r="157" spans="2:10" x14ac:dyDescent="0.2">
      <c r="B157" s="178"/>
      <c r="C157" s="178"/>
      <c r="D157" s="178"/>
      <c r="E157" s="178"/>
      <c r="F157" s="178"/>
      <c r="G157" s="178"/>
      <c r="H157" s="178"/>
      <c r="I157" s="178"/>
      <c r="J157" s="178"/>
    </row>
    <row r="158" spans="2:10" x14ac:dyDescent="0.2">
      <c r="B158" s="178"/>
      <c r="C158" s="178"/>
      <c r="D158" s="178"/>
      <c r="E158" s="178"/>
      <c r="F158" s="178"/>
      <c r="G158" s="178"/>
      <c r="H158" s="178"/>
      <c r="I158" s="178"/>
      <c r="J158" s="178"/>
    </row>
    <row r="159" spans="2:10" x14ac:dyDescent="0.2">
      <c r="B159" s="178"/>
      <c r="C159" s="178"/>
      <c r="D159" s="178"/>
      <c r="E159" s="178"/>
      <c r="F159" s="178"/>
      <c r="G159" s="178"/>
      <c r="H159" s="178"/>
      <c r="I159" s="178"/>
      <c r="J159" s="178"/>
    </row>
    <row r="160" spans="2:10" x14ac:dyDescent="0.2">
      <c r="B160" s="178"/>
      <c r="C160" s="178"/>
      <c r="D160" s="178"/>
      <c r="E160" s="178"/>
      <c r="F160" s="178"/>
      <c r="G160" s="178"/>
      <c r="H160" s="178"/>
      <c r="I160" s="178"/>
      <c r="J160" s="178"/>
    </row>
    <row r="161" spans="2:10" x14ac:dyDescent="0.2">
      <c r="B161" s="178"/>
      <c r="C161" s="178"/>
      <c r="D161" s="178"/>
      <c r="E161" s="178"/>
      <c r="F161" s="178"/>
      <c r="G161" s="178"/>
      <c r="H161" s="178"/>
      <c r="I161" s="178"/>
      <c r="J161" s="178"/>
    </row>
    <row r="162" spans="2:10" x14ac:dyDescent="0.2">
      <c r="B162" s="178"/>
      <c r="C162" s="178"/>
      <c r="D162" s="178"/>
      <c r="E162" s="178"/>
      <c r="F162" s="178"/>
      <c r="G162" s="178"/>
      <c r="H162" s="178"/>
      <c r="I162" s="178"/>
      <c r="J162" s="178"/>
    </row>
    <row r="163" spans="2:10" x14ac:dyDescent="0.2">
      <c r="B163" s="178"/>
      <c r="C163" s="178"/>
      <c r="D163" s="178"/>
      <c r="E163" s="178"/>
      <c r="F163" s="178"/>
      <c r="G163" s="178"/>
      <c r="H163" s="178"/>
      <c r="I163" s="178"/>
      <c r="J163" s="178"/>
    </row>
    <row r="164" spans="2:10" x14ac:dyDescent="0.2">
      <c r="B164" s="178"/>
      <c r="C164" s="178"/>
      <c r="D164" s="178"/>
      <c r="E164" s="178"/>
      <c r="F164" s="178"/>
      <c r="G164" s="178"/>
      <c r="H164" s="178"/>
      <c r="I164" s="178"/>
      <c r="J164" s="178"/>
    </row>
    <row r="165" spans="2:10" x14ac:dyDescent="0.2">
      <c r="B165" s="178"/>
      <c r="C165" s="178"/>
      <c r="D165" s="178"/>
      <c r="E165" s="178"/>
      <c r="F165" s="178"/>
      <c r="G165" s="178"/>
      <c r="H165" s="178"/>
      <c r="I165" s="178"/>
      <c r="J165" s="178"/>
    </row>
    <row r="166" spans="2:10" x14ac:dyDescent="0.2">
      <c r="B166" s="178"/>
      <c r="C166" s="178"/>
      <c r="D166" s="178"/>
      <c r="E166" s="178"/>
      <c r="F166" s="178"/>
      <c r="G166" s="178"/>
      <c r="H166" s="178"/>
      <c r="I166" s="178"/>
      <c r="J166" s="178"/>
    </row>
    <row r="167" spans="2:10" x14ac:dyDescent="0.2">
      <c r="B167" s="178"/>
      <c r="C167" s="178"/>
      <c r="D167" s="178"/>
      <c r="E167" s="178"/>
      <c r="F167" s="178"/>
      <c r="G167" s="178"/>
      <c r="H167" s="178"/>
      <c r="I167" s="178"/>
      <c r="J167" s="178"/>
    </row>
    <row r="168" spans="2:10" x14ac:dyDescent="0.2">
      <c r="B168" s="178"/>
      <c r="C168" s="178"/>
      <c r="D168" s="178"/>
      <c r="E168" s="178"/>
      <c r="F168" s="178"/>
      <c r="G168" s="178"/>
      <c r="H168" s="178"/>
      <c r="I168" s="178"/>
      <c r="J168" s="178"/>
    </row>
    <row r="169" spans="2:10" x14ac:dyDescent="0.2">
      <c r="B169" s="178"/>
      <c r="C169" s="178"/>
      <c r="D169" s="178"/>
      <c r="E169" s="178"/>
      <c r="F169" s="178"/>
      <c r="G169" s="178"/>
      <c r="H169" s="178"/>
      <c r="I169" s="178"/>
      <c r="J169" s="178"/>
    </row>
    <row r="170" spans="2:10" x14ac:dyDescent="0.2">
      <c r="B170" s="178"/>
      <c r="C170" s="178"/>
      <c r="D170" s="178"/>
      <c r="E170" s="178"/>
      <c r="F170" s="178"/>
      <c r="G170" s="178"/>
      <c r="H170" s="178"/>
      <c r="I170" s="178"/>
      <c r="J170" s="178"/>
    </row>
    <row r="171" spans="2:10" x14ac:dyDescent="0.2">
      <c r="B171" s="178"/>
      <c r="C171" s="178"/>
      <c r="D171" s="178"/>
      <c r="E171" s="178"/>
      <c r="F171" s="178"/>
      <c r="G171" s="178"/>
      <c r="H171" s="178"/>
      <c r="I171" s="178"/>
      <c r="J171" s="178"/>
    </row>
    <row r="172" spans="2:10" x14ac:dyDescent="0.2">
      <c r="B172" s="178"/>
      <c r="C172" s="178"/>
      <c r="D172" s="178"/>
      <c r="E172" s="178"/>
      <c r="F172" s="178"/>
      <c r="G172" s="178"/>
      <c r="H172" s="178"/>
      <c r="I172" s="178"/>
      <c r="J172" s="178"/>
    </row>
    <row r="173" spans="2:10" x14ac:dyDescent="0.2">
      <c r="B173" s="178"/>
      <c r="C173" s="178"/>
      <c r="D173" s="178"/>
      <c r="E173" s="178"/>
      <c r="F173" s="178"/>
      <c r="G173" s="178"/>
      <c r="H173" s="178"/>
      <c r="I173" s="178"/>
      <c r="J173" s="178"/>
    </row>
    <row r="174" spans="2:10" x14ac:dyDescent="0.2">
      <c r="B174" s="178"/>
      <c r="C174" s="178"/>
      <c r="D174" s="178"/>
      <c r="E174" s="178"/>
      <c r="F174" s="178"/>
      <c r="G174" s="178"/>
      <c r="H174" s="178"/>
      <c r="I174" s="178"/>
      <c r="J174" s="178"/>
    </row>
    <row r="175" spans="2:10" x14ac:dyDescent="0.2">
      <c r="B175" s="178"/>
      <c r="C175" s="178"/>
      <c r="D175" s="178"/>
      <c r="E175" s="178"/>
      <c r="F175" s="178"/>
      <c r="G175" s="178"/>
      <c r="H175" s="178"/>
      <c r="I175" s="178"/>
      <c r="J175" s="178"/>
    </row>
    <row r="176" spans="2:10" x14ac:dyDescent="0.2">
      <c r="B176" s="178"/>
      <c r="C176" s="178"/>
      <c r="D176" s="178"/>
      <c r="E176" s="178"/>
      <c r="F176" s="178"/>
      <c r="G176" s="178"/>
      <c r="H176" s="178"/>
      <c r="I176" s="178"/>
      <c r="J176" s="178"/>
    </row>
    <row r="177" spans="2:10" x14ac:dyDescent="0.2">
      <c r="B177" s="178"/>
      <c r="C177" s="178"/>
      <c r="D177" s="178"/>
      <c r="E177" s="178"/>
      <c r="F177" s="178"/>
      <c r="G177" s="178"/>
      <c r="H177" s="178"/>
      <c r="I177" s="178"/>
      <c r="J177" s="178"/>
    </row>
    <row r="178" spans="2:10" x14ac:dyDescent="0.2">
      <c r="B178" s="178"/>
      <c r="C178" s="178"/>
      <c r="D178" s="178"/>
      <c r="E178" s="178"/>
      <c r="F178" s="178"/>
      <c r="G178" s="178"/>
      <c r="H178" s="178"/>
      <c r="I178" s="178"/>
      <c r="J178" s="178"/>
    </row>
    <row r="179" spans="2:10" x14ac:dyDescent="0.2">
      <c r="B179" s="178"/>
      <c r="C179" s="178"/>
      <c r="D179" s="178"/>
      <c r="E179" s="178"/>
      <c r="F179" s="178"/>
      <c r="G179" s="178"/>
      <c r="H179" s="178"/>
      <c r="I179" s="178"/>
      <c r="J179" s="178"/>
    </row>
    <row r="180" spans="2:10" x14ac:dyDescent="0.2">
      <c r="B180" s="178"/>
      <c r="C180" s="178"/>
      <c r="D180" s="178"/>
      <c r="E180" s="178"/>
      <c r="F180" s="178"/>
      <c r="G180" s="178"/>
      <c r="H180" s="178"/>
      <c r="I180" s="178"/>
      <c r="J180" s="178"/>
    </row>
    <row r="181" spans="2:10" x14ac:dyDescent="0.2">
      <c r="B181" s="178"/>
      <c r="C181" s="178"/>
      <c r="D181" s="178"/>
      <c r="E181" s="178"/>
      <c r="F181" s="178"/>
      <c r="G181" s="178"/>
      <c r="H181" s="178"/>
      <c r="I181" s="178"/>
      <c r="J181" s="178"/>
    </row>
    <row r="182" spans="2:10" x14ac:dyDescent="0.2">
      <c r="B182" s="178"/>
      <c r="C182" s="178"/>
      <c r="D182" s="178"/>
      <c r="E182" s="178"/>
      <c r="F182" s="178"/>
      <c r="G182" s="178"/>
      <c r="H182" s="178"/>
      <c r="I182" s="178"/>
      <c r="J182" s="178"/>
    </row>
    <row r="183" spans="2:10" x14ac:dyDescent="0.2">
      <c r="B183" s="178"/>
      <c r="C183" s="178"/>
      <c r="D183" s="178"/>
      <c r="E183" s="178"/>
      <c r="F183" s="178"/>
      <c r="G183" s="178"/>
      <c r="H183" s="178"/>
      <c r="I183" s="178"/>
      <c r="J183" s="178"/>
    </row>
    <row r="184" spans="2:10" x14ac:dyDescent="0.2">
      <c r="B184" s="178"/>
      <c r="C184" s="178"/>
      <c r="D184" s="178"/>
      <c r="E184" s="178"/>
      <c r="F184" s="178"/>
      <c r="G184" s="178"/>
      <c r="H184" s="178"/>
      <c r="I184" s="178"/>
      <c r="J184" s="178"/>
    </row>
    <row r="185" spans="2:10" x14ac:dyDescent="0.2">
      <c r="B185" s="178"/>
      <c r="C185" s="178"/>
      <c r="D185" s="178"/>
      <c r="E185" s="178"/>
      <c r="F185" s="178"/>
      <c r="G185" s="178"/>
      <c r="H185" s="178"/>
      <c r="I185" s="178"/>
      <c r="J185" s="178"/>
    </row>
    <row r="186" spans="2:10" x14ac:dyDescent="0.2">
      <c r="B186" s="178"/>
      <c r="C186" s="178"/>
      <c r="D186" s="178"/>
      <c r="E186" s="178"/>
      <c r="F186" s="178"/>
      <c r="G186" s="178"/>
      <c r="H186" s="178"/>
      <c r="I186" s="178"/>
      <c r="J186" s="178"/>
    </row>
    <row r="187" spans="2:10" x14ac:dyDescent="0.2">
      <c r="B187" s="178"/>
      <c r="C187" s="178"/>
      <c r="D187" s="178"/>
      <c r="E187" s="178"/>
      <c r="F187" s="178"/>
      <c r="G187" s="178"/>
      <c r="H187" s="178"/>
      <c r="I187" s="178"/>
      <c r="J187" s="178"/>
    </row>
    <row r="188" spans="2:10" x14ac:dyDescent="0.2">
      <c r="B188" s="178"/>
      <c r="C188" s="178"/>
      <c r="D188" s="178"/>
      <c r="E188" s="178"/>
      <c r="F188" s="178"/>
      <c r="G188" s="178"/>
      <c r="H188" s="178"/>
      <c r="I188" s="178"/>
      <c r="J188" s="178"/>
    </row>
    <row r="189" spans="2:10" x14ac:dyDescent="0.2">
      <c r="B189" s="178"/>
      <c r="C189" s="178"/>
      <c r="D189" s="178"/>
      <c r="E189" s="178"/>
      <c r="F189" s="178"/>
      <c r="G189" s="178"/>
      <c r="H189" s="178"/>
      <c r="I189" s="178"/>
      <c r="J189" s="178"/>
    </row>
    <row r="190" spans="2:10" x14ac:dyDescent="0.2">
      <c r="B190" s="178"/>
      <c r="C190" s="178"/>
      <c r="D190" s="178"/>
      <c r="E190" s="178"/>
      <c r="F190" s="178"/>
      <c r="G190" s="178"/>
      <c r="H190" s="178"/>
      <c r="I190" s="178"/>
      <c r="J190" s="178"/>
    </row>
    <row r="191" spans="2:10" x14ac:dyDescent="0.2">
      <c r="B191" s="178"/>
      <c r="C191" s="178"/>
      <c r="D191" s="178"/>
      <c r="E191" s="178"/>
      <c r="F191" s="178"/>
      <c r="G191" s="178"/>
      <c r="H191" s="178"/>
      <c r="I191" s="178"/>
      <c r="J191" s="178"/>
    </row>
    <row r="192" spans="2:10" x14ac:dyDescent="0.2">
      <c r="B192" s="178"/>
      <c r="C192" s="178"/>
      <c r="D192" s="178"/>
      <c r="E192" s="178"/>
      <c r="F192" s="178"/>
      <c r="G192" s="178"/>
      <c r="H192" s="178"/>
      <c r="I192" s="178"/>
      <c r="J192" s="178"/>
    </row>
    <row r="193" spans="2:10" x14ac:dyDescent="0.2">
      <c r="B193" s="178"/>
      <c r="C193" s="178"/>
      <c r="D193" s="178"/>
      <c r="E193" s="178"/>
      <c r="F193" s="178"/>
      <c r="G193" s="178"/>
      <c r="H193" s="178"/>
      <c r="I193" s="178"/>
      <c r="J193" s="178"/>
    </row>
    <row r="194" spans="2:10" x14ac:dyDescent="0.2">
      <c r="B194" s="178"/>
      <c r="C194" s="178"/>
      <c r="D194" s="178"/>
      <c r="E194" s="178"/>
      <c r="F194" s="178"/>
      <c r="G194" s="178"/>
      <c r="H194" s="178"/>
      <c r="I194" s="178"/>
      <c r="J194" s="178"/>
    </row>
    <row r="195" spans="2:10" x14ac:dyDescent="0.2">
      <c r="B195" s="178"/>
      <c r="C195" s="178"/>
      <c r="D195" s="178"/>
      <c r="E195" s="178"/>
      <c r="F195" s="178"/>
      <c r="G195" s="178"/>
      <c r="H195" s="178"/>
      <c r="I195" s="178"/>
      <c r="J195" s="178"/>
    </row>
    <row r="196" spans="2:10" x14ac:dyDescent="0.2">
      <c r="B196" s="178"/>
      <c r="C196" s="178"/>
      <c r="D196" s="178"/>
      <c r="E196" s="178"/>
      <c r="F196" s="178"/>
      <c r="G196" s="178"/>
      <c r="H196" s="178"/>
      <c r="I196" s="178"/>
      <c r="J196" s="178"/>
    </row>
    <row r="197" spans="2:10" x14ac:dyDescent="0.2">
      <c r="B197" s="178"/>
      <c r="C197" s="178"/>
      <c r="D197" s="178"/>
      <c r="E197" s="178"/>
      <c r="F197" s="178"/>
      <c r="G197" s="178"/>
      <c r="H197" s="178"/>
      <c r="I197" s="178"/>
      <c r="J197" s="178"/>
    </row>
    <row r="198" spans="2:10" x14ac:dyDescent="0.2">
      <c r="B198" s="178"/>
      <c r="C198" s="178"/>
      <c r="D198" s="178"/>
      <c r="E198" s="178"/>
      <c r="F198" s="178"/>
      <c r="G198" s="178"/>
      <c r="H198" s="178"/>
      <c r="I198" s="178"/>
      <c r="J198" s="178"/>
    </row>
    <row r="199" spans="2:10" x14ac:dyDescent="0.2">
      <c r="B199" s="178"/>
      <c r="C199" s="178"/>
      <c r="D199" s="178"/>
      <c r="E199" s="178"/>
      <c r="F199" s="178"/>
      <c r="G199" s="178"/>
      <c r="H199" s="178"/>
      <c r="I199" s="178"/>
      <c r="J199" s="178"/>
    </row>
    <row r="200" spans="2:10" x14ac:dyDescent="0.2">
      <c r="B200" s="178"/>
      <c r="C200" s="178"/>
      <c r="D200" s="178"/>
      <c r="E200" s="178"/>
      <c r="F200" s="178"/>
      <c r="G200" s="178"/>
      <c r="H200" s="178"/>
      <c r="I200" s="178"/>
      <c r="J200" s="178"/>
    </row>
    <row r="201" spans="2:10" x14ac:dyDescent="0.2">
      <c r="B201" s="178"/>
      <c r="C201" s="178"/>
      <c r="D201" s="178"/>
      <c r="E201" s="178"/>
      <c r="F201" s="178"/>
      <c r="G201" s="178"/>
      <c r="H201" s="178"/>
      <c r="I201" s="178"/>
      <c r="J201" s="178"/>
    </row>
    <row r="202" spans="2:10" x14ac:dyDescent="0.2">
      <c r="B202" s="178"/>
      <c r="C202" s="178"/>
      <c r="D202" s="178"/>
      <c r="E202" s="178"/>
      <c r="F202" s="178"/>
      <c r="G202" s="178"/>
      <c r="H202" s="178"/>
      <c r="I202" s="178"/>
      <c r="J202" s="178"/>
    </row>
    <row r="203" spans="2:10" x14ac:dyDescent="0.2">
      <c r="B203" s="178"/>
      <c r="C203" s="178"/>
      <c r="D203" s="178"/>
      <c r="E203" s="178"/>
      <c r="F203" s="178"/>
      <c r="G203" s="178"/>
      <c r="H203" s="178"/>
      <c r="I203" s="178"/>
      <c r="J203" s="178"/>
    </row>
    <row r="204" spans="2:10" x14ac:dyDescent="0.2">
      <c r="B204" s="178"/>
      <c r="C204" s="178"/>
      <c r="D204" s="178"/>
      <c r="E204" s="178"/>
      <c r="F204" s="178"/>
      <c r="G204" s="178"/>
      <c r="H204" s="178"/>
      <c r="I204" s="178"/>
      <c r="J204" s="178"/>
    </row>
    <row r="205" spans="2:10" x14ac:dyDescent="0.2">
      <c r="B205" s="178"/>
      <c r="C205" s="178"/>
      <c r="D205" s="178"/>
      <c r="E205" s="178"/>
      <c r="F205" s="178"/>
      <c r="G205" s="178"/>
      <c r="H205" s="178"/>
      <c r="I205" s="178"/>
      <c r="J205" s="178"/>
    </row>
    <row r="206" spans="2:10" x14ac:dyDescent="0.2">
      <c r="B206" s="178"/>
      <c r="C206" s="178"/>
      <c r="D206" s="178"/>
      <c r="E206" s="178"/>
      <c r="F206" s="178"/>
      <c r="G206" s="178"/>
      <c r="H206" s="178"/>
      <c r="I206" s="178"/>
      <c r="J206" s="178"/>
    </row>
    <row r="207" spans="2:10" x14ac:dyDescent="0.2">
      <c r="B207" s="178"/>
      <c r="C207" s="178"/>
      <c r="D207" s="178"/>
      <c r="E207" s="178"/>
      <c r="F207" s="178"/>
      <c r="G207" s="178"/>
      <c r="H207" s="178"/>
      <c r="I207" s="178"/>
      <c r="J207" s="178"/>
    </row>
    <row r="208" spans="2:10" x14ac:dyDescent="0.2">
      <c r="B208" s="178"/>
      <c r="C208" s="178"/>
      <c r="D208" s="178"/>
      <c r="E208" s="178"/>
      <c r="F208" s="178"/>
      <c r="G208" s="178"/>
      <c r="H208" s="178"/>
      <c r="I208" s="178"/>
      <c r="J208" s="178"/>
    </row>
    <row r="209" spans="2:10" x14ac:dyDescent="0.2">
      <c r="B209" s="178"/>
      <c r="C209" s="178"/>
      <c r="D209" s="178"/>
      <c r="E209" s="178"/>
      <c r="F209" s="178"/>
      <c r="G209" s="178"/>
      <c r="H209" s="178"/>
      <c r="I209" s="178"/>
      <c r="J209" s="178"/>
    </row>
    <row r="210" spans="2:10" x14ac:dyDescent="0.2">
      <c r="B210" s="178"/>
      <c r="C210" s="178"/>
      <c r="D210" s="178"/>
      <c r="E210" s="178"/>
      <c r="F210" s="178"/>
      <c r="G210" s="178"/>
      <c r="H210" s="178"/>
      <c r="I210" s="178"/>
      <c r="J210" s="178"/>
    </row>
    <row r="211" spans="2:10" x14ac:dyDescent="0.2">
      <c r="B211" s="178"/>
      <c r="C211" s="178"/>
      <c r="D211" s="178"/>
      <c r="E211" s="178"/>
      <c r="F211" s="178"/>
      <c r="G211" s="178"/>
      <c r="H211" s="178"/>
      <c r="I211" s="178"/>
      <c r="J211" s="178"/>
    </row>
    <row r="212" spans="2:10" x14ac:dyDescent="0.2">
      <c r="B212" s="178"/>
      <c r="C212" s="178"/>
      <c r="D212" s="178"/>
      <c r="E212" s="178"/>
      <c r="F212" s="178"/>
      <c r="G212" s="178"/>
      <c r="H212" s="178"/>
      <c r="I212" s="178"/>
      <c r="J212" s="178"/>
    </row>
    <row r="213" spans="2:10" x14ac:dyDescent="0.2">
      <c r="B213" s="178"/>
      <c r="C213" s="178"/>
      <c r="D213" s="178"/>
      <c r="E213" s="178"/>
      <c r="F213" s="178"/>
      <c r="G213" s="178"/>
      <c r="H213" s="178"/>
      <c r="I213" s="178"/>
      <c r="J213" s="178"/>
    </row>
    <row r="214" spans="2:10" x14ac:dyDescent="0.2">
      <c r="B214" s="178"/>
      <c r="C214" s="178"/>
      <c r="D214" s="178"/>
      <c r="E214" s="178"/>
      <c r="F214" s="178"/>
      <c r="G214" s="178"/>
      <c r="H214" s="178"/>
      <c r="I214" s="178"/>
      <c r="J214" s="178"/>
    </row>
    <row r="215" spans="2:10" x14ac:dyDescent="0.2">
      <c r="B215" s="178"/>
      <c r="C215" s="178"/>
      <c r="D215" s="178"/>
      <c r="E215" s="178"/>
      <c r="F215" s="178"/>
      <c r="G215" s="178"/>
      <c r="H215" s="178"/>
      <c r="I215" s="178"/>
      <c r="J215" s="178"/>
    </row>
    <row r="216" spans="2:10" x14ac:dyDescent="0.2">
      <c r="B216" s="178"/>
      <c r="C216" s="178"/>
      <c r="D216" s="178"/>
      <c r="E216" s="178"/>
      <c r="F216" s="178"/>
      <c r="G216" s="178"/>
      <c r="H216" s="178"/>
      <c r="I216" s="178"/>
      <c r="J216" s="178"/>
    </row>
    <row r="217" spans="2:10" x14ac:dyDescent="0.2">
      <c r="B217" s="178"/>
      <c r="C217" s="178"/>
      <c r="D217" s="178"/>
      <c r="E217" s="178"/>
      <c r="F217" s="178"/>
      <c r="G217" s="178"/>
      <c r="H217" s="178"/>
      <c r="I217" s="178"/>
      <c r="J217" s="178"/>
    </row>
    <row r="218" spans="2:10" x14ac:dyDescent="0.2">
      <c r="B218" s="178"/>
      <c r="C218" s="178"/>
      <c r="D218" s="178"/>
      <c r="E218" s="178"/>
      <c r="F218" s="178"/>
      <c r="G218" s="178"/>
      <c r="H218" s="178"/>
      <c r="I218" s="178"/>
      <c r="J218" s="178"/>
    </row>
    <row r="219" spans="2:10" x14ac:dyDescent="0.2">
      <c r="B219" s="178"/>
      <c r="C219" s="178"/>
      <c r="D219" s="178"/>
      <c r="E219" s="178"/>
      <c r="F219" s="178"/>
      <c r="G219" s="178"/>
      <c r="H219" s="178"/>
      <c r="I219" s="178"/>
      <c r="J219" s="178"/>
    </row>
    <row r="220" spans="2:10" x14ac:dyDescent="0.2">
      <c r="B220" s="178"/>
      <c r="C220" s="178"/>
      <c r="D220" s="178"/>
      <c r="E220" s="178"/>
      <c r="F220" s="178"/>
      <c r="G220" s="178"/>
      <c r="H220" s="178"/>
      <c r="I220" s="178"/>
      <c r="J220" s="178"/>
    </row>
    <row r="221" spans="2:10" x14ac:dyDescent="0.2">
      <c r="B221" s="178"/>
      <c r="C221" s="178"/>
      <c r="D221" s="178"/>
      <c r="E221" s="178"/>
      <c r="F221" s="178"/>
      <c r="G221" s="178"/>
      <c r="H221" s="178"/>
      <c r="I221" s="178"/>
      <c r="J221" s="178"/>
    </row>
    <row r="222" spans="2:10" x14ac:dyDescent="0.2">
      <c r="B222" s="178"/>
      <c r="C222" s="178"/>
      <c r="D222" s="178"/>
      <c r="E222" s="178"/>
      <c r="F222" s="178"/>
      <c r="G222" s="178"/>
      <c r="H222" s="178"/>
      <c r="I222" s="178"/>
      <c r="J222" s="178"/>
    </row>
    <row r="223" spans="2:10" x14ac:dyDescent="0.2">
      <c r="B223" s="178"/>
      <c r="C223" s="178"/>
      <c r="D223" s="178"/>
      <c r="E223" s="178"/>
      <c r="F223" s="178"/>
      <c r="G223" s="178"/>
      <c r="H223" s="178"/>
      <c r="I223" s="178"/>
      <c r="J223" s="178"/>
    </row>
    <row r="224" spans="2:10" x14ac:dyDescent="0.2">
      <c r="B224" s="178"/>
      <c r="C224" s="178"/>
      <c r="D224" s="178"/>
      <c r="E224" s="178"/>
      <c r="F224" s="178"/>
      <c r="G224" s="178"/>
      <c r="H224" s="178"/>
      <c r="I224" s="178"/>
      <c r="J224" s="178"/>
    </row>
    <row r="225" spans="2:10" x14ac:dyDescent="0.2">
      <c r="B225" s="178"/>
      <c r="C225" s="178"/>
      <c r="D225" s="178"/>
      <c r="E225" s="178"/>
      <c r="F225" s="178"/>
      <c r="G225" s="178"/>
      <c r="H225" s="178"/>
      <c r="I225" s="178"/>
      <c r="J225" s="178"/>
    </row>
    <row r="226" spans="2:10" x14ac:dyDescent="0.2">
      <c r="B226" s="178"/>
      <c r="C226" s="178"/>
      <c r="D226" s="178"/>
      <c r="E226" s="178"/>
      <c r="F226" s="178"/>
      <c r="G226" s="178"/>
      <c r="H226" s="178"/>
      <c r="I226" s="178"/>
      <c r="J226" s="178"/>
    </row>
    <row r="227" spans="2:10" x14ac:dyDescent="0.2">
      <c r="B227" s="178"/>
      <c r="C227" s="178"/>
      <c r="D227" s="178"/>
      <c r="E227" s="178"/>
      <c r="F227" s="178"/>
      <c r="G227" s="178"/>
      <c r="H227" s="178"/>
      <c r="I227" s="178"/>
      <c r="J227" s="178"/>
    </row>
    <row r="228" spans="2:10" x14ac:dyDescent="0.2">
      <c r="B228" s="178"/>
      <c r="C228" s="178"/>
      <c r="D228" s="178"/>
      <c r="E228" s="178"/>
      <c r="F228" s="178"/>
      <c r="G228" s="178"/>
      <c r="H228" s="178"/>
      <c r="I228" s="178"/>
      <c r="J228" s="178"/>
    </row>
    <row r="229" spans="2:10" x14ac:dyDescent="0.2">
      <c r="B229" s="178"/>
      <c r="C229" s="178"/>
      <c r="D229" s="178"/>
      <c r="E229" s="178"/>
      <c r="F229" s="178"/>
      <c r="G229" s="178"/>
      <c r="H229" s="178"/>
      <c r="I229" s="178"/>
      <c r="J229" s="178"/>
    </row>
    <row r="230" spans="2:10" x14ac:dyDescent="0.2">
      <c r="B230" s="178"/>
      <c r="C230" s="178"/>
      <c r="D230" s="178"/>
      <c r="E230" s="178"/>
      <c r="F230" s="178"/>
      <c r="G230" s="178"/>
      <c r="H230" s="178"/>
      <c r="I230" s="178"/>
      <c r="J230" s="178"/>
    </row>
    <row r="231" spans="2:10" x14ac:dyDescent="0.2">
      <c r="B231" s="178"/>
      <c r="C231" s="178"/>
      <c r="D231" s="178"/>
      <c r="E231" s="178"/>
      <c r="F231" s="178"/>
      <c r="G231" s="178"/>
      <c r="H231" s="178"/>
      <c r="I231" s="178"/>
      <c r="J231" s="178"/>
    </row>
    <row r="232" spans="2:10" x14ac:dyDescent="0.2">
      <c r="B232" s="178"/>
      <c r="C232" s="178"/>
      <c r="D232" s="178"/>
      <c r="E232" s="178"/>
      <c r="F232" s="178"/>
      <c r="G232" s="178"/>
      <c r="H232" s="178"/>
      <c r="I232" s="178"/>
      <c r="J232" s="178"/>
    </row>
    <row r="233" spans="2:10" x14ac:dyDescent="0.2">
      <c r="B233" s="178"/>
      <c r="C233" s="178"/>
      <c r="D233" s="178"/>
      <c r="E233" s="178"/>
      <c r="F233" s="178"/>
      <c r="G233" s="178"/>
      <c r="H233" s="178"/>
      <c r="I233" s="178"/>
      <c r="J233" s="178"/>
    </row>
    <row r="234" spans="2:10" x14ac:dyDescent="0.2">
      <c r="B234" s="178"/>
      <c r="C234" s="178"/>
      <c r="D234" s="178"/>
      <c r="E234" s="178"/>
      <c r="F234" s="178"/>
      <c r="G234" s="178"/>
      <c r="H234" s="178"/>
      <c r="I234" s="178"/>
      <c r="J234" s="178"/>
    </row>
    <row r="235" spans="2:10" x14ac:dyDescent="0.2">
      <c r="B235" s="178"/>
      <c r="C235" s="178"/>
      <c r="D235" s="178"/>
      <c r="E235" s="178"/>
      <c r="F235" s="178"/>
      <c r="G235" s="178"/>
      <c r="H235" s="178"/>
      <c r="I235" s="178"/>
      <c r="J235" s="178"/>
    </row>
    <row r="236" spans="2:10" x14ac:dyDescent="0.2">
      <c r="B236" s="178"/>
      <c r="C236" s="178"/>
      <c r="D236" s="178"/>
      <c r="E236" s="178"/>
      <c r="F236" s="178"/>
      <c r="G236" s="178"/>
      <c r="H236" s="178"/>
      <c r="I236" s="178"/>
      <c r="J236" s="178"/>
    </row>
    <row r="237" spans="2:10" x14ac:dyDescent="0.2">
      <c r="B237" s="178"/>
      <c r="C237" s="178"/>
      <c r="D237" s="178"/>
      <c r="E237" s="178"/>
      <c r="F237" s="178"/>
      <c r="G237" s="178"/>
      <c r="H237" s="178"/>
      <c r="I237" s="178"/>
      <c r="J237" s="178"/>
    </row>
    <row r="238" spans="2:10" x14ac:dyDescent="0.2">
      <c r="B238" s="178"/>
      <c r="C238" s="178"/>
      <c r="D238" s="178"/>
      <c r="E238" s="178"/>
      <c r="F238" s="178"/>
      <c r="G238" s="178"/>
      <c r="H238" s="178"/>
      <c r="I238" s="178"/>
      <c r="J238" s="178"/>
    </row>
    <row r="239" spans="2:10" x14ac:dyDescent="0.2">
      <c r="B239" s="178"/>
      <c r="C239" s="178"/>
      <c r="D239" s="178"/>
      <c r="E239" s="178"/>
      <c r="F239" s="178"/>
      <c r="G239" s="178"/>
      <c r="H239" s="178"/>
      <c r="I239" s="178"/>
      <c r="J239" s="178"/>
    </row>
    <row r="240" spans="2:10" x14ac:dyDescent="0.2">
      <c r="B240" s="178"/>
      <c r="C240" s="178"/>
      <c r="D240" s="178"/>
      <c r="E240" s="178"/>
      <c r="F240" s="178"/>
      <c r="G240" s="178"/>
      <c r="H240" s="178"/>
      <c r="I240" s="178"/>
      <c r="J240" s="178"/>
    </row>
    <row r="241" spans="2:10" x14ac:dyDescent="0.2">
      <c r="B241" s="178"/>
      <c r="C241" s="178"/>
      <c r="D241" s="178"/>
      <c r="E241" s="178"/>
      <c r="F241" s="178"/>
      <c r="G241" s="178"/>
      <c r="H241" s="178"/>
      <c r="I241" s="178"/>
      <c r="J241" s="178"/>
    </row>
    <row r="242" spans="2:10" x14ac:dyDescent="0.2">
      <c r="B242" s="178"/>
      <c r="C242" s="178"/>
      <c r="D242" s="178"/>
      <c r="E242" s="178"/>
      <c r="F242" s="178"/>
      <c r="G242" s="178"/>
      <c r="H242" s="178"/>
      <c r="I242" s="178"/>
      <c r="J242" s="178"/>
    </row>
    <row r="243" spans="2:10" x14ac:dyDescent="0.2">
      <c r="B243" s="178"/>
      <c r="C243" s="178"/>
      <c r="D243" s="178"/>
      <c r="E243" s="178"/>
      <c r="F243" s="178"/>
      <c r="G243" s="178"/>
      <c r="H243" s="178"/>
      <c r="I243" s="178"/>
      <c r="J243" s="178"/>
    </row>
    <row r="244" spans="2:10" x14ac:dyDescent="0.2">
      <c r="B244" s="178"/>
      <c r="C244" s="178"/>
      <c r="D244" s="178"/>
      <c r="E244" s="178"/>
      <c r="F244" s="178"/>
      <c r="G244" s="178"/>
      <c r="H244" s="178"/>
      <c r="I244" s="178"/>
      <c r="J244" s="178"/>
    </row>
    <row r="245" spans="2:10" x14ac:dyDescent="0.2">
      <c r="B245" s="178"/>
      <c r="C245" s="178"/>
      <c r="D245" s="178"/>
      <c r="E245" s="178"/>
      <c r="F245" s="178"/>
      <c r="G245" s="178"/>
      <c r="H245" s="178"/>
      <c r="I245" s="178"/>
      <c r="J245" s="178"/>
    </row>
    <row r="246" spans="2:10" x14ac:dyDescent="0.2">
      <c r="B246" s="178"/>
      <c r="C246" s="178"/>
      <c r="D246" s="178"/>
      <c r="E246" s="178"/>
      <c r="F246" s="178"/>
      <c r="G246" s="178"/>
      <c r="H246" s="178"/>
      <c r="I246" s="178"/>
      <c r="J246" s="178"/>
    </row>
    <row r="247" spans="2:10" x14ac:dyDescent="0.2">
      <c r="B247" s="178"/>
      <c r="C247" s="178"/>
      <c r="D247" s="178"/>
      <c r="E247" s="178"/>
      <c r="F247" s="178"/>
      <c r="G247" s="178"/>
      <c r="H247" s="178"/>
      <c r="I247" s="178"/>
      <c r="J247" s="178"/>
    </row>
    <row r="248" spans="2:10" x14ac:dyDescent="0.2">
      <c r="B248" s="178"/>
      <c r="C248" s="178"/>
      <c r="D248" s="178"/>
      <c r="E248" s="178"/>
      <c r="F248" s="178"/>
      <c r="G248" s="178"/>
      <c r="H248" s="178"/>
      <c r="I248" s="178"/>
      <c r="J248" s="178"/>
    </row>
    <row r="249" spans="2:10" x14ac:dyDescent="0.2">
      <c r="B249" s="178"/>
      <c r="C249" s="178"/>
      <c r="D249" s="178"/>
      <c r="E249" s="178"/>
      <c r="F249" s="178"/>
      <c r="G249" s="178"/>
      <c r="H249" s="178"/>
      <c r="I249" s="178"/>
      <c r="J249" s="178"/>
    </row>
    <row r="250" spans="2:10" x14ac:dyDescent="0.2">
      <c r="B250" s="178"/>
      <c r="C250" s="178"/>
      <c r="D250" s="178"/>
      <c r="E250" s="178"/>
      <c r="F250" s="178"/>
      <c r="G250" s="178"/>
      <c r="H250" s="178"/>
      <c r="I250" s="178"/>
      <c r="J250" s="178"/>
    </row>
    <row r="251" spans="2:10" x14ac:dyDescent="0.2">
      <c r="B251" s="178"/>
      <c r="C251" s="178"/>
      <c r="D251" s="178"/>
      <c r="E251" s="178"/>
      <c r="F251" s="178"/>
      <c r="G251" s="178"/>
      <c r="H251" s="178"/>
      <c r="I251" s="178"/>
      <c r="J251" s="178"/>
    </row>
    <row r="252" spans="2:10" x14ac:dyDescent="0.2">
      <c r="B252" s="178"/>
      <c r="C252" s="178"/>
      <c r="D252" s="178"/>
      <c r="E252" s="178"/>
      <c r="F252" s="178"/>
      <c r="G252" s="178"/>
      <c r="H252" s="178"/>
      <c r="I252" s="178"/>
      <c r="J252" s="178"/>
    </row>
    <row r="253" spans="2:10" x14ac:dyDescent="0.2">
      <c r="B253" s="178"/>
      <c r="C253" s="178"/>
      <c r="D253" s="178"/>
      <c r="E253" s="178"/>
      <c r="F253" s="178"/>
      <c r="G253" s="178"/>
      <c r="H253" s="178"/>
      <c r="I253" s="178"/>
      <c r="J253" s="178"/>
    </row>
    <row r="254" spans="2:10" x14ac:dyDescent="0.2">
      <c r="B254" s="178"/>
      <c r="C254" s="178"/>
      <c r="D254" s="178"/>
      <c r="E254" s="178"/>
      <c r="F254" s="178"/>
      <c r="G254" s="178"/>
      <c r="H254" s="178"/>
      <c r="I254" s="178"/>
      <c r="J254" s="178"/>
    </row>
    <row r="255" spans="2:10" x14ac:dyDescent="0.2">
      <c r="B255" s="178"/>
      <c r="C255" s="178"/>
      <c r="D255" s="178"/>
      <c r="E255" s="178"/>
      <c r="F255" s="178"/>
      <c r="G255" s="178"/>
      <c r="H255" s="178"/>
      <c r="I255" s="178"/>
      <c r="J255" s="178"/>
    </row>
    <row r="256" spans="2:10" x14ac:dyDescent="0.2">
      <c r="B256" s="178"/>
      <c r="C256" s="178"/>
      <c r="D256" s="178"/>
      <c r="E256" s="178"/>
      <c r="F256" s="178"/>
      <c r="G256" s="178"/>
      <c r="H256" s="178"/>
      <c r="I256" s="178"/>
      <c r="J256" s="178"/>
    </row>
    <row r="257" spans="2:10" x14ac:dyDescent="0.2">
      <c r="B257" s="178"/>
      <c r="C257" s="178"/>
      <c r="D257" s="178"/>
      <c r="E257" s="178"/>
      <c r="F257" s="178"/>
      <c r="G257" s="178"/>
      <c r="H257" s="178"/>
      <c r="I257" s="178"/>
      <c r="J257" s="178"/>
    </row>
    <row r="258" spans="2:10" x14ac:dyDescent="0.2">
      <c r="B258" s="178"/>
      <c r="C258" s="178"/>
      <c r="D258" s="178"/>
      <c r="E258" s="178"/>
      <c r="F258" s="178"/>
      <c r="G258" s="178"/>
      <c r="H258" s="178"/>
      <c r="I258" s="178"/>
      <c r="J258" s="178"/>
    </row>
    <row r="259" spans="2:10" x14ac:dyDescent="0.2">
      <c r="B259" s="178"/>
      <c r="C259" s="178"/>
      <c r="D259" s="178"/>
      <c r="E259" s="178"/>
      <c r="F259" s="178"/>
      <c r="G259" s="178"/>
      <c r="H259" s="178"/>
      <c r="I259" s="178"/>
      <c r="J259" s="178"/>
    </row>
    <row r="260" spans="2:10" x14ac:dyDescent="0.2">
      <c r="B260" s="178"/>
      <c r="C260" s="178"/>
      <c r="D260" s="178"/>
      <c r="E260" s="178"/>
      <c r="F260" s="178"/>
      <c r="G260" s="178"/>
      <c r="H260" s="178"/>
      <c r="I260" s="178"/>
      <c r="J260" s="178"/>
    </row>
    <row r="261" spans="2:10" x14ac:dyDescent="0.2">
      <c r="B261" s="178"/>
      <c r="C261" s="178"/>
      <c r="D261" s="178"/>
      <c r="E261" s="178"/>
      <c r="F261" s="178"/>
      <c r="G261" s="178"/>
      <c r="H261" s="178"/>
      <c r="I261" s="178"/>
      <c r="J261" s="178"/>
    </row>
    <row r="262" spans="2:10" x14ac:dyDescent="0.2">
      <c r="B262" s="178"/>
      <c r="C262" s="178"/>
      <c r="D262" s="178"/>
      <c r="E262" s="178"/>
      <c r="F262" s="178"/>
      <c r="G262" s="178"/>
      <c r="H262" s="178"/>
      <c r="I262" s="178"/>
      <c r="J262" s="178"/>
    </row>
    <row r="263" spans="2:10" x14ac:dyDescent="0.2">
      <c r="B263" s="178"/>
      <c r="C263" s="178"/>
      <c r="D263" s="178"/>
      <c r="E263" s="178"/>
      <c r="F263" s="178"/>
      <c r="G263" s="178"/>
      <c r="H263" s="178"/>
      <c r="I263" s="178"/>
      <c r="J263" s="178"/>
    </row>
    <row r="264" spans="2:10" x14ac:dyDescent="0.2">
      <c r="B264" s="178"/>
      <c r="C264" s="178"/>
      <c r="D264" s="178"/>
      <c r="E264" s="178"/>
      <c r="F264" s="178"/>
      <c r="G264" s="178"/>
      <c r="H264" s="178"/>
      <c r="I264" s="178"/>
      <c r="J264" s="178"/>
    </row>
    <row r="265" spans="2:10" x14ac:dyDescent="0.2">
      <c r="B265" s="178"/>
      <c r="C265" s="178"/>
      <c r="D265" s="178"/>
      <c r="E265" s="178"/>
      <c r="F265" s="178"/>
      <c r="G265" s="178"/>
      <c r="H265" s="178"/>
      <c r="I265" s="178"/>
      <c r="J265" s="178"/>
    </row>
    <row r="266" spans="2:10" x14ac:dyDescent="0.2">
      <c r="B266" s="178"/>
      <c r="C266" s="178"/>
      <c r="D266" s="178"/>
      <c r="E266" s="178"/>
      <c r="F266" s="178"/>
      <c r="G266" s="178"/>
      <c r="H266" s="178"/>
      <c r="I266" s="178"/>
      <c r="J266" s="178"/>
    </row>
    <row r="267" spans="2:10" x14ac:dyDescent="0.2">
      <c r="B267" s="178"/>
      <c r="C267" s="178"/>
      <c r="D267" s="178"/>
      <c r="E267" s="178"/>
      <c r="F267" s="178"/>
      <c r="G267" s="178"/>
      <c r="H267" s="178"/>
      <c r="I267" s="178"/>
      <c r="J267" s="178"/>
    </row>
    <row r="268" spans="2:10" x14ac:dyDescent="0.2">
      <c r="B268" s="178"/>
      <c r="C268" s="178"/>
      <c r="D268" s="178"/>
      <c r="E268" s="178"/>
      <c r="F268" s="178"/>
      <c r="G268" s="178"/>
      <c r="H268" s="178"/>
      <c r="I268" s="178"/>
      <c r="J268" s="178"/>
    </row>
    <row r="269" spans="2:10" x14ac:dyDescent="0.2">
      <c r="B269" s="178"/>
      <c r="C269" s="178"/>
      <c r="D269" s="178"/>
      <c r="E269" s="178"/>
      <c r="F269" s="178"/>
      <c r="G269" s="178"/>
      <c r="H269" s="178"/>
      <c r="I269" s="178"/>
      <c r="J269" s="178"/>
    </row>
    <row r="270" spans="2:10" x14ac:dyDescent="0.2">
      <c r="B270" s="178"/>
      <c r="C270" s="178"/>
      <c r="D270" s="178"/>
      <c r="E270" s="178"/>
      <c r="F270" s="178"/>
      <c r="G270" s="178"/>
      <c r="H270" s="178"/>
      <c r="I270" s="178"/>
      <c r="J270" s="178"/>
    </row>
    <row r="271" spans="2:10" x14ac:dyDescent="0.2">
      <c r="B271" s="178"/>
      <c r="C271" s="178"/>
      <c r="D271" s="178"/>
      <c r="E271" s="178"/>
      <c r="F271" s="178"/>
      <c r="G271" s="178"/>
      <c r="H271" s="178"/>
      <c r="I271" s="178"/>
      <c r="J271" s="178"/>
    </row>
    <row r="272" spans="2:10" x14ac:dyDescent="0.2">
      <c r="B272" s="178"/>
      <c r="C272" s="178"/>
      <c r="D272" s="178"/>
      <c r="E272" s="178"/>
      <c r="F272" s="178"/>
      <c r="G272" s="178"/>
      <c r="H272" s="178"/>
      <c r="I272" s="178"/>
      <c r="J272" s="178"/>
    </row>
    <row r="273" spans="2:10" x14ac:dyDescent="0.2">
      <c r="B273" s="178"/>
      <c r="C273" s="178"/>
      <c r="D273" s="178"/>
      <c r="E273" s="178"/>
      <c r="F273" s="178"/>
      <c r="G273" s="178"/>
      <c r="H273" s="178"/>
      <c r="I273" s="178"/>
      <c r="J273" s="178"/>
    </row>
    <row r="274" spans="2:10" x14ac:dyDescent="0.2">
      <c r="B274" s="178"/>
      <c r="C274" s="178"/>
      <c r="D274" s="178"/>
      <c r="E274" s="178"/>
      <c r="F274" s="178"/>
      <c r="G274" s="178"/>
      <c r="H274" s="178"/>
      <c r="I274" s="178"/>
      <c r="J274" s="178"/>
    </row>
    <row r="275" spans="2:10" x14ac:dyDescent="0.2">
      <c r="B275" s="178"/>
      <c r="C275" s="178"/>
      <c r="D275" s="178"/>
      <c r="E275" s="178"/>
      <c r="F275" s="178"/>
      <c r="G275" s="178"/>
      <c r="H275" s="178"/>
      <c r="I275" s="178"/>
      <c r="J275" s="178"/>
    </row>
    <row r="276" spans="2:10" x14ac:dyDescent="0.2">
      <c r="B276" s="178"/>
      <c r="C276" s="178"/>
      <c r="D276" s="178"/>
      <c r="E276" s="178"/>
      <c r="F276" s="178"/>
      <c r="G276" s="178"/>
      <c r="H276" s="178"/>
      <c r="I276" s="178"/>
      <c r="J276" s="178"/>
    </row>
    <row r="277" spans="2:10" x14ac:dyDescent="0.2">
      <c r="B277" s="178"/>
      <c r="C277" s="178"/>
      <c r="D277" s="178"/>
      <c r="E277" s="178"/>
      <c r="F277" s="178"/>
      <c r="G277" s="178"/>
      <c r="H277" s="178"/>
      <c r="I277" s="178"/>
      <c r="J277" s="178"/>
    </row>
    <row r="278" spans="2:10" x14ac:dyDescent="0.2">
      <c r="B278" s="178"/>
      <c r="C278" s="178"/>
      <c r="D278" s="178"/>
      <c r="E278" s="178"/>
      <c r="F278" s="178"/>
      <c r="G278" s="178"/>
      <c r="H278" s="178"/>
      <c r="I278" s="178"/>
      <c r="J278" s="178"/>
    </row>
    <row r="279" spans="2:10" x14ac:dyDescent="0.2">
      <c r="B279" s="178"/>
      <c r="C279" s="178"/>
      <c r="D279" s="178"/>
      <c r="E279" s="178"/>
      <c r="F279" s="178"/>
      <c r="G279" s="178"/>
      <c r="H279" s="178"/>
      <c r="I279" s="178"/>
      <c r="J279" s="178"/>
    </row>
    <row r="280" spans="2:10" x14ac:dyDescent="0.2">
      <c r="B280" s="178"/>
      <c r="C280" s="178"/>
      <c r="D280" s="178"/>
      <c r="E280" s="178"/>
      <c r="F280" s="178"/>
      <c r="G280" s="178"/>
      <c r="H280" s="178"/>
      <c r="I280" s="178"/>
      <c r="J280" s="178"/>
    </row>
    <row r="281" spans="2:10" x14ac:dyDescent="0.2">
      <c r="B281" s="178"/>
      <c r="C281" s="178"/>
      <c r="D281" s="178"/>
      <c r="E281" s="178"/>
      <c r="F281" s="178"/>
      <c r="G281" s="178"/>
      <c r="H281" s="178"/>
      <c r="I281" s="178"/>
      <c r="J281" s="178"/>
    </row>
    <row r="282" spans="2:10" x14ac:dyDescent="0.2">
      <c r="B282" s="178"/>
      <c r="C282" s="178"/>
      <c r="D282" s="178"/>
      <c r="E282" s="178"/>
      <c r="F282" s="178"/>
      <c r="G282" s="178"/>
      <c r="H282" s="178"/>
      <c r="I282" s="178"/>
      <c r="J282" s="178"/>
    </row>
    <row r="283" spans="2:10" x14ac:dyDescent="0.2">
      <c r="B283" s="178"/>
      <c r="C283" s="178"/>
      <c r="D283" s="178"/>
      <c r="E283" s="178"/>
      <c r="F283" s="178"/>
      <c r="G283" s="178"/>
      <c r="H283" s="178"/>
      <c r="I283" s="178"/>
      <c r="J283" s="178"/>
    </row>
    <row r="284" spans="2:10" x14ac:dyDescent="0.2">
      <c r="B284" s="178"/>
      <c r="C284" s="178"/>
      <c r="D284" s="178"/>
      <c r="E284" s="178"/>
      <c r="F284" s="178"/>
      <c r="G284" s="178"/>
      <c r="H284" s="178"/>
      <c r="I284" s="178"/>
      <c r="J284" s="178"/>
    </row>
    <row r="285" spans="2:10" x14ac:dyDescent="0.2">
      <c r="B285" s="178"/>
      <c r="C285" s="178"/>
      <c r="D285" s="178"/>
      <c r="E285" s="178"/>
      <c r="F285" s="178"/>
      <c r="G285" s="178"/>
      <c r="H285" s="178"/>
      <c r="I285" s="178"/>
      <c r="J285" s="178"/>
    </row>
    <row r="286" spans="2:10" x14ac:dyDescent="0.2">
      <c r="B286" s="178"/>
      <c r="C286" s="178"/>
      <c r="D286" s="178"/>
      <c r="E286" s="178"/>
      <c r="F286" s="178"/>
      <c r="G286" s="178"/>
      <c r="H286" s="178"/>
      <c r="I286" s="178"/>
      <c r="J286" s="178"/>
    </row>
    <row r="287" spans="2:10" x14ac:dyDescent="0.2">
      <c r="B287" s="178"/>
      <c r="C287" s="178"/>
      <c r="D287" s="178"/>
      <c r="E287" s="178"/>
      <c r="F287" s="178"/>
      <c r="G287" s="178"/>
      <c r="H287" s="178"/>
      <c r="I287" s="178"/>
      <c r="J287" s="178"/>
    </row>
    <row r="288" spans="2:10" x14ac:dyDescent="0.2">
      <c r="B288" s="178"/>
      <c r="C288" s="178"/>
      <c r="D288" s="178"/>
      <c r="E288" s="178"/>
      <c r="F288" s="178"/>
      <c r="G288" s="178"/>
      <c r="H288" s="178"/>
      <c r="I288" s="178"/>
      <c r="J288" s="178"/>
    </row>
    <row r="289" spans="2:10" x14ac:dyDescent="0.2">
      <c r="B289" s="178"/>
      <c r="C289" s="178"/>
      <c r="D289" s="178"/>
      <c r="E289" s="178"/>
      <c r="F289" s="178"/>
      <c r="G289" s="178"/>
      <c r="H289" s="178"/>
      <c r="I289" s="178"/>
      <c r="J289" s="178"/>
    </row>
    <row r="290" spans="2:10" x14ac:dyDescent="0.2">
      <c r="B290" s="178"/>
      <c r="C290" s="178"/>
      <c r="D290" s="178"/>
      <c r="E290" s="178"/>
      <c r="F290" s="178"/>
      <c r="G290" s="178"/>
      <c r="H290" s="178"/>
      <c r="I290" s="178"/>
      <c r="J290" s="178"/>
    </row>
    <row r="291" spans="2:10" x14ac:dyDescent="0.2">
      <c r="B291" s="178"/>
      <c r="C291" s="178"/>
      <c r="D291" s="178"/>
      <c r="E291" s="178"/>
      <c r="F291" s="178"/>
      <c r="G291" s="178"/>
      <c r="H291" s="178"/>
      <c r="I291" s="178"/>
      <c r="J291" s="178"/>
    </row>
    <row r="292" spans="2:10" x14ac:dyDescent="0.2">
      <c r="B292" s="178"/>
      <c r="C292" s="178"/>
      <c r="D292" s="178"/>
      <c r="E292" s="178"/>
      <c r="F292" s="178"/>
      <c r="G292" s="178"/>
      <c r="H292" s="178"/>
      <c r="I292" s="178"/>
      <c r="J292" s="178"/>
    </row>
    <row r="293" spans="2:10" x14ac:dyDescent="0.2">
      <c r="B293" s="178"/>
      <c r="C293" s="178"/>
      <c r="D293" s="178"/>
      <c r="E293" s="178"/>
      <c r="F293" s="178"/>
      <c r="G293" s="178"/>
      <c r="H293" s="178"/>
      <c r="I293" s="178"/>
      <c r="J293" s="178"/>
    </row>
    <row r="294" spans="2:10" x14ac:dyDescent="0.2">
      <c r="B294" s="178"/>
      <c r="C294" s="178"/>
      <c r="D294" s="178"/>
      <c r="E294" s="178"/>
      <c r="F294" s="178"/>
      <c r="G294" s="178"/>
      <c r="H294" s="178"/>
      <c r="I294" s="178"/>
      <c r="J294" s="178"/>
    </row>
    <row r="295" spans="2:10" x14ac:dyDescent="0.2">
      <c r="B295" s="178"/>
      <c r="C295" s="178"/>
      <c r="D295" s="178"/>
      <c r="E295" s="178"/>
      <c r="F295" s="178"/>
      <c r="G295" s="178"/>
      <c r="H295" s="178"/>
      <c r="I295" s="178"/>
      <c r="J295" s="178"/>
    </row>
    <row r="296" spans="2:10" x14ac:dyDescent="0.2">
      <c r="B296" s="178"/>
      <c r="C296" s="178"/>
      <c r="D296" s="178"/>
      <c r="E296" s="178"/>
      <c r="F296" s="178"/>
      <c r="G296" s="178"/>
      <c r="H296" s="178"/>
      <c r="I296" s="178"/>
      <c r="J296" s="178"/>
    </row>
    <row r="297" spans="2:10" x14ac:dyDescent="0.2">
      <c r="B297" s="178"/>
      <c r="C297" s="178"/>
      <c r="D297" s="178"/>
      <c r="E297" s="178"/>
      <c r="F297" s="178"/>
      <c r="G297" s="178"/>
      <c r="H297" s="178"/>
      <c r="I297" s="178"/>
      <c r="J297" s="178"/>
    </row>
    <row r="298" spans="2:10" x14ac:dyDescent="0.2">
      <c r="B298" s="178"/>
      <c r="C298" s="178"/>
      <c r="D298" s="178"/>
      <c r="E298" s="178"/>
      <c r="F298" s="178"/>
      <c r="G298" s="178"/>
      <c r="H298" s="178"/>
      <c r="I298" s="178"/>
      <c r="J298" s="178"/>
    </row>
    <row r="299" spans="2:10" x14ac:dyDescent="0.2">
      <c r="B299" s="178"/>
      <c r="C299" s="178"/>
      <c r="D299" s="178"/>
      <c r="E299" s="178"/>
      <c r="F299" s="178"/>
      <c r="G299" s="178"/>
      <c r="H299" s="178"/>
      <c r="I299" s="178"/>
      <c r="J299" s="178"/>
    </row>
    <row r="300" spans="2:10" x14ac:dyDescent="0.2">
      <c r="B300" s="178"/>
      <c r="C300" s="178"/>
      <c r="D300" s="178"/>
      <c r="E300" s="178"/>
      <c r="F300" s="178"/>
      <c r="G300" s="178"/>
      <c r="H300" s="178"/>
      <c r="I300" s="178"/>
      <c r="J300" s="178"/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78740157480314965" right="0.78740157480314965" top="0.98425196850393704" bottom="0.98425196850393704" header="0.51181102362204722" footer="0.51181102362204722"/>
      <printOptions horizontalCentered="1"/>
      <pageSetup paperSize="9" orientation="portrait" horizontalDpi="4294967292" verticalDpi="0" r:id="rId1"/>
      <headerFooter alignWithMargins="0"/>
    </customSheetView>
  </customSheetViews>
  <mergeCells count="1">
    <mergeCell ref="B1:J1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16">
    <pageSetUpPr autoPageBreaks="0"/>
  </sheetPr>
  <dimension ref="A1:I225"/>
  <sheetViews>
    <sheetView showGridLines="0" showRowColHeaders="0" workbookViewId="0"/>
  </sheetViews>
  <sheetFormatPr defaultColWidth="5.7109375" defaultRowHeight="12.75" x14ac:dyDescent="0.2"/>
  <cols>
    <col min="1" max="2" width="13" style="590" customWidth="1"/>
    <col min="3" max="3" width="13" style="591" customWidth="1"/>
    <col min="4" max="4" width="13" style="590" customWidth="1"/>
    <col min="5" max="5" width="5.7109375" style="137"/>
    <col min="6" max="16384" width="5.7109375" style="75"/>
  </cols>
  <sheetData>
    <row r="1" spans="1:9" x14ac:dyDescent="0.2">
      <c r="A1" s="649" t="s">
        <v>217</v>
      </c>
      <c r="B1" s="590" t="s">
        <v>211</v>
      </c>
      <c r="C1" s="326"/>
      <c r="E1" s="137">
        <v>1</v>
      </c>
      <c r="I1" s="75">
        <f>COUNTA(B1:B175)</f>
        <v>42</v>
      </c>
    </row>
    <row r="2" spans="1:9" x14ac:dyDescent="0.2">
      <c r="A2" s="650" t="s">
        <v>222</v>
      </c>
      <c r="B2" s="590" t="s">
        <v>208</v>
      </c>
      <c r="C2" s="326"/>
      <c r="E2" s="137">
        <v>2</v>
      </c>
    </row>
    <row r="3" spans="1:9" x14ac:dyDescent="0.2">
      <c r="A3" s="649" t="s">
        <v>253</v>
      </c>
      <c r="B3" s="590" t="s">
        <v>212</v>
      </c>
      <c r="C3" s="326"/>
      <c r="E3" s="137">
        <v>3</v>
      </c>
    </row>
    <row r="4" spans="1:9" x14ac:dyDescent="0.2">
      <c r="A4" s="650" t="s">
        <v>233</v>
      </c>
      <c r="B4" s="590" t="s">
        <v>213</v>
      </c>
      <c r="C4" s="326"/>
      <c r="E4" s="137">
        <v>4</v>
      </c>
    </row>
    <row r="5" spans="1:9" x14ac:dyDescent="0.2">
      <c r="A5" s="649" t="s">
        <v>240</v>
      </c>
      <c r="B5" s="590" t="s">
        <v>214</v>
      </c>
      <c r="C5" s="326"/>
      <c r="E5" s="137">
        <v>5</v>
      </c>
    </row>
    <row r="6" spans="1:9" x14ac:dyDescent="0.2">
      <c r="A6" s="650" t="s">
        <v>245</v>
      </c>
      <c r="B6" s="590" t="s">
        <v>215</v>
      </c>
      <c r="C6" s="326"/>
      <c r="E6" s="137">
        <v>6</v>
      </c>
    </row>
    <row r="7" spans="1:9" x14ac:dyDescent="0.2">
      <c r="A7" s="649" t="s">
        <v>218</v>
      </c>
      <c r="B7" s="590" t="s">
        <v>211</v>
      </c>
      <c r="C7" s="326"/>
      <c r="E7" s="137">
        <v>7</v>
      </c>
    </row>
    <row r="8" spans="1:9" x14ac:dyDescent="0.2">
      <c r="A8" s="650" t="s">
        <v>223</v>
      </c>
      <c r="B8" s="590" t="s">
        <v>208</v>
      </c>
      <c r="C8" s="326"/>
      <c r="E8" s="137">
        <v>8</v>
      </c>
    </row>
    <row r="9" spans="1:9" x14ac:dyDescent="0.2">
      <c r="A9" s="649" t="s">
        <v>229</v>
      </c>
      <c r="B9" s="590" t="s">
        <v>212</v>
      </c>
      <c r="C9" s="326"/>
      <c r="E9" s="137">
        <v>9</v>
      </c>
    </row>
    <row r="10" spans="1:9" x14ac:dyDescent="0.2">
      <c r="A10" s="650" t="s">
        <v>234</v>
      </c>
      <c r="B10" s="590" t="s">
        <v>213</v>
      </c>
      <c r="C10" s="326"/>
      <c r="E10" s="137">
        <v>10</v>
      </c>
    </row>
    <row r="11" spans="1:9" x14ac:dyDescent="0.2">
      <c r="A11" s="649" t="s">
        <v>254</v>
      </c>
      <c r="B11" s="590" t="s">
        <v>214</v>
      </c>
      <c r="C11" s="326"/>
      <c r="E11" s="137">
        <v>11</v>
      </c>
    </row>
    <row r="12" spans="1:9" x14ac:dyDescent="0.2">
      <c r="A12" s="650" t="s">
        <v>246</v>
      </c>
      <c r="B12" s="590" t="s">
        <v>215</v>
      </c>
      <c r="C12" s="326"/>
      <c r="E12" s="137">
        <v>12</v>
      </c>
    </row>
    <row r="13" spans="1:9" x14ac:dyDescent="0.2">
      <c r="A13" s="649" t="s">
        <v>219</v>
      </c>
      <c r="B13" s="590" t="s">
        <v>211</v>
      </c>
      <c r="C13" s="326"/>
      <c r="E13" s="137">
        <v>13</v>
      </c>
    </row>
    <row r="14" spans="1:9" x14ac:dyDescent="0.2">
      <c r="A14" s="650" t="s">
        <v>224</v>
      </c>
      <c r="B14" s="590" t="s">
        <v>208</v>
      </c>
      <c r="C14" s="326"/>
      <c r="E14" s="137">
        <v>14</v>
      </c>
    </row>
    <row r="15" spans="1:9" x14ac:dyDescent="0.2">
      <c r="A15" s="649" t="s">
        <v>254</v>
      </c>
      <c r="B15" s="590" t="s">
        <v>212</v>
      </c>
      <c r="C15" s="326"/>
      <c r="E15" s="137">
        <v>15</v>
      </c>
    </row>
    <row r="16" spans="1:9" x14ac:dyDescent="0.2">
      <c r="A16" s="650" t="s">
        <v>235</v>
      </c>
      <c r="B16" s="590" t="s">
        <v>213</v>
      </c>
      <c r="C16" s="326"/>
      <c r="E16" s="137">
        <v>16</v>
      </c>
    </row>
    <row r="17" spans="1:5" x14ac:dyDescent="0.2">
      <c r="A17" s="649" t="s">
        <v>241</v>
      </c>
      <c r="B17" s="590" t="s">
        <v>214</v>
      </c>
      <c r="C17" s="326"/>
      <c r="E17" s="137">
        <v>17</v>
      </c>
    </row>
    <row r="18" spans="1:5" x14ac:dyDescent="0.2">
      <c r="A18" s="650" t="s">
        <v>247</v>
      </c>
      <c r="B18" s="590" t="s">
        <v>215</v>
      </c>
      <c r="C18" s="326"/>
      <c r="E18" s="137">
        <v>18</v>
      </c>
    </row>
    <row r="19" spans="1:5" x14ac:dyDescent="0.2">
      <c r="A19" s="649" t="s">
        <v>255</v>
      </c>
      <c r="B19" s="590" t="s">
        <v>211</v>
      </c>
      <c r="C19" s="326"/>
      <c r="E19" s="137">
        <v>19</v>
      </c>
    </row>
    <row r="20" spans="1:5" x14ac:dyDescent="0.2">
      <c r="A20" s="650" t="s">
        <v>227</v>
      </c>
      <c r="B20" s="590" t="s">
        <v>208</v>
      </c>
      <c r="C20" s="326"/>
      <c r="E20" s="137">
        <v>20</v>
      </c>
    </row>
    <row r="21" spans="1:5" x14ac:dyDescent="0.2">
      <c r="A21" s="649" t="s">
        <v>230</v>
      </c>
      <c r="B21" s="590" t="s">
        <v>212</v>
      </c>
      <c r="C21" s="326"/>
      <c r="E21" s="137">
        <v>21</v>
      </c>
    </row>
    <row r="22" spans="1:5" x14ac:dyDescent="0.2">
      <c r="A22" s="650" t="s">
        <v>236</v>
      </c>
      <c r="B22" s="590" t="s">
        <v>213</v>
      </c>
      <c r="C22" s="326"/>
      <c r="E22" s="137">
        <v>22</v>
      </c>
    </row>
    <row r="23" spans="1:5" x14ac:dyDescent="0.2">
      <c r="A23" s="649" t="s">
        <v>254</v>
      </c>
      <c r="B23" s="590" t="s">
        <v>214</v>
      </c>
      <c r="C23" s="326"/>
      <c r="E23" s="137">
        <v>23</v>
      </c>
    </row>
    <row r="24" spans="1:5" x14ac:dyDescent="0.2">
      <c r="A24" s="650" t="s">
        <v>248</v>
      </c>
      <c r="B24" s="590" t="s">
        <v>215</v>
      </c>
      <c r="C24" s="326"/>
      <c r="E24" s="137">
        <v>24</v>
      </c>
    </row>
    <row r="25" spans="1:5" x14ac:dyDescent="0.2">
      <c r="A25" s="649" t="s">
        <v>220</v>
      </c>
      <c r="B25" s="590" t="s">
        <v>211</v>
      </c>
      <c r="C25" s="326"/>
      <c r="E25" s="137">
        <v>25</v>
      </c>
    </row>
    <row r="26" spans="1:5" x14ac:dyDescent="0.2">
      <c r="A26" s="650" t="s">
        <v>226</v>
      </c>
      <c r="B26" s="590" t="s">
        <v>208</v>
      </c>
      <c r="C26" s="326"/>
      <c r="E26" s="137">
        <v>26</v>
      </c>
    </row>
    <row r="27" spans="1:5" x14ac:dyDescent="0.2">
      <c r="A27" s="649" t="s">
        <v>231</v>
      </c>
      <c r="B27" s="590" t="s">
        <v>212</v>
      </c>
      <c r="C27" s="326"/>
      <c r="E27" s="137">
        <v>27</v>
      </c>
    </row>
    <row r="28" spans="1:5" x14ac:dyDescent="0.2">
      <c r="A28" s="650" t="s">
        <v>237</v>
      </c>
      <c r="B28" s="590" t="s">
        <v>213</v>
      </c>
      <c r="C28" s="326"/>
      <c r="E28" s="137">
        <v>28</v>
      </c>
    </row>
    <row r="29" spans="1:5" x14ac:dyDescent="0.2">
      <c r="A29" s="649" t="s">
        <v>242</v>
      </c>
      <c r="B29" s="590" t="s">
        <v>214</v>
      </c>
      <c r="C29" s="326"/>
      <c r="E29" s="137">
        <v>29</v>
      </c>
    </row>
    <row r="30" spans="1:5" x14ac:dyDescent="0.2">
      <c r="A30" s="650" t="s">
        <v>249</v>
      </c>
      <c r="B30" s="590" t="s">
        <v>215</v>
      </c>
      <c r="C30" s="326"/>
      <c r="E30" s="137">
        <v>30</v>
      </c>
    </row>
    <row r="31" spans="1:5" x14ac:dyDescent="0.2">
      <c r="A31" s="649" t="s">
        <v>221</v>
      </c>
      <c r="B31" s="590" t="s">
        <v>211</v>
      </c>
      <c r="C31" s="326"/>
      <c r="E31" s="137">
        <v>31</v>
      </c>
    </row>
    <row r="32" spans="1:5" x14ac:dyDescent="0.2">
      <c r="A32" s="650" t="s">
        <v>228</v>
      </c>
      <c r="B32" s="590" t="s">
        <v>208</v>
      </c>
      <c r="C32" s="326"/>
      <c r="E32" s="137">
        <v>32</v>
      </c>
    </row>
    <row r="33" spans="1:5" x14ac:dyDescent="0.2">
      <c r="A33" s="649" t="s">
        <v>232</v>
      </c>
      <c r="B33" s="590" t="s">
        <v>212</v>
      </c>
      <c r="C33" s="326"/>
      <c r="E33" s="137">
        <v>33</v>
      </c>
    </row>
    <row r="34" spans="1:5" x14ac:dyDescent="0.2">
      <c r="A34" s="650" t="s">
        <v>238</v>
      </c>
      <c r="B34" s="590" t="s">
        <v>213</v>
      </c>
      <c r="C34" s="326"/>
      <c r="E34" s="137">
        <v>34</v>
      </c>
    </row>
    <row r="35" spans="1:5" x14ac:dyDescent="0.2">
      <c r="A35" s="649" t="s">
        <v>243</v>
      </c>
      <c r="B35" s="590" t="s">
        <v>214</v>
      </c>
      <c r="C35" s="326"/>
      <c r="E35" s="137">
        <v>35</v>
      </c>
    </row>
    <row r="36" spans="1:5" x14ac:dyDescent="0.2">
      <c r="A36" s="650" t="s">
        <v>250</v>
      </c>
      <c r="B36" s="590" t="s">
        <v>215</v>
      </c>
      <c r="C36" s="326"/>
      <c r="E36" s="137">
        <v>36</v>
      </c>
    </row>
    <row r="37" spans="1:5" x14ac:dyDescent="0.2">
      <c r="A37" s="649"/>
      <c r="B37" s="590" t="s">
        <v>211</v>
      </c>
      <c r="C37" s="326"/>
      <c r="E37" s="137">
        <v>37</v>
      </c>
    </row>
    <row r="38" spans="1:5" x14ac:dyDescent="0.2">
      <c r="A38" s="650" t="s">
        <v>225</v>
      </c>
      <c r="B38" s="590" t="s">
        <v>208</v>
      </c>
      <c r="C38" s="326"/>
      <c r="E38" s="137">
        <v>38</v>
      </c>
    </row>
    <row r="39" spans="1:5" x14ac:dyDescent="0.2">
      <c r="A39" s="649" t="s">
        <v>254</v>
      </c>
      <c r="B39" s="590" t="s">
        <v>212</v>
      </c>
      <c r="C39" s="326"/>
      <c r="E39" s="137">
        <v>39</v>
      </c>
    </row>
    <row r="40" spans="1:5" x14ac:dyDescent="0.2">
      <c r="A40" s="650" t="s">
        <v>239</v>
      </c>
      <c r="B40" s="590" t="s">
        <v>213</v>
      </c>
      <c r="C40" s="326"/>
      <c r="E40" s="137">
        <v>40</v>
      </c>
    </row>
    <row r="41" spans="1:5" x14ac:dyDescent="0.2">
      <c r="A41" s="649" t="s">
        <v>244</v>
      </c>
      <c r="B41" s="590" t="s">
        <v>214</v>
      </c>
      <c r="C41" s="326"/>
      <c r="E41" s="137">
        <v>41</v>
      </c>
    </row>
    <row r="42" spans="1:5" x14ac:dyDescent="0.2">
      <c r="A42" s="650" t="s">
        <v>251</v>
      </c>
      <c r="B42" s="590" t="s">
        <v>215</v>
      </c>
      <c r="C42" s="326"/>
      <c r="E42" s="137">
        <v>42</v>
      </c>
    </row>
    <row r="43" spans="1:5" x14ac:dyDescent="0.2">
      <c r="A43" s="649"/>
      <c r="C43" s="326"/>
      <c r="E43" s="137">
        <v>43</v>
      </c>
    </row>
    <row r="44" spans="1:5" x14ac:dyDescent="0.2">
      <c r="A44" s="650"/>
      <c r="C44" s="326"/>
      <c r="E44" s="137">
        <v>44</v>
      </c>
    </row>
    <row r="45" spans="1:5" x14ac:dyDescent="0.2">
      <c r="A45" s="649"/>
      <c r="C45" s="326"/>
      <c r="E45" s="137">
        <v>45</v>
      </c>
    </row>
    <row r="46" spans="1:5" x14ac:dyDescent="0.2">
      <c r="A46" s="650"/>
      <c r="C46" s="326"/>
      <c r="E46" s="137">
        <v>46</v>
      </c>
    </row>
    <row r="47" spans="1:5" x14ac:dyDescent="0.2">
      <c r="A47" s="649"/>
      <c r="C47" s="326"/>
      <c r="E47" s="137">
        <v>47</v>
      </c>
    </row>
    <row r="48" spans="1:5" x14ac:dyDescent="0.2">
      <c r="A48" s="650"/>
      <c r="C48" s="326"/>
      <c r="E48" s="137">
        <v>48</v>
      </c>
    </row>
    <row r="49" spans="1:5" x14ac:dyDescent="0.2">
      <c r="A49" s="649"/>
      <c r="C49" s="326"/>
      <c r="E49" s="137">
        <v>49</v>
      </c>
    </row>
    <row r="50" spans="1:5" x14ac:dyDescent="0.2">
      <c r="A50" s="649"/>
      <c r="C50" s="326"/>
      <c r="E50" s="137">
        <v>50</v>
      </c>
    </row>
    <row r="51" spans="1:5" x14ac:dyDescent="0.2">
      <c r="A51" s="649"/>
      <c r="C51" s="326"/>
      <c r="E51" s="137">
        <v>51</v>
      </c>
    </row>
    <row r="52" spans="1:5" x14ac:dyDescent="0.2">
      <c r="A52" s="650"/>
      <c r="C52" s="326"/>
      <c r="E52" s="137">
        <v>52</v>
      </c>
    </row>
    <row r="53" spans="1:5" x14ac:dyDescent="0.2">
      <c r="A53" s="649"/>
      <c r="C53" s="326"/>
      <c r="E53" s="137">
        <v>53</v>
      </c>
    </row>
    <row r="54" spans="1:5" x14ac:dyDescent="0.2">
      <c r="A54" s="650"/>
      <c r="C54" s="326"/>
      <c r="E54" s="137">
        <v>54</v>
      </c>
    </row>
    <row r="55" spans="1:5" x14ac:dyDescent="0.2">
      <c r="A55" s="649"/>
      <c r="C55" s="326"/>
      <c r="E55" s="137">
        <v>55</v>
      </c>
    </row>
    <row r="56" spans="1:5" x14ac:dyDescent="0.2">
      <c r="A56" s="650"/>
      <c r="C56" s="326"/>
      <c r="E56" s="137">
        <v>56</v>
      </c>
    </row>
    <row r="57" spans="1:5" x14ac:dyDescent="0.2">
      <c r="A57" s="649"/>
      <c r="C57" s="326"/>
      <c r="E57" s="137">
        <v>57</v>
      </c>
    </row>
    <row r="58" spans="1:5" x14ac:dyDescent="0.2">
      <c r="A58" s="650"/>
      <c r="C58" s="326"/>
      <c r="E58" s="137">
        <v>58</v>
      </c>
    </row>
    <row r="59" spans="1:5" x14ac:dyDescent="0.2">
      <c r="A59" s="649"/>
      <c r="C59" s="326"/>
      <c r="E59" s="137">
        <v>59</v>
      </c>
    </row>
    <row r="60" spans="1:5" x14ac:dyDescent="0.2">
      <c r="A60" s="650"/>
      <c r="C60" s="326"/>
      <c r="E60" s="137">
        <v>60</v>
      </c>
    </row>
    <row r="61" spans="1:5" x14ac:dyDescent="0.2">
      <c r="A61" s="649"/>
      <c r="C61" s="326"/>
      <c r="E61" s="137">
        <v>61</v>
      </c>
    </row>
    <row r="62" spans="1:5" x14ac:dyDescent="0.2">
      <c r="A62" s="650"/>
      <c r="C62" s="326"/>
      <c r="E62" s="137">
        <v>62</v>
      </c>
    </row>
    <row r="63" spans="1:5" x14ac:dyDescent="0.2">
      <c r="A63" s="649"/>
      <c r="C63" s="326"/>
      <c r="E63" s="137">
        <v>63</v>
      </c>
    </row>
    <row r="64" spans="1:5" x14ac:dyDescent="0.2">
      <c r="A64" s="650"/>
      <c r="C64" s="326"/>
      <c r="E64" s="137">
        <v>64</v>
      </c>
    </row>
    <row r="65" spans="1:5" x14ac:dyDescent="0.2">
      <c r="A65" s="649"/>
      <c r="C65" s="326"/>
      <c r="E65" s="137">
        <v>65</v>
      </c>
    </row>
    <row r="66" spans="1:5" x14ac:dyDescent="0.2">
      <c r="A66" s="650"/>
      <c r="C66" s="326"/>
      <c r="E66" s="137">
        <v>66</v>
      </c>
    </row>
    <row r="67" spans="1:5" x14ac:dyDescent="0.2">
      <c r="A67" s="649"/>
      <c r="C67" s="326"/>
      <c r="E67" s="137">
        <v>67</v>
      </c>
    </row>
    <row r="68" spans="1:5" x14ac:dyDescent="0.2">
      <c r="A68" s="650"/>
      <c r="C68" s="326"/>
      <c r="E68" s="137">
        <v>68</v>
      </c>
    </row>
    <row r="69" spans="1:5" x14ac:dyDescent="0.2">
      <c r="A69" s="649"/>
      <c r="C69" s="326"/>
      <c r="E69" s="137">
        <v>69</v>
      </c>
    </row>
    <row r="70" spans="1:5" x14ac:dyDescent="0.2">
      <c r="A70" s="650"/>
      <c r="C70" s="326"/>
      <c r="E70" s="137">
        <v>70</v>
      </c>
    </row>
    <row r="71" spans="1:5" x14ac:dyDescent="0.2">
      <c r="A71" s="649"/>
      <c r="C71" s="326"/>
      <c r="E71" s="137">
        <v>71</v>
      </c>
    </row>
    <row r="72" spans="1:5" x14ac:dyDescent="0.2">
      <c r="A72" s="650"/>
      <c r="C72" s="326"/>
      <c r="E72" s="137">
        <v>72</v>
      </c>
    </row>
    <row r="73" spans="1:5" x14ac:dyDescent="0.2">
      <c r="A73" s="649"/>
      <c r="C73" s="326"/>
      <c r="E73" s="137">
        <v>73</v>
      </c>
    </row>
    <row r="74" spans="1:5" x14ac:dyDescent="0.2">
      <c r="A74" s="650"/>
      <c r="C74" s="326"/>
      <c r="E74" s="137">
        <v>74</v>
      </c>
    </row>
    <row r="75" spans="1:5" x14ac:dyDescent="0.2">
      <c r="A75" s="649"/>
      <c r="C75" s="326"/>
      <c r="E75" s="137">
        <v>75</v>
      </c>
    </row>
    <row r="76" spans="1:5" x14ac:dyDescent="0.2">
      <c r="A76" s="649"/>
      <c r="C76" s="326"/>
      <c r="E76" s="137">
        <v>76</v>
      </c>
    </row>
    <row r="77" spans="1:5" x14ac:dyDescent="0.2">
      <c r="A77" s="650"/>
      <c r="C77" s="326"/>
      <c r="E77" s="137">
        <v>77</v>
      </c>
    </row>
    <row r="78" spans="1:5" x14ac:dyDescent="0.2">
      <c r="A78" s="649"/>
      <c r="C78" s="326"/>
      <c r="E78" s="137">
        <v>78</v>
      </c>
    </row>
    <row r="79" spans="1:5" x14ac:dyDescent="0.2">
      <c r="A79" s="650"/>
      <c r="C79" s="326"/>
      <c r="E79" s="137">
        <v>79</v>
      </c>
    </row>
    <row r="80" spans="1:5" x14ac:dyDescent="0.2">
      <c r="A80" s="649"/>
      <c r="C80" s="326"/>
      <c r="E80" s="137">
        <v>80</v>
      </c>
    </row>
    <row r="81" spans="1:5" x14ac:dyDescent="0.2">
      <c r="A81" s="650"/>
      <c r="C81" s="326"/>
      <c r="E81" s="137">
        <v>81</v>
      </c>
    </row>
    <row r="82" spans="1:5" x14ac:dyDescent="0.2">
      <c r="A82" s="649"/>
      <c r="C82" s="326"/>
      <c r="E82" s="137">
        <v>82</v>
      </c>
    </row>
    <row r="83" spans="1:5" x14ac:dyDescent="0.2">
      <c r="A83" s="650"/>
      <c r="C83" s="326"/>
      <c r="E83" s="137">
        <v>83</v>
      </c>
    </row>
    <row r="84" spans="1:5" x14ac:dyDescent="0.2">
      <c r="A84" s="649"/>
      <c r="C84" s="326"/>
      <c r="E84" s="137">
        <v>84</v>
      </c>
    </row>
    <row r="85" spans="1:5" x14ac:dyDescent="0.2">
      <c r="A85" s="650"/>
      <c r="C85" s="326"/>
      <c r="E85" s="137">
        <v>85</v>
      </c>
    </row>
    <row r="86" spans="1:5" x14ac:dyDescent="0.2">
      <c r="A86" s="649"/>
      <c r="C86" s="326"/>
      <c r="E86" s="137">
        <v>86</v>
      </c>
    </row>
    <row r="87" spans="1:5" x14ac:dyDescent="0.2">
      <c r="A87" s="650"/>
      <c r="C87" s="326"/>
      <c r="E87" s="137">
        <v>87</v>
      </c>
    </row>
    <row r="88" spans="1:5" x14ac:dyDescent="0.2">
      <c r="A88" s="649"/>
      <c r="C88" s="326"/>
      <c r="E88" s="137">
        <v>88</v>
      </c>
    </row>
    <row r="89" spans="1:5" x14ac:dyDescent="0.2">
      <c r="A89" s="650"/>
      <c r="C89" s="326"/>
      <c r="E89" s="137">
        <v>89</v>
      </c>
    </row>
    <row r="90" spans="1:5" x14ac:dyDescent="0.2">
      <c r="A90" s="649"/>
      <c r="C90" s="326"/>
      <c r="E90" s="137">
        <v>90</v>
      </c>
    </row>
    <row r="91" spans="1:5" x14ac:dyDescent="0.2">
      <c r="A91" s="650"/>
      <c r="C91" s="326"/>
      <c r="E91" s="137">
        <v>91</v>
      </c>
    </row>
    <row r="92" spans="1:5" x14ac:dyDescent="0.2">
      <c r="A92" s="649"/>
      <c r="C92" s="326"/>
      <c r="E92" s="137">
        <v>92</v>
      </c>
    </row>
    <row r="93" spans="1:5" x14ac:dyDescent="0.2">
      <c r="A93" s="650"/>
      <c r="C93" s="326"/>
      <c r="E93" s="137">
        <v>93</v>
      </c>
    </row>
    <row r="94" spans="1:5" x14ac:dyDescent="0.2">
      <c r="A94" s="649"/>
      <c r="C94" s="326"/>
      <c r="E94" s="137">
        <v>94</v>
      </c>
    </row>
    <row r="95" spans="1:5" x14ac:dyDescent="0.2">
      <c r="A95" s="650"/>
      <c r="C95" s="326"/>
      <c r="E95" s="137">
        <v>95</v>
      </c>
    </row>
    <row r="96" spans="1:5" x14ac:dyDescent="0.2">
      <c r="A96" s="649"/>
      <c r="C96" s="326"/>
      <c r="E96" s="137">
        <v>96</v>
      </c>
    </row>
    <row r="97" spans="1:5" x14ac:dyDescent="0.2">
      <c r="A97" s="650"/>
      <c r="C97" s="326"/>
      <c r="E97" s="137">
        <v>97</v>
      </c>
    </row>
    <row r="98" spans="1:5" x14ac:dyDescent="0.2">
      <c r="A98" s="649"/>
      <c r="C98" s="326"/>
      <c r="E98" s="137">
        <v>98</v>
      </c>
    </row>
    <row r="99" spans="1:5" x14ac:dyDescent="0.2">
      <c r="A99" s="650"/>
      <c r="C99" s="326"/>
      <c r="E99" s="137">
        <v>99</v>
      </c>
    </row>
    <row r="100" spans="1:5" x14ac:dyDescent="0.2">
      <c r="A100" s="649"/>
      <c r="C100" s="326"/>
      <c r="E100" s="137">
        <v>100</v>
      </c>
    </row>
    <row r="101" spans="1:5" x14ac:dyDescent="0.2">
      <c r="A101" s="649"/>
      <c r="C101" s="326"/>
      <c r="E101" s="137">
        <v>101</v>
      </c>
    </row>
    <row r="102" spans="1:5" x14ac:dyDescent="0.2">
      <c r="A102" s="650"/>
      <c r="C102" s="326"/>
      <c r="E102" s="137">
        <v>102</v>
      </c>
    </row>
    <row r="103" spans="1:5" x14ac:dyDescent="0.2">
      <c r="A103" s="649"/>
      <c r="C103" s="326"/>
      <c r="E103" s="137">
        <v>103</v>
      </c>
    </row>
    <row r="104" spans="1:5" x14ac:dyDescent="0.2">
      <c r="A104" s="650"/>
      <c r="C104" s="326"/>
      <c r="E104" s="137">
        <v>104</v>
      </c>
    </row>
    <row r="105" spans="1:5" x14ac:dyDescent="0.2">
      <c r="A105" s="649"/>
      <c r="C105" s="326"/>
      <c r="E105" s="137">
        <v>105</v>
      </c>
    </row>
    <row r="106" spans="1:5" x14ac:dyDescent="0.2">
      <c r="A106" s="650"/>
      <c r="E106" s="137">
        <v>106</v>
      </c>
    </row>
    <row r="107" spans="1:5" x14ac:dyDescent="0.2">
      <c r="A107" s="649"/>
      <c r="E107" s="137">
        <v>107</v>
      </c>
    </row>
    <row r="108" spans="1:5" x14ac:dyDescent="0.2">
      <c r="A108" s="650"/>
      <c r="E108" s="137">
        <v>108</v>
      </c>
    </row>
    <row r="109" spans="1:5" x14ac:dyDescent="0.2">
      <c r="A109" s="649"/>
      <c r="E109" s="137">
        <v>109</v>
      </c>
    </row>
    <row r="110" spans="1:5" x14ac:dyDescent="0.2">
      <c r="A110" s="650"/>
      <c r="E110" s="137">
        <v>110</v>
      </c>
    </row>
    <row r="111" spans="1:5" x14ac:dyDescent="0.2">
      <c r="A111" s="649"/>
      <c r="E111" s="137">
        <v>111</v>
      </c>
    </row>
    <row r="112" spans="1:5" x14ac:dyDescent="0.2">
      <c r="A112" s="650"/>
      <c r="E112" s="137">
        <v>112</v>
      </c>
    </row>
    <row r="113" spans="1:5" x14ac:dyDescent="0.2">
      <c r="A113" s="649"/>
      <c r="E113" s="137">
        <v>113</v>
      </c>
    </row>
    <row r="114" spans="1:5" x14ac:dyDescent="0.2">
      <c r="A114" s="650"/>
      <c r="E114" s="137">
        <v>114</v>
      </c>
    </row>
    <row r="115" spans="1:5" x14ac:dyDescent="0.2">
      <c r="A115" s="649"/>
      <c r="E115" s="137">
        <v>115</v>
      </c>
    </row>
    <row r="116" spans="1:5" x14ac:dyDescent="0.2">
      <c r="A116" s="650"/>
      <c r="E116" s="137">
        <v>116</v>
      </c>
    </row>
    <row r="117" spans="1:5" x14ac:dyDescent="0.2">
      <c r="A117" s="649"/>
      <c r="E117" s="137">
        <v>117</v>
      </c>
    </row>
    <row r="118" spans="1:5" x14ac:dyDescent="0.2">
      <c r="A118" s="650"/>
      <c r="E118" s="137">
        <v>118</v>
      </c>
    </row>
    <row r="119" spans="1:5" x14ac:dyDescent="0.2">
      <c r="A119" s="649"/>
      <c r="E119" s="137">
        <v>119</v>
      </c>
    </row>
    <row r="120" spans="1:5" x14ac:dyDescent="0.2">
      <c r="A120" s="650"/>
      <c r="E120" s="137">
        <v>120</v>
      </c>
    </row>
    <row r="121" spans="1:5" x14ac:dyDescent="0.2">
      <c r="A121" s="649"/>
      <c r="E121" s="137">
        <v>121</v>
      </c>
    </row>
    <row r="122" spans="1:5" x14ac:dyDescent="0.2">
      <c r="A122" s="650"/>
      <c r="E122" s="137">
        <v>122</v>
      </c>
    </row>
    <row r="123" spans="1:5" x14ac:dyDescent="0.2">
      <c r="A123" s="649"/>
      <c r="E123" s="137">
        <v>123</v>
      </c>
    </row>
    <row r="124" spans="1:5" x14ac:dyDescent="0.2">
      <c r="A124" s="650"/>
      <c r="E124" s="137">
        <v>124</v>
      </c>
    </row>
    <row r="125" spans="1:5" x14ac:dyDescent="0.2">
      <c r="A125" s="649"/>
      <c r="E125" s="137">
        <v>125</v>
      </c>
    </row>
    <row r="126" spans="1:5" x14ac:dyDescent="0.2">
      <c r="A126" s="649"/>
      <c r="E126" s="137">
        <v>126</v>
      </c>
    </row>
    <row r="127" spans="1:5" x14ac:dyDescent="0.2">
      <c r="A127" s="650"/>
      <c r="E127" s="137">
        <v>127</v>
      </c>
    </row>
    <row r="128" spans="1:5" x14ac:dyDescent="0.2">
      <c r="A128" s="649"/>
      <c r="E128" s="137">
        <v>128</v>
      </c>
    </row>
    <row r="129" spans="1:5" x14ac:dyDescent="0.2">
      <c r="A129" s="650"/>
      <c r="E129" s="137">
        <v>129</v>
      </c>
    </row>
    <row r="130" spans="1:5" x14ac:dyDescent="0.2">
      <c r="A130" s="649"/>
      <c r="E130" s="137">
        <v>130</v>
      </c>
    </row>
    <row r="131" spans="1:5" x14ac:dyDescent="0.2">
      <c r="A131" s="650"/>
      <c r="E131" s="137">
        <v>131</v>
      </c>
    </row>
    <row r="132" spans="1:5" x14ac:dyDescent="0.2">
      <c r="A132" s="649"/>
      <c r="E132" s="137">
        <v>132</v>
      </c>
    </row>
    <row r="133" spans="1:5" x14ac:dyDescent="0.2">
      <c r="A133" s="650"/>
      <c r="E133" s="137">
        <v>133</v>
      </c>
    </row>
    <row r="134" spans="1:5" x14ac:dyDescent="0.2">
      <c r="A134" s="649"/>
      <c r="E134" s="137">
        <v>134</v>
      </c>
    </row>
    <row r="135" spans="1:5" x14ac:dyDescent="0.2">
      <c r="A135" s="650"/>
      <c r="E135" s="137">
        <v>135</v>
      </c>
    </row>
    <row r="136" spans="1:5" x14ac:dyDescent="0.2">
      <c r="A136" s="649"/>
      <c r="E136" s="137">
        <v>136</v>
      </c>
    </row>
    <row r="137" spans="1:5" x14ac:dyDescent="0.2">
      <c r="A137" s="650"/>
      <c r="E137" s="137">
        <v>137</v>
      </c>
    </row>
    <row r="138" spans="1:5" x14ac:dyDescent="0.2">
      <c r="A138" s="649"/>
      <c r="E138" s="137">
        <v>138</v>
      </c>
    </row>
    <row r="139" spans="1:5" x14ac:dyDescent="0.2">
      <c r="A139" s="650"/>
      <c r="E139" s="137">
        <v>139</v>
      </c>
    </row>
    <row r="140" spans="1:5" x14ac:dyDescent="0.2">
      <c r="A140" s="649"/>
      <c r="E140" s="137">
        <v>140</v>
      </c>
    </row>
    <row r="141" spans="1:5" x14ac:dyDescent="0.2">
      <c r="A141" s="650"/>
      <c r="E141" s="137">
        <v>141</v>
      </c>
    </row>
    <row r="142" spans="1:5" x14ac:dyDescent="0.2">
      <c r="A142" s="649"/>
      <c r="E142" s="137">
        <v>142</v>
      </c>
    </row>
    <row r="143" spans="1:5" x14ac:dyDescent="0.2">
      <c r="A143" s="650"/>
      <c r="E143" s="137">
        <v>143</v>
      </c>
    </row>
    <row r="144" spans="1:5" x14ac:dyDescent="0.2">
      <c r="A144" s="649"/>
      <c r="E144" s="137">
        <v>144</v>
      </c>
    </row>
    <row r="145" spans="1:5" x14ac:dyDescent="0.2">
      <c r="A145" s="650"/>
      <c r="E145" s="137">
        <v>145</v>
      </c>
    </row>
    <row r="146" spans="1:5" x14ac:dyDescent="0.2">
      <c r="A146" s="649"/>
      <c r="E146" s="137">
        <v>146</v>
      </c>
    </row>
    <row r="147" spans="1:5" x14ac:dyDescent="0.2">
      <c r="A147" s="650"/>
      <c r="E147" s="137">
        <v>147</v>
      </c>
    </row>
    <row r="148" spans="1:5" x14ac:dyDescent="0.2">
      <c r="A148" s="649"/>
      <c r="E148" s="137">
        <v>148</v>
      </c>
    </row>
    <row r="149" spans="1:5" x14ac:dyDescent="0.2">
      <c r="A149" s="650"/>
      <c r="E149" s="137">
        <v>149</v>
      </c>
    </row>
    <row r="150" spans="1:5" x14ac:dyDescent="0.2">
      <c r="A150" s="649"/>
      <c r="E150" s="137">
        <v>150</v>
      </c>
    </row>
    <row r="151" spans="1:5" x14ac:dyDescent="0.2">
      <c r="A151" s="649"/>
      <c r="E151" s="137">
        <v>151</v>
      </c>
    </row>
    <row r="152" spans="1:5" x14ac:dyDescent="0.2">
      <c r="A152" s="650"/>
      <c r="E152" s="137">
        <v>152</v>
      </c>
    </row>
    <row r="153" spans="1:5" x14ac:dyDescent="0.2">
      <c r="A153" s="649"/>
      <c r="E153" s="137">
        <v>153</v>
      </c>
    </row>
    <row r="154" spans="1:5" x14ac:dyDescent="0.2">
      <c r="A154" s="650"/>
      <c r="E154" s="137">
        <v>154</v>
      </c>
    </row>
    <row r="155" spans="1:5" x14ac:dyDescent="0.2">
      <c r="A155" s="649"/>
      <c r="E155" s="137">
        <v>155</v>
      </c>
    </row>
    <row r="156" spans="1:5" x14ac:dyDescent="0.2">
      <c r="A156" s="650"/>
      <c r="E156" s="137">
        <v>156</v>
      </c>
    </row>
    <row r="157" spans="1:5" x14ac:dyDescent="0.2">
      <c r="A157" s="649"/>
      <c r="E157" s="137">
        <v>157</v>
      </c>
    </row>
    <row r="158" spans="1:5" x14ac:dyDescent="0.2">
      <c r="A158" s="650"/>
      <c r="E158" s="137">
        <v>158</v>
      </c>
    </row>
    <row r="159" spans="1:5" x14ac:dyDescent="0.2">
      <c r="A159" s="649"/>
      <c r="E159" s="137">
        <v>159</v>
      </c>
    </row>
    <row r="160" spans="1:5" x14ac:dyDescent="0.2">
      <c r="A160" s="650"/>
      <c r="E160" s="137">
        <v>160</v>
      </c>
    </row>
    <row r="161" spans="1:5" x14ac:dyDescent="0.2">
      <c r="A161" s="649"/>
      <c r="E161" s="137">
        <v>161</v>
      </c>
    </row>
    <row r="162" spans="1:5" x14ac:dyDescent="0.2">
      <c r="A162" s="650"/>
      <c r="E162" s="137">
        <v>162</v>
      </c>
    </row>
    <row r="163" spans="1:5" x14ac:dyDescent="0.2">
      <c r="A163" s="649"/>
      <c r="E163" s="137">
        <v>163</v>
      </c>
    </row>
    <row r="164" spans="1:5" x14ac:dyDescent="0.2">
      <c r="A164" s="650"/>
      <c r="E164" s="137">
        <v>164</v>
      </c>
    </row>
    <row r="165" spans="1:5" x14ac:dyDescent="0.2">
      <c r="A165" s="649"/>
      <c r="E165" s="137">
        <v>165</v>
      </c>
    </row>
    <row r="166" spans="1:5" x14ac:dyDescent="0.2">
      <c r="A166" s="650"/>
      <c r="E166" s="137">
        <v>166</v>
      </c>
    </row>
    <row r="167" spans="1:5" x14ac:dyDescent="0.2">
      <c r="A167" s="649"/>
      <c r="E167" s="137">
        <v>167</v>
      </c>
    </row>
    <row r="168" spans="1:5" x14ac:dyDescent="0.2">
      <c r="A168" s="650"/>
      <c r="E168" s="137">
        <v>168</v>
      </c>
    </row>
    <row r="169" spans="1:5" x14ac:dyDescent="0.2">
      <c r="A169" s="649"/>
      <c r="E169" s="137">
        <v>169</v>
      </c>
    </row>
    <row r="170" spans="1:5" x14ac:dyDescent="0.2">
      <c r="A170" s="650"/>
      <c r="E170" s="137">
        <v>170</v>
      </c>
    </row>
    <row r="171" spans="1:5" x14ac:dyDescent="0.2">
      <c r="A171" s="649"/>
      <c r="E171" s="137">
        <v>171</v>
      </c>
    </row>
    <row r="172" spans="1:5" x14ac:dyDescent="0.2">
      <c r="A172" s="650"/>
      <c r="E172" s="137">
        <v>172</v>
      </c>
    </row>
    <row r="173" spans="1:5" x14ac:dyDescent="0.2">
      <c r="A173" s="649"/>
      <c r="E173" s="137">
        <v>173</v>
      </c>
    </row>
    <row r="174" spans="1:5" x14ac:dyDescent="0.2">
      <c r="A174" s="650"/>
      <c r="E174" s="137">
        <v>174</v>
      </c>
    </row>
    <row r="175" spans="1:5" x14ac:dyDescent="0.2">
      <c r="A175" s="649"/>
      <c r="E175" s="137">
        <v>175</v>
      </c>
    </row>
    <row r="176" spans="1:5" x14ac:dyDescent="0.2">
      <c r="E176" s="137">
        <v>176</v>
      </c>
    </row>
    <row r="177" spans="5:5" x14ac:dyDescent="0.2">
      <c r="E177" s="137">
        <v>177</v>
      </c>
    </row>
    <row r="178" spans="5:5" x14ac:dyDescent="0.2">
      <c r="E178" s="137">
        <v>178</v>
      </c>
    </row>
    <row r="179" spans="5:5" x14ac:dyDescent="0.2">
      <c r="E179" s="137">
        <v>179</v>
      </c>
    </row>
    <row r="180" spans="5:5" x14ac:dyDescent="0.2">
      <c r="E180" s="137">
        <v>180</v>
      </c>
    </row>
    <row r="181" spans="5:5" x14ac:dyDescent="0.2">
      <c r="E181" s="137">
        <v>181</v>
      </c>
    </row>
    <row r="182" spans="5:5" x14ac:dyDescent="0.2">
      <c r="E182" s="137">
        <v>182</v>
      </c>
    </row>
    <row r="183" spans="5:5" x14ac:dyDescent="0.2">
      <c r="E183" s="137">
        <v>183</v>
      </c>
    </row>
    <row r="184" spans="5:5" x14ac:dyDescent="0.2">
      <c r="E184" s="137">
        <v>184</v>
      </c>
    </row>
    <row r="185" spans="5:5" x14ac:dyDescent="0.2">
      <c r="E185" s="137">
        <v>185</v>
      </c>
    </row>
    <row r="186" spans="5:5" x14ac:dyDescent="0.2">
      <c r="E186" s="137">
        <v>186</v>
      </c>
    </row>
    <row r="187" spans="5:5" x14ac:dyDescent="0.2">
      <c r="E187" s="137">
        <v>187</v>
      </c>
    </row>
    <row r="188" spans="5:5" x14ac:dyDescent="0.2">
      <c r="E188" s="137">
        <v>188</v>
      </c>
    </row>
    <row r="189" spans="5:5" x14ac:dyDescent="0.2">
      <c r="E189" s="137">
        <v>189</v>
      </c>
    </row>
    <row r="190" spans="5:5" x14ac:dyDescent="0.2">
      <c r="E190" s="137">
        <v>190</v>
      </c>
    </row>
    <row r="191" spans="5:5" x14ac:dyDescent="0.2">
      <c r="E191" s="137">
        <v>191</v>
      </c>
    </row>
    <row r="192" spans="5:5" x14ac:dyDescent="0.2">
      <c r="E192" s="137">
        <v>192</v>
      </c>
    </row>
    <row r="193" spans="5:5" x14ac:dyDescent="0.2">
      <c r="E193" s="137">
        <v>193</v>
      </c>
    </row>
    <row r="194" spans="5:5" x14ac:dyDescent="0.2">
      <c r="E194" s="137">
        <v>194</v>
      </c>
    </row>
    <row r="195" spans="5:5" x14ac:dyDescent="0.2">
      <c r="E195" s="137">
        <v>195</v>
      </c>
    </row>
    <row r="196" spans="5:5" x14ac:dyDescent="0.2">
      <c r="E196" s="137">
        <v>196</v>
      </c>
    </row>
    <row r="197" spans="5:5" x14ac:dyDescent="0.2">
      <c r="E197" s="137">
        <v>197</v>
      </c>
    </row>
    <row r="198" spans="5:5" x14ac:dyDescent="0.2">
      <c r="E198" s="137">
        <v>198</v>
      </c>
    </row>
    <row r="199" spans="5:5" x14ac:dyDescent="0.2">
      <c r="E199" s="137">
        <v>199</v>
      </c>
    </row>
    <row r="200" spans="5:5" x14ac:dyDescent="0.2">
      <c r="E200" s="137">
        <v>200</v>
      </c>
    </row>
    <row r="201" spans="5:5" x14ac:dyDescent="0.2">
      <c r="E201" s="137">
        <v>201</v>
      </c>
    </row>
    <row r="202" spans="5:5" x14ac:dyDescent="0.2">
      <c r="E202" s="137">
        <v>202</v>
      </c>
    </row>
    <row r="203" spans="5:5" x14ac:dyDescent="0.2">
      <c r="E203" s="137">
        <v>203</v>
      </c>
    </row>
    <row r="204" spans="5:5" x14ac:dyDescent="0.2">
      <c r="E204" s="137">
        <v>204</v>
      </c>
    </row>
    <row r="205" spans="5:5" x14ac:dyDescent="0.2">
      <c r="E205" s="137">
        <v>205</v>
      </c>
    </row>
    <row r="206" spans="5:5" x14ac:dyDescent="0.2">
      <c r="E206" s="137">
        <v>206</v>
      </c>
    </row>
    <row r="207" spans="5:5" x14ac:dyDescent="0.2">
      <c r="E207" s="137">
        <v>207</v>
      </c>
    </row>
    <row r="208" spans="5:5" x14ac:dyDescent="0.2">
      <c r="E208" s="137">
        <v>208</v>
      </c>
    </row>
    <row r="209" spans="5:5" x14ac:dyDescent="0.2">
      <c r="E209" s="137">
        <v>209</v>
      </c>
    </row>
    <row r="210" spans="5:5" x14ac:dyDescent="0.2">
      <c r="E210" s="137">
        <v>210</v>
      </c>
    </row>
    <row r="211" spans="5:5" x14ac:dyDescent="0.2">
      <c r="E211" s="137">
        <v>211</v>
      </c>
    </row>
    <row r="212" spans="5:5" x14ac:dyDescent="0.2">
      <c r="E212" s="137">
        <v>212</v>
      </c>
    </row>
    <row r="213" spans="5:5" x14ac:dyDescent="0.2">
      <c r="E213" s="137">
        <v>213</v>
      </c>
    </row>
    <row r="214" spans="5:5" x14ac:dyDescent="0.2">
      <c r="E214" s="137">
        <v>214</v>
      </c>
    </row>
    <row r="215" spans="5:5" x14ac:dyDescent="0.2">
      <c r="E215" s="137">
        <v>215</v>
      </c>
    </row>
    <row r="216" spans="5:5" x14ac:dyDescent="0.2">
      <c r="E216" s="137">
        <v>216</v>
      </c>
    </row>
    <row r="217" spans="5:5" x14ac:dyDescent="0.2">
      <c r="E217" s="137">
        <v>217</v>
      </c>
    </row>
    <row r="218" spans="5:5" x14ac:dyDescent="0.2">
      <c r="E218" s="137">
        <v>218</v>
      </c>
    </row>
    <row r="219" spans="5:5" x14ac:dyDescent="0.2">
      <c r="E219" s="137">
        <v>219</v>
      </c>
    </row>
    <row r="220" spans="5:5" x14ac:dyDescent="0.2">
      <c r="E220" s="137">
        <v>220</v>
      </c>
    </row>
    <row r="221" spans="5:5" x14ac:dyDescent="0.2">
      <c r="E221" s="137">
        <v>221</v>
      </c>
    </row>
    <row r="222" spans="5:5" x14ac:dyDescent="0.2">
      <c r="E222" s="137">
        <v>222</v>
      </c>
    </row>
    <row r="223" spans="5:5" x14ac:dyDescent="0.2">
      <c r="E223" s="137">
        <v>223</v>
      </c>
    </row>
    <row r="224" spans="5:5" x14ac:dyDescent="0.2">
      <c r="E224" s="137">
        <v>224</v>
      </c>
    </row>
    <row r="225" spans="5:5" x14ac:dyDescent="0.2">
      <c r="E225" s="137">
        <v>225</v>
      </c>
    </row>
  </sheetData>
  <sheetProtection sheet="1" objects="1" scenarios="1"/>
  <customSheetViews>
    <customSheetView guid="{B63A9C9F-CFE4-40C9-8381-5421B247D702}" showGridLines="0" showRowCol="0" outlineSymbols="0" filter="1" showAutoFilter="1" showRuler="0">
      <pageMargins left="0.78740157499999996" right="0.78740157499999996" top="0.984251969" bottom="0.984251969" header="0.4921259845" footer="0.4921259845"/>
      <pageSetup paperSize="9" orientation="portrait" horizontalDpi="4294967292" verticalDpi="0" r:id="rId1"/>
      <headerFooter alignWithMargins="0"/>
      <autoFilter ref="B1" xr:uid="{00000000-0000-0000-0000-000000000000}">
        <filterColumn colId="0">
          <customFilters and="1">
            <customFilter operator="notEqual" val=" "/>
          </customFilters>
        </filterColumn>
      </autoFilter>
    </customSheetView>
  </customSheetView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9">
    <pageSetUpPr autoPageBreaks="0"/>
  </sheetPr>
  <dimension ref="A1:T28"/>
  <sheetViews>
    <sheetView showGridLines="0" showRowColHeaders="0" workbookViewId="0">
      <selection activeCell="C17" sqref="C17"/>
    </sheetView>
  </sheetViews>
  <sheetFormatPr defaultColWidth="5.7109375" defaultRowHeight="12.75" x14ac:dyDescent="0.2"/>
  <cols>
    <col min="1" max="1" width="5.7109375" style="95" customWidth="1"/>
    <col min="2" max="2" width="5.7109375" style="102" customWidth="1"/>
    <col min="3" max="3" width="25.7109375" style="103" customWidth="1"/>
    <col min="4" max="6" width="5.7109375" style="102" customWidth="1"/>
    <col min="7" max="7" width="1.7109375" style="102" customWidth="1"/>
    <col min="8" max="9" width="5.7109375" style="102" customWidth="1"/>
    <col min="10" max="10" width="5.7109375" style="95" customWidth="1"/>
    <col min="11" max="15" width="5.7109375" style="102" customWidth="1"/>
    <col min="16" max="16" width="1.7109375" style="101" customWidth="1"/>
    <col min="17" max="17" width="5.7109375" style="594" customWidth="1"/>
    <col min="18" max="18" width="5.7109375" style="101" customWidth="1"/>
    <col min="19" max="19" width="5.7109375" style="594" customWidth="1"/>
    <col min="20" max="16384" width="5.7109375" style="95"/>
  </cols>
  <sheetData>
    <row r="1" spans="1:20" ht="26.25" x14ac:dyDescent="0.4">
      <c r="A1" s="430"/>
      <c r="B1" s="786" t="s">
        <v>93</v>
      </c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  <c r="P1" s="96"/>
      <c r="Q1" s="96"/>
      <c r="R1" s="592"/>
      <c r="S1" s="593"/>
      <c r="T1" s="430"/>
    </row>
    <row r="3" spans="1:20" s="595" customFormat="1" x14ac:dyDescent="0.2">
      <c r="B3" s="103" t="s">
        <v>101</v>
      </c>
      <c r="C3" s="103"/>
      <c r="D3" s="103"/>
      <c r="E3" s="103"/>
      <c r="F3" s="103"/>
      <c r="G3" s="103"/>
      <c r="H3" s="103"/>
      <c r="I3" s="103"/>
      <c r="K3" s="103"/>
      <c r="L3" s="103"/>
      <c r="M3" s="103"/>
      <c r="N3" s="103"/>
      <c r="O3" s="103"/>
      <c r="P3" s="596"/>
      <c r="Q3" s="597"/>
      <c r="R3" s="596"/>
      <c r="S3" s="597"/>
    </row>
    <row r="4" spans="1:20" s="595" customFormat="1" x14ac:dyDescent="0.2">
      <c r="B4" s="103"/>
      <c r="C4" s="103"/>
      <c r="D4" s="103"/>
      <c r="E4" s="103"/>
      <c r="F4" s="103"/>
      <c r="G4" s="103"/>
      <c r="H4" s="103"/>
      <c r="I4" s="103"/>
      <c r="K4" s="103"/>
      <c r="L4" s="103"/>
      <c r="M4" s="103"/>
      <c r="N4" s="103"/>
      <c r="O4" s="103"/>
      <c r="P4" s="596"/>
      <c r="Q4" s="597"/>
      <c r="R4" s="596"/>
      <c r="S4" s="597"/>
    </row>
    <row r="5" spans="1:20" s="595" customFormat="1" x14ac:dyDescent="0.2">
      <c r="B5" s="103" t="s">
        <v>94</v>
      </c>
      <c r="C5" s="103"/>
      <c r="D5" s="103"/>
      <c r="E5" s="103"/>
      <c r="F5" s="103"/>
      <c r="G5" s="103"/>
      <c r="H5" s="103"/>
      <c r="I5" s="103"/>
      <c r="K5" s="103"/>
      <c r="L5" s="103"/>
      <c r="M5" s="103"/>
      <c r="N5" s="103"/>
      <c r="O5" s="103"/>
      <c r="P5" s="596"/>
      <c r="Q5" s="597"/>
      <c r="R5" s="596"/>
      <c r="S5" s="597"/>
    </row>
    <row r="6" spans="1:20" s="595" customFormat="1" x14ac:dyDescent="0.2">
      <c r="B6" s="103" t="s">
        <v>170</v>
      </c>
      <c r="C6" s="103"/>
      <c r="D6" s="103"/>
      <c r="E6" s="103"/>
      <c r="F6" s="103"/>
      <c r="G6" s="103"/>
      <c r="H6" s="103"/>
      <c r="I6" s="103"/>
      <c r="K6" s="103"/>
      <c r="L6" s="103"/>
      <c r="M6" s="103"/>
      <c r="N6" s="103"/>
      <c r="O6" s="103"/>
      <c r="P6" s="596"/>
      <c r="Q6" s="597"/>
      <c r="R6" s="596"/>
      <c r="S6" s="597"/>
    </row>
    <row r="7" spans="1:20" s="595" customFormat="1" x14ac:dyDescent="0.2">
      <c r="B7" s="103" t="s">
        <v>95</v>
      </c>
      <c r="C7" s="103"/>
      <c r="D7" s="103"/>
      <c r="E7" s="103"/>
      <c r="F7" s="103"/>
      <c r="G7" s="103"/>
      <c r="H7" s="103"/>
      <c r="I7" s="103"/>
      <c r="K7" s="103"/>
      <c r="L7" s="103"/>
      <c r="M7" s="103"/>
      <c r="N7" s="103"/>
      <c r="O7" s="103"/>
      <c r="P7" s="596"/>
      <c r="Q7" s="597"/>
      <c r="R7" s="596"/>
      <c r="S7" s="597"/>
    </row>
    <row r="8" spans="1:20" s="595" customFormat="1" x14ac:dyDescent="0.2">
      <c r="B8" s="103"/>
      <c r="C8" s="103"/>
      <c r="D8" s="103"/>
      <c r="E8" s="103"/>
      <c r="F8" s="103"/>
      <c r="G8" s="103"/>
      <c r="H8" s="103"/>
      <c r="I8" s="103"/>
      <c r="K8" s="103"/>
      <c r="L8" s="103"/>
      <c r="M8" s="103"/>
      <c r="N8" s="103"/>
      <c r="O8" s="103"/>
      <c r="P8" s="596"/>
      <c r="Q8" s="597"/>
      <c r="R8" s="596"/>
      <c r="S8" s="597"/>
    </row>
    <row r="9" spans="1:20" s="595" customFormat="1" x14ac:dyDescent="0.2">
      <c r="B9" s="103" t="s">
        <v>96</v>
      </c>
      <c r="C9" s="103" t="s">
        <v>168</v>
      </c>
      <c r="D9" s="103"/>
      <c r="E9" s="103"/>
      <c r="F9" s="103"/>
      <c r="G9" s="103"/>
      <c r="H9" s="103"/>
      <c r="I9" s="103"/>
      <c r="K9" s="103"/>
      <c r="L9" s="103"/>
      <c r="M9" s="103"/>
      <c r="N9" s="103"/>
      <c r="O9" s="103"/>
      <c r="P9" s="596"/>
      <c r="Q9" s="597"/>
      <c r="R9" s="596"/>
      <c r="S9" s="597"/>
    </row>
    <row r="10" spans="1:20" s="595" customFormat="1" x14ac:dyDescent="0.2">
      <c r="B10" s="103" t="s">
        <v>97</v>
      </c>
      <c r="C10" s="103" t="s">
        <v>98</v>
      </c>
      <c r="D10" s="103"/>
      <c r="E10" s="103"/>
      <c r="F10" s="103"/>
      <c r="G10" s="103"/>
      <c r="H10" s="103"/>
      <c r="I10" s="103"/>
      <c r="K10" s="103"/>
      <c r="L10" s="103"/>
      <c r="M10" s="103"/>
      <c r="N10" s="103"/>
      <c r="O10" s="103"/>
      <c r="P10" s="596"/>
      <c r="Q10" s="597"/>
      <c r="R10" s="596"/>
      <c r="S10" s="597"/>
    </row>
    <row r="11" spans="1:20" s="595" customFormat="1" x14ac:dyDescent="0.2">
      <c r="B11" s="103"/>
      <c r="C11" s="103" t="s">
        <v>171</v>
      </c>
      <c r="D11" s="103"/>
      <c r="E11" s="103"/>
      <c r="F11" s="103"/>
      <c r="G11" s="103"/>
      <c r="H11" s="103"/>
      <c r="I11" s="103"/>
      <c r="K11" s="103"/>
      <c r="L11" s="103"/>
      <c r="M11" s="103"/>
      <c r="N11" s="103"/>
      <c r="O11" s="103"/>
      <c r="P11" s="596"/>
      <c r="Q11" s="597"/>
      <c r="R11" s="596"/>
      <c r="S11" s="597"/>
    </row>
    <row r="12" spans="1:20" s="595" customFormat="1" x14ac:dyDescent="0.2">
      <c r="B12" s="103"/>
      <c r="C12" s="103"/>
      <c r="D12" s="103"/>
      <c r="E12" s="103"/>
      <c r="F12" s="103"/>
      <c r="G12" s="103"/>
      <c r="H12" s="103"/>
      <c r="I12" s="103"/>
      <c r="K12" s="103"/>
      <c r="L12" s="103"/>
      <c r="M12" s="103"/>
      <c r="N12" s="103"/>
      <c r="O12" s="103"/>
      <c r="P12" s="596"/>
      <c r="Q12" s="597"/>
      <c r="R12" s="596"/>
      <c r="S12" s="597"/>
    </row>
    <row r="13" spans="1:20" s="595" customFormat="1" x14ac:dyDescent="0.2">
      <c r="B13" s="103" t="s">
        <v>99</v>
      </c>
      <c r="C13" s="598" t="s">
        <v>169</v>
      </c>
      <c r="D13" s="103"/>
      <c r="E13" s="103"/>
      <c r="F13" s="103"/>
      <c r="G13" s="103"/>
      <c r="H13" s="598"/>
      <c r="I13" s="103"/>
      <c r="K13" s="103"/>
      <c r="L13" s="103"/>
      <c r="M13" s="103"/>
      <c r="N13" s="103"/>
      <c r="O13" s="103"/>
      <c r="P13" s="596"/>
      <c r="Q13" s="597"/>
      <c r="R13" s="596"/>
      <c r="S13" s="597"/>
    </row>
    <row r="14" spans="1:20" s="595" customFormat="1" x14ac:dyDescent="0.2">
      <c r="B14" s="103"/>
      <c r="C14" s="598"/>
      <c r="D14" s="103"/>
      <c r="E14" s="103"/>
      <c r="F14" s="103"/>
      <c r="G14" s="103"/>
      <c r="H14" s="598"/>
      <c r="I14" s="103"/>
      <c r="K14" s="103"/>
      <c r="L14" s="103"/>
      <c r="M14" s="103"/>
      <c r="N14" s="103"/>
      <c r="O14" s="103"/>
      <c r="P14" s="596"/>
      <c r="Q14" s="597"/>
      <c r="R14" s="596"/>
      <c r="S14" s="597"/>
    </row>
    <row r="15" spans="1:20" s="595" customFormat="1" x14ac:dyDescent="0.2">
      <c r="B15" s="103" t="s">
        <v>100</v>
      </c>
      <c r="C15" s="598" t="s">
        <v>174</v>
      </c>
      <c r="D15" s="103"/>
      <c r="E15" s="103"/>
      <c r="F15" s="103"/>
      <c r="G15" s="103"/>
      <c r="H15" s="598"/>
      <c r="I15" s="103"/>
      <c r="K15" s="103"/>
      <c r="L15" s="103"/>
      <c r="M15" s="103"/>
      <c r="N15" s="103"/>
      <c r="O15" s="103"/>
      <c r="P15" s="596"/>
      <c r="Q15" s="597"/>
      <c r="R15" s="596"/>
      <c r="S15" s="597"/>
    </row>
    <row r="16" spans="1:20" s="595" customFormat="1" x14ac:dyDescent="0.2">
      <c r="B16" s="103"/>
      <c r="C16" s="598"/>
      <c r="D16" s="103"/>
      <c r="E16" s="103"/>
      <c r="F16" s="103"/>
      <c r="G16" s="103"/>
      <c r="H16" s="103"/>
      <c r="I16" s="103"/>
      <c r="K16" s="103"/>
      <c r="L16" s="103"/>
      <c r="M16" s="103"/>
      <c r="N16" s="103"/>
      <c r="O16" s="103"/>
      <c r="P16" s="596"/>
      <c r="Q16" s="597"/>
      <c r="R16" s="596"/>
      <c r="S16" s="597"/>
    </row>
    <row r="17" spans="2:19" s="595" customFormat="1" x14ac:dyDescent="0.2">
      <c r="B17" s="103"/>
      <c r="C17" s="598"/>
      <c r="D17" s="103"/>
      <c r="E17" s="103"/>
      <c r="F17" s="103"/>
      <c r="G17" s="103"/>
      <c r="H17" s="103"/>
      <c r="I17" s="103"/>
      <c r="K17" s="103"/>
      <c r="L17" s="103"/>
      <c r="M17" s="103"/>
      <c r="N17" s="103"/>
      <c r="O17" s="103"/>
      <c r="P17" s="596"/>
      <c r="Q17" s="597"/>
      <c r="R17" s="596"/>
      <c r="S17" s="597"/>
    </row>
    <row r="18" spans="2:19" s="595" customFormat="1" x14ac:dyDescent="0.2">
      <c r="B18" s="103"/>
      <c r="C18" s="103"/>
      <c r="D18" s="103"/>
      <c r="E18" s="103"/>
      <c r="F18" s="103"/>
      <c r="G18" s="103"/>
      <c r="H18" s="103"/>
      <c r="I18" s="103"/>
      <c r="K18" s="103"/>
      <c r="L18" s="103"/>
      <c r="M18" s="103"/>
      <c r="N18" s="103"/>
      <c r="O18" s="103"/>
      <c r="P18" s="596"/>
      <c r="Q18" s="597"/>
      <c r="R18" s="596"/>
      <c r="S18" s="597"/>
    </row>
    <row r="19" spans="2:19" s="595" customFormat="1" x14ac:dyDescent="0.2">
      <c r="B19" s="103"/>
      <c r="C19" s="103"/>
      <c r="D19" s="103"/>
      <c r="E19" s="103"/>
      <c r="F19" s="103"/>
      <c r="G19" s="103"/>
      <c r="H19" s="103"/>
      <c r="I19" s="103"/>
      <c r="K19" s="103"/>
      <c r="L19" s="103"/>
      <c r="M19" s="103"/>
      <c r="N19" s="103"/>
      <c r="O19" s="103"/>
      <c r="P19" s="596"/>
      <c r="Q19" s="597"/>
      <c r="R19" s="596"/>
      <c r="S19" s="597"/>
    </row>
    <row r="20" spans="2:19" s="595" customFormat="1" x14ac:dyDescent="0.2">
      <c r="B20" s="103"/>
      <c r="C20" s="103"/>
      <c r="D20" s="103"/>
      <c r="E20" s="103"/>
      <c r="F20" s="103"/>
      <c r="G20" s="103"/>
      <c r="H20" s="103"/>
      <c r="I20" s="103"/>
      <c r="K20" s="103"/>
      <c r="L20" s="103"/>
      <c r="M20" s="103"/>
      <c r="N20" s="103"/>
      <c r="O20" s="103"/>
      <c r="P20" s="596"/>
      <c r="Q20" s="597"/>
      <c r="R20" s="596"/>
      <c r="S20" s="597"/>
    </row>
    <row r="21" spans="2:19" s="595" customFormat="1" x14ac:dyDescent="0.2">
      <c r="B21" s="103"/>
      <c r="C21" s="103"/>
      <c r="D21" s="103"/>
      <c r="E21" s="103"/>
      <c r="F21" s="103"/>
      <c r="G21" s="103"/>
      <c r="H21" s="103"/>
      <c r="I21" s="103"/>
      <c r="K21" s="103"/>
      <c r="L21" s="103"/>
      <c r="M21" s="103"/>
      <c r="N21" s="103"/>
      <c r="O21" s="103"/>
      <c r="P21" s="596"/>
      <c r="Q21" s="597"/>
      <c r="R21" s="596"/>
      <c r="S21" s="597"/>
    </row>
    <row r="22" spans="2:19" s="595" customFormat="1" x14ac:dyDescent="0.2">
      <c r="B22" s="103"/>
      <c r="C22" s="103"/>
      <c r="D22" s="103"/>
      <c r="E22" s="103"/>
      <c r="F22" s="103"/>
      <c r="G22" s="103"/>
      <c r="H22" s="103"/>
      <c r="I22" s="103"/>
      <c r="K22" s="103"/>
      <c r="L22" s="103"/>
      <c r="M22" s="103"/>
      <c r="N22" s="103"/>
      <c r="O22" s="103"/>
      <c r="P22" s="596"/>
      <c r="Q22" s="597"/>
      <c r="R22" s="596"/>
      <c r="S22" s="597"/>
    </row>
    <row r="23" spans="2:19" s="595" customFormat="1" x14ac:dyDescent="0.2">
      <c r="B23" s="103"/>
      <c r="C23" s="103"/>
      <c r="D23" s="103"/>
      <c r="E23" s="103"/>
      <c r="F23" s="103"/>
      <c r="G23" s="103"/>
      <c r="H23" s="103"/>
      <c r="I23" s="103"/>
      <c r="K23" s="103"/>
      <c r="L23" s="103"/>
      <c r="M23" s="103"/>
      <c r="N23" s="103"/>
      <c r="O23" s="103"/>
      <c r="P23" s="596"/>
      <c r="Q23" s="597"/>
      <c r="R23" s="596"/>
      <c r="S23" s="597"/>
    </row>
    <row r="24" spans="2:19" s="595" customFormat="1" x14ac:dyDescent="0.2">
      <c r="B24" s="103"/>
      <c r="C24" s="103"/>
      <c r="D24" s="103"/>
      <c r="E24" s="103"/>
      <c r="F24" s="103"/>
      <c r="G24" s="103"/>
      <c r="H24" s="103"/>
      <c r="I24" s="103"/>
      <c r="K24" s="103"/>
      <c r="L24" s="103"/>
      <c r="M24" s="103"/>
      <c r="N24" s="103"/>
      <c r="O24" s="103"/>
      <c r="P24" s="596"/>
      <c r="Q24" s="597"/>
      <c r="R24" s="596"/>
      <c r="S24" s="597"/>
    </row>
    <row r="25" spans="2:19" s="595" customFormat="1" x14ac:dyDescent="0.2">
      <c r="B25" s="103"/>
      <c r="C25" s="103"/>
      <c r="D25" s="103"/>
      <c r="E25" s="103"/>
      <c r="F25" s="103"/>
      <c r="G25" s="103"/>
      <c r="H25" s="103"/>
      <c r="I25" s="103"/>
      <c r="K25" s="103"/>
      <c r="L25" s="103"/>
      <c r="M25" s="103"/>
      <c r="N25" s="103"/>
      <c r="O25" s="103"/>
      <c r="P25" s="596"/>
      <c r="Q25" s="597"/>
      <c r="R25" s="596"/>
      <c r="S25" s="597"/>
    </row>
    <row r="26" spans="2:19" s="595" customFormat="1" x14ac:dyDescent="0.2">
      <c r="B26" s="103"/>
      <c r="C26" s="103"/>
      <c r="D26" s="103"/>
      <c r="E26" s="103"/>
      <c r="F26" s="103"/>
      <c r="G26" s="103"/>
      <c r="H26" s="103"/>
      <c r="I26" s="103"/>
      <c r="K26" s="103"/>
      <c r="L26" s="103"/>
      <c r="M26" s="103"/>
      <c r="N26" s="103"/>
      <c r="O26" s="103"/>
      <c r="P26" s="596"/>
      <c r="Q26" s="597"/>
      <c r="R26" s="596"/>
      <c r="S26" s="597"/>
    </row>
    <row r="27" spans="2:19" s="595" customFormat="1" x14ac:dyDescent="0.2">
      <c r="B27" s="103"/>
      <c r="C27" s="103"/>
      <c r="D27" s="103"/>
      <c r="E27" s="103"/>
      <c r="F27" s="103"/>
      <c r="G27" s="103"/>
      <c r="H27" s="103"/>
      <c r="I27" s="103"/>
      <c r="K27" s="103"/>
      <c r="L27" s="103"/>
      <c r="M27" s="103"/>
      <c r="N27" s="103"/>
      <c r="O27" s="103"/>
      <c r="P27" s="596"/>
      <c r="Q27" s="597"/>
      <c r="R27" s="596"/>
      <c r="S27" s="597"/>
    </row>
    <row r="28" spans="2:19" s="595" customFormat="1" x14ac:dyDescent="0.2">
      <c r="B28" s="103"/>
      <c r="C28" s="103"/>
      <c r="D28" s="103"/>
      <c r="E28" s="103"/>
      <c r="F28" s="103"/>
      <c r="G28" s="103"/>
      <c r="H28" s="103"/>
      <c r="I28" s="103"/>
      <c r="K28" s="103"/>
      <c r="L28" s="103"/>
      <c r="M28" s="103"/>
      <c r="N28" s="103"/>
      <c r="O28" s="103"/>
      <c r="P28" s="596"/>
      <c r="Q28" s="597"/>
      <c r="R28" s="596"/>
      <c r="S28" s="597"/>
    </row>
  </sheetData>
  <sheetProtection insertHyperlinks="0"/>
  <mergeCells count="1">
    <mergeCell ref="B1:O1"/>
  </mergeCells>
  <phoneticPr fontId="0" type="noConversion"/>
  <hyperlinks>
    <hyperlink ref="C15" r:id="rId1" xr:uid="{00000000-0004-0000-0200-000000000000}"/>
    <hyperlink ref="C13" r:id="rId2" xr:uid="{00000000-0004-0000-0200-000001000000}"/>
  </hyperlinks>
  <pageMargins left="0.78740157499999996" right="0.78740157499999996" top="0.984251969" bottom="0.984251969" header="0.4921259845" footer="0.4921259845"/>
  <pageSetup paperSize="9" orientation="landscape" r:id="rId3"/>
  <headerFooter alignWithMargins="0"/>
  <ignoredErrors>
    <ignoredError sqref="C9:C11" numberStoredAsText="1"/>
  </ignoredError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>
    <pageSetUpPr autoPageBreaks="0"/>
  </sheetPr>
  <dimension ref="A1:X37"/>
  <sheetViews>
    <sheetView showGridLines="0" showRowColHeaders="0" workbookViewId="0">
      <pane ySplit="5" topLeftCell="A6" activePane="bottomLeft" state="frozen"/>
      <selection activeCell="L7" sqref="L7"/>
      <selection pane="bottomLeft" activeCell="F10" sqref="F10"/>
    </sheetView>
  </sheetViews>
  <sheetFormatPr defaultColWidth="7.5703125" defaultRowHeight="12.75" x14ac:dyDescent="0.2"/>
  <cols>
    <col min="1" max="1" width="1.42578125" style="1" customWidth="1"/>
    <col min="2" max="2" width="2.85546875" style="50" customWidth="1"/>
    <col min="3" max="3" width="20.7109375" style="1" customWidth="1"/>
    <col min="4" max="4" width="10.7109375" style="3" customWidth="1"/>
    <col min="5" max="6" width="9.7109375" style="382" customWidth="1"/>
    <col min="7" max="7" width="7.140625" style="384" customWidth="1"/>
    <col min="8" max="8" width="7.140625" style="182" customWidth="1"/>
    <col min="9" max="9" width="7.140625" style="181" customWidth="1"/>
    <col min="10" max="10" width="4.5703125" style="208" customWidth="1"/>
    <col min="11" max="11" width="9.140625" style="184" customWidth="1"/>
    <col min="12" max="12" width="4" style="332" customWidth="1"/>
    <col min="13" max="13" width="4" style="337" customWidth="1"/>
    <col min="14" max="21" width="3.140625" style="3" customWidth="1"/>
    <col min="22" max="22" width="2" style="1" customWidth="1"/>
    <col min="23" max="23" width="1.42578125" style="1" customWidth="1"/>
    <col min="24" max="16384" width="7.5703125" style="1"/>
  </cols>
  <sheetData>
    <row r="1" spans="1:24" ht="26.25" x14ac:dyDescent="0.4">
      <c r="A1" s="179"/>
      <c r="B1" s="797" t="s">
        <v>102</v>
      </c>
      <c r="C1" s="797"/>
      <c r="D1" s="797"/>
      <c r="E1" s="797"/>
      <c r="F1" s="797"/>
      <c r="G1" s="797"/>
      <c r="H1" s="797"/>
      <c r="I1" s="797"/>
      <c r="J1" s="797"/>
      <c r="K1" s="797"/>
      <c r="L1" s="797"/>
      <c r="M1" s="797"/>
      <c r="N1" s="797"/>
      <c r="O1" s="797"/>
      <c r="P1" s="797"/>
      <c r="Q1" s="797"/>
      <c r="R1" s="797"/>
      <c r="S1" s="797"/>
      <c r="T1" s="797"/>
      <c r="U1" s="797"/>
    </row>
    <row r="2" spans="1:24" ht="15" customHeight="1" thickBot="1" x14ac:dyDescent="0.25">
      <c r="C2" s="180"/>
      <c r="D2" s="180"/>
      <c r="E2" s="366"/>
      <c r="F2" s="366"/>
      <c r="J2" s="183"/>
    </row>
    <row r="3" spans="1:24" ht="15" customHeight="1" thickBot="1" x14ac:dyDescent="0.25">
      <c r="C3" s="798" t="str">
        <f>Start!$D$5</f>
        <v>Dorci</v>
      </c>
      <c r="D3" s="799"/>
      <c r="E3" s="367"/>
      <c r="F3" s="367"/>
      <c r="G3" s="385"/>
      <c r="J3" s="185"/>
      <c r="K3" s="186"/>
      <c r="L3" s="333"/>
      <c r="M3" s="333"/>
      <c r="W3" s="187"/>
    </row>
    <row r="4" spans="1:24" ht="13.15" customHeight="1" x14ac:dyDescent="0.2">
      <c r="B4" s="800" t="s">
        <v>40</v>
      </c>
      <c r="C4" s="810" t="s">
        <v>41</v>
      </c>
      <c r="D4" s="787" t="str">
        <f>Start!$E$6</f>
        <v>Okres</v>
      </c>
      <c r="E4" s="802" t="s">
        <v>67</v>
      </c>
      <c r="F4" s="804" t="s">
        <v>68</v>
      </c>
      <c r="G4" s="806" t="s">
        <v>73</v>
      </c>
      <c r="H4" s="808" t="s">
        <v>111</v>
      </c>
      <c r="I4" s="789" t="s">
        <v>112</v>
      </c>
      <c r="J4" s="791" t="s">
        <v>42</v>
      </c>
      <c r="K4" s="792"/>
      <c r="L4" s="792"/>
      <c r="M4" s="793"/>
      <c r="N4" s="794" t="s">
        <v>43</v>
      </c>
      <c r="O4" s="795"/>
      <c r="P4" s="795"/>
      <c r="Q4" s="795"/>
      <c r="R4" s="795"/>
      <c r="S4" s="795"/>
      <c r="T4" s="795"/>
      <c r="U4" s="796"/>
      <c r="W4" s="188"/>
    </row>
    <row r="5" spans="1:24" s="189" customFormat="1" ht="117" thickBot="1" x14ac:dyDescent="0.25">
      <c r="B5" s="801"/>
      <c r="C5" s="811"/>
      <c r="D5" s="788"/>
      <c r="E5" s="803"/>
      <c r="F5" s="805"/>
      <c r="G5" s="807"/>
      <c r="H5" s="809"/>
      <c r="I5" s="790"/>
      <c r="J5" s="190" t="s">
        <v>44</v>
      </c>
      <c r="K5" s="191" t="s">
        <v>113</v>
      </c>
      <c r="L5" s="334" t="s">
        <v>45</v>
      </c>
      <c r="M5" s="338" t="s">
        <v>46</v>
      </c>
      <c r="N5" s="192" t="s">
        <v>47</v>
      </c>
      <c r="O5" s="193" t="s">
        <v>48</v>
      </c>
      <c r="P5" s="193" t="s">
        <v>49</v>
      </c>
      <c r="Q5" s="193" t="s">
        <v>50</v>
      </c>
      <c r="R5" s="193" t="s">
        <v>51</v>
      </c>
      <c r="S5" s="193" t="s">
        <v>52</v>
      </c>
      <c r="T5" s="193" t="s">
        <v>53</v>
      </c>
      <c r="U5" s="194" t="s">
        <v>54</v>
      </c>
      <c r="V5" s="764" t="s">
        <v>172</v>
      </c>
      <c r="X5" s="607"/>
    </row>
    <row r="6" spans="1:24" x14ac:dyDescent="0.2">
      <c r="B6" s="51">
        <v>1</v>
      </c>
      <c r="C6" s="346" t="str">
        <f>IF(Start!D7="","",Start!D7)</f>
        <v>Zderaz</v>
      </c>
      <c r="D6" s="603" t="str">
        <f>IF(C6="","",IF(Start!E7="","",Start!E7))</f>
        <v>CR</v>
      </c>
      <c r="E6" s="368"/>
      <c r="F6" s="369"/>
      <c r="G6" s="386" t="str">
        <f>IF(C6="","",IF(F6&gt;0,IF(AND(E6&gt;0,F6&gt;0,(F6-E6)&gt;0),F6-E6,"chyba"),"X"))</f>
        <v>X</v>
      </c>
      <c r="H6" s="722"/>
      <c r="I6" s="723" t="str">
        <f>IF(C6="","",IF(G6="chyba","chyba",IF(G6="X","X",IF((G6-H6)&lt;0,"chyba",G6-H6))))</f>
        <v>X</v>
      </c>
      <c r="J6" s="195">
        <f>IF(C6="","",M6/1440)</f>
        <v>0</v>
      </c>
      <c r="K6" s="729" t="str">
        <f>IF(C6="","",IF(I6="chyba","chyba",IF(I6="X","X",IF(OR(N6="D",V6="D"),"D",ROUND(SUM(I6:J6),7)))))</f>
        <v>X</v>
      </c>
      <c r="L6" s="331" t="str">
        <f>IF(C6="","",IF(K6="chyba","CH",IF(K6="X","X",IF(K6="D","D",RANK(K6,K$6:K$30,1)))))</f>
        <v>X</v>
      </c>
      <c r="M6" s="339">
        <f>IF(C6="","",SUM(N6:U6))</f>
        <v>0</v>
      </c>
      <c r="N6" s="196"/>
      <c r="O6" s="197"/>
      <c r="P6" s="197"/>
      <c r="Q6" s="197"/>
      <c r="R6" s="197"/>
      <c r="S6" s="197"/>
      <c r="T6" s="197"/>
      <c r="U6" s="198"/>
      <c r="V6" s="353"/>
    </row>
    <row r="7" spans="1:24" x14ac:dyDescent="0.2">
      <c r="B7" s="281">
        <v>2</v>
      </c>
      <c r="C7" s="347" t="str">
        <f>IF(Start!D8="","",Start!D8)</f>
        <v>Jevíčko</v>
      </c>
      <c r="D7" s="604" t="str">
        <f>IF(C7="","",IF(Start!E8="","",Start!E8))</f>
        <v>SY</v>
      </c>
      <c r="E7" s="370"/>
      <c r="F7" s="371"/>
      <c r="G7" s="387" t="str">
        <f t="shared" ref="G7:G30" si="0">IF(C7="","",IF(F7&gt;0,IF(AND(E7&gt;0,F7&gt;0,(F7-E7)&gt;0),F7-E7,"chyba"),"X"))</f>
        <v>X</v>
      </c>
      <c r="H7" s="724"/>
      <c r="I7" s="725" t="str">
        <f t="shared" ref="I7:I30" si="1">IF(C7="","",IF(G7="chyba","chyba",IF(G7="X","X",IF((G7-H7)&lt;0,"chyba",G7-H7))))</f>
        <v>X</v>
      </c>
      <c r="J7" s="199">
        <f t="shared" ref="J7:J30" si="2">IF(C7="","",M7/1440)</f>
        <v>0</v>
      </c>
      <c r="K7" s="730" t="str">
        <f t="shared" ref="K7:K30" si="3">IF(C7="","",IF(I7="chyba","chyba",IF(I7="X","X",IF(OR(N7="D",V7="D"),"D",ROUND(SUM(I7:J7),7)))))</f>
        <v>X</v>
      </c>
      <c r="L7" s="335" t="str">
        <f t="shared" ref="L7:L30" si="4">IF(C7="","",IF(K7="chyba","CH",IF(K7="X","X",IF(K7="D","D",RANK(K7,K$6:K$30,1)))))</f>
        <v>X</v>
      </c>
      <c r="M7" s="340">
        <f t="shared" ref="M7:M30" si="5">IF(C7="","",SUM(N7:U7))</f>
        <v>0</v>
      </c>
      <c r="N7" s="318"/>
      <c r="O7" s="319"/>
      <c r="P7" s="319"/>
      <c r="Q7" s="319"/>
      <c r="R7" s="319"/>
      <c r="S7" s="319"/>
      <c r="T7" s="319"/>
      <c r="U7" s="320"/>
      <c r="V7" s="353"/>
    </row>
    <row r="8" spans="1:24" x14ac:dyDescent="0.2">
      <c r="B8" s="52">
        <v>3</v>
      </c>
      <c r="C8" s="348" t="str">
        <f>IF(Start!D9="","",Start!D9)</f>
        <v>Brandýs nad Orlicí</v>
      </c>
      <c r="D8" s="605" t="str">
        <f>IF(C8="","",IF(Start!E9="","",Start!E9))</f>
        <v>UO</v>
      </c>
      <c r="E8" s="372"/>
      <c r="F8" s="373"/>
      <c r="G8" s="387" t="str">
        <f t="shared" si="0"/>
        <v>X</v>
      </c>
      <c r="H8" s="726"/>
      <c r="I8" s="725" t="str">
        <f t="shared" si="1"/>
        <v>X</v>
      </c>
      <c r="J8" s="199">
        <f t="shared" si="2"/>
        <v>0</v>
      </c>
      <c r="K8" s="730" t="str">
        <f t="shared" si="3"/>
        <v>X</v>
      </c>
      <c r="L8" s="335" t="str">
        <f t="shared" si="4"/>
        <v>X</v>
      </c>
      <c r="M8" s="340">
        <f t="shared" si="5"/>
        <v>0</v>
      </c>
      <c r="N8" s="200"/>
      <c r="O8" s="201"/>
      <c r="P8" s="201"/>
      <c r="Q8" s="201"/>
      <c r="R8" s="201"/>
      <c r="S8" s="201"/>
      <c r="T8" s="201"/>
      <c r="U8" s="202"/>
      <c r="V8" s="353"/>
    </row>
    <row r="9" spans="1:24" x14ac:dyDescent="0.2">
      <c r="B9" s="276">
        <v>4</v>
      </c>
      <c r="C9" s="347" t="str">
        <f>IF(Start!D10="","",Start!D10)</f>
        <v>Holice</v>
      </c>
      <c r="D9" s="604" t="str">
        <f>IF(C9="","",IF(Start!E10="","",Start!E10))</f>
        <v>PA</v>
      </c>
      <c r="E9" s="374"/>
      <c r="F9" s="375"/>
      <c r="G9" s="387" t="str">
        <f t="shared" si="0"/>
        <v>X</v>
      </c>
      <c r="H9" s="724">
        <f t="shared" ref="H9:H30" si="6">IF(C9="","",0)</f>
        <v>0</v>
      </c>
      <c r="I9" s="725" t="str">
        <f t="shared" si="1"/>
        <v>X</v>
      </c>
      <c r="J9" s="203">
        <f t="shared" si="2"/>
        <v>0</v>
      </c>
      <c r="K9" s="731" t="str">
        <f t="shared" si="3"/>
        <v>X</v>
      </c>
      <c r="L9" s="335" t="str">
        <f t="shared" si="4"/>
        <v>X</v>
      </c>
      <c r="M9" s="341">
        <f t="shared" si="5"/>
        <v>0</v>
      </c>
      <c r="N9" s="321"/>
      <c r="O9" s="322"/>
      <c r="P9" s="322"/>
      <c r="Q9" s="322"/>
      <c r="R9" s="322"/>
      <c r="S9" s="322"/>
      <c r="T9" s="322"/>
      <c r="U9" s="323"/>
      <c r="V9" s="353"/>
    </row>
    <row r="10" spans="1:24" x14ac:dyDescent="0.2">
      <c r="B10" s="53">
        <v>5</v>
      </c>
      <c r="C10" s="348" t="str">
        <f>IF(Start!D11="","",Start!D11)</f>
        <v>Bohousová</v>
      </c>
      <c r="D10" s="605" t="str">
        <f>IF(C10="","",IF(Start!E11="","",Start!E11))</f>
        <v>UO</v>
      </c>
      <c r="E10" s="376"/>
      <c r="F10" s="377"/>
      <c r="G10" s="387" t="str">
        <f t="shared" si="0"/>
        <v>X</v>
      </c>
      <c r="H10" s="726">
        <f t="shared" si="6"/>
        <v>0</v>
      </c>
      <c r="I10" s="725" t="str">
        <f t="shared" si="1"/>
        <v>X</v>
      </c>
      <c r="J10" s="203">
        <f t="shared" si="2"/>
        <v>0</v>
      </c>
      <c r="K10" s="731" t="str">
        <f t="shared" si="3"/>
        <v>X</v>
      </c>
      <c r="L10" s="335" t="str">
        <f t="shared" si="4"/>
        <v>X</v>
      </c>
      <c r="M10" s="341">
        <f t="shared" si="5"/>
        <v>0</v>
      </c>
      <c r="N10" s="204"/>
      <c r="O10" s="205"/>
      <c r="P10" s="205"/>
      <c r="Q10" s="205"/>
      <c r="R10" s="205"/>
      <c r="S10" s="205"/>
      <c r="T10" s="205"/>
      <c r="U10" s="206"/>
      <c r="V10" s="353"/>
    </row>
    <row r="11" spans="1:24" x14ac:dyDescent="0.2">
      <c r="B11" s="276">
        <v>6</v>
      </c>
      <c r="C11" s="347" t="str">
        <f>IF(Start!D12="","",Start!D12)</f>
        <v>Pomezí</v>
      </c>
      <c r="D11" s="604" t="str">
        <f>IF(C11="","",IF(Start!E12="","",Start!E12))</f>
        <v>SY</v>
      </c>
      <c r="E11" s="374"/>
      <c r="F11" s="375"/>
      <c r="G11" s="387" t="str">
        <f t="shared" si="0"/>
        <v>X</v>
      </c>
      <c r="H11" s="724">
        <f t="shared" si="6"/>
        <v>0</v>
      </c>
      <c r="I11" s="725" t="str">
        <f t="shared" si="1"/>
        <v>X</v>
      </c>
      <c r="J11" s="203">
        <f t="shared" si="2"/>
        <v>0</v>
      </c>
      <c r="K11" s="731" t="str">
        <f t="shared" si="3"/>
        <v>X</v>
      </c>
      <c r="L11" s="335" t="str">
        <f t="shared" si="4"/>
        <v>X</v>
      </c>
      <c r="M11" s="341">
        <f t="shared" si="5"/>
        <v>0</v>
      </c>
      <c r="N11" s="321"/>
      <c r="O11" s="322"/>
      <c r="P11" s="322"/>
      <c r="Q11" s="322"/>
      <c r="R11" s="322"/>
      <c r="S11" s="322"/>
      <c r="T11" s="322"/>
      <c r="U11" s="323"/>
      <c r="V11" s="353"/>
    </row>
    <row r="12" spans="1:24" x14ac:dyDescent="0.2">
      <c r="B12" s="53">
        <v>7</v>
      </c>
      <c r="C12" s="348" t="str">
        <f>IF(Start!D13="","",Start!D13)</f>
        <v/>
      </c>
      <c r="D12" s="605" t="str">
        <f>IF(C12="","",IF(Start!E13="","",Start!E13))</f>
        <v/>
      </c>
      <c r="E12" s="376"/>
      <c r="F12" s="377"/>
      <c r="G12" s="387" t="str">
        <f t="shared" si="0"/>
        <v/>
      </c>
      <c r="H12" s="726" t="str">
        <f t="shared" si="6"/>
        <v/>
      </c>
      <c r="I12" s="725" t="str">
        <f t="shared" si="1"/>
        <v/>
      </c>
      <c r="J12" s="203" t="str">
        <f t="shared" si="2"/>
        <v/>
      </c>
      <c r="K12" s="731" t="str">
        <f t="shared" si="3"/>
        <v/>
      </c>
      <c r="L12" s="335" t="str">
        <f t="shared" si="4"/>
        <v/>
      </c>
      <c r="M12" s="341" t="str">
        <f t="shared" si="5"/>
        <v/>
      </c>
      <c r="N12" s="204"/>
      <c r="O12" s="205"/>
      <c r="P12" s="205"/>
      <c r="Q12" s="205"/>
      <c r="R12" s="205"/>
      <c r="S12" s="205"/>
      <c r="T12" s="205"/>
      <c r="U12" s="206"/>
      <c r="V12" s="353"/>
    </row>
    <row r="13" spans="1:24" x14ac:dyDescent="0.2">
      <c r="B13" s="276">
        <v>8</v>
      </c>
      <c r="C13" s="347" t="str">
        <f>IF(Start!D14="","",Start!D14)</f>
        <v/>
      </c>
      <c r="D13" s="604" t="str">
        <f>IF(C13="","",IF(Start!E14="","",Start!E14))</f>
        <v/>
      </c>
      <c r="E13" s="374"/>
      <c r="F13" s="375"/>
      <c r="G13" s="387" t="str">
        <f t="shared" si="0"/>
        <v/>
      </c>
      <c r="H13" s="724" t="str">
        <f t="shared" si="6"/>
        <v/>
      </c>
      <c r="I13" s="725" t="str">
        <f t="shared" si="1"/>
        <v/>
      </c>
      <c r="J13" s="203" t="str">
        <f t="shared" si="2"/>
        <v/>
      </c>
      <c r="K13" s="731" t="str">
        <f t="shared" si="3"/>
        <v/>
      </c>
      <c r="L13" s="335" t="str">
        <f t="shared" si="4"/>
        <v/>
      </c>
      <c r="M13" s="341" t="str">
        <f t="shared" si="5"/>
        <v/>
      </c>
      <c r="N13" s="321"/>
      <c r="O13" s="322"/>
      <c r="P13" s="322"/>
      <c r="Q13" s="322"/>
      <c r="R13" s="322"/>
      <c r="S13" s="322"/>
      <c r="T13" s="322"/>
      <c r="U13" s="323"/>
      <c r="V13" s="353"/>
    </row>
    <row r="14" spans="1:24" x14ac:dyDescent="0.2">
      <c r="B14" s="53">
        <v>9</v>
      </c>
      <c r="C14" s="348" t="str">
        <f>IF(Start!D15="","",Start!D15)</f>
        <v/>
      </c>
      <c r="D14" s="605" t="str">
        <f>IF(C14="","",IF(Start!E15="","",Start!E15))</f>
        <v/>
      </c>
      <c r="E14" s="376"/>
      <c r="F14" s="377"/>
      <c r="G14" s="387" t="str">
        <f t="shared" si="0"/>
        <v/>
      </c>
      <c r="H14" s="726" t="str">
        <f t="shared" si="6"/>
        <v/>
      </c>
      <c r="I14" s="725" t="str">
        <f t="shared" si="1"/>
        <v/>
      </c>
      <c r="J14" s="203" t="str">
        <f t="shared" si="2"/>
        <v/>
      </c>
      <c r="K14" s="731" t="str">
        <f t="shared" si="3"/>
        <v/>
      </c>
      <c r="L14" s="335" t="str">
        <f t="shared" si="4"/>
        <v/>
      </c>
      <c r="M14" s="341" t="str">
        <f t="shared" si="5"/>
        <v/>
      </c>
      <c r="N14" s="204"/>
      <c r="O14" s="205"/>
      <c r="P14" s="205"/>
      <c r="Q14" s="205"/>
      <c r="R14" s="205"/>
      <c r="S14" s="205"/>
      <c r="T14" s="205"/>
      <c r="U14" s="206"/>
      <c r="V14" s="353"/>
    </row>
    <row r="15" spans="1:24" x14ac:dyDescent="0.2">
      <c r="B15" s="276">
        <v>10</v>
      </c>
      <c r="C15" s="349" t="str">
        <f>IF(Start!D16="","",Start!D16)</f>
        <v/>
      </c>
      <c r="D15" s="604" t="str">
        <f>IF(C15="","",IF(Start!E16="","",Start!E16))</f>
        <v/>
      </c>
      <c r="E15" s="374"/>
      <c r="F15" s="375"/>
      <c r="G15" s="387" t="str">
        <f t="shared" si="0"/>
        <v/>
      </c>
      <c r="H15" s="724" t="str">
        <f t="shared" si="6"/>
        <v/>
      </c>
      <c r="I15" s="725" t="str">
        <f t="shared" si="1"/>
        <v/>
      </c>
      <c r="J15" s="203" t="str">
        <f t="shared" si="2"/>
        <v/>
      </c>
      <c r="K15" s="731" t="str">
        <f t="shared" si="3"/>
        <v/>
      </c>
      <c r="L15" s="335" t="str">
        <f t="shared" si="4"/>
        <v/>
      </c>
      <c r="M15" s="341" t="str">
        <f t="shared" si="5"/>
        <v/>
      </c>
      <c r="N15" s="321"/>
      <c r="O15" s="322"/>
      <c r="P15" s="322"/>
      <c r="Q15" s="322"/>
      <c r="R15" s="322"/>
      <c r="S15" s="322"/>
      <c r="T15" s="322"/>
      <c r="U15" s="323"/>
      <c r="V15" s="353"/>
    </row>
    <row r="16" spans="1:24" x14ac:dyDescent="0.2">
      <c r="B16" s="53">
        <v>11</v>
      </c>
      <c r="C16" s="350" t="str">
        <f>IF(Start!D17="","",Start!D17)</f>
        <v/>
      </c>
      <c r="D16" s="605" t="str">
        <f>IF(C16="","",IF(Start!E17="","",Start!E17))</f>
        <v/>
      </c>
      <c r="E16" s="376"/>
      <c r="F16" s="377"/>
      <c r="G16" s="387" t="str">
        <f t="shared" si="0"/>
        <v/>
      </c>
      <c r="H16" s="726" t="str">
        <f t="shared" si="6"/>
        <v/>
      </c>
      <c r="I16" s="725" t="str">
        <f t="shared" si="1"/>
        <v/>
      </c>
      <c r="J16" s="203" t="str">
        <f t="shared" si="2"/>
        <v/>
      </c>
      <c r="K16" s="731" t="str">
        <f t="shared" si="3"/>
        <v/>
      </c>
      <c r="L16" s="335" t="str">
        <f t="shared" si="4"/>
        <v/>
      </c>
      <c r="M16" s="341" t="str">
        <f t="shared" si="5"/>
        <v/>
      </c>
      <c r="N16" s="204"/>
      <c r="O16" s="205"/>
      <c r="P16" s="205"/>
      <c r="Q16" s="205"/>
      <c r="R16" s="205"/>
      <c r="S16" s="205"/>
      <c r="T16" s="205"/>
      <c r="U16" s="206"/>
      <c r="V16" s="353"/>
    </row>
    <row r="17" spans="2:22" x14ac:dyDescent="0.2">
      <c r="B17" s="276">
        <v>12</v>
      </c>
      <c r="C17" s="349" t="str">
        <f>IF(Start!D18="","",Start!D18)</f>
        <v/>
      </c>
      <c r="D17" s="604" t="str">
        <f>IF(C17="","",IF(Start!E18="","",Start!E18))</f>
        <v/>
      </c>
      <c r="E17" s="374"/>
      <c r="F17" s="375"/>
      <c r="G17" s="387" t="str">
        <f t="shared" si="0"/>
        <v/>
      </c>
      <c r="H17" s="724" t="str">
        <f t="shared" si="6"/>
        <v/>
      </c>
      <c r="I17" s="725" t="str">
        <f t="shared" si="1"/>
        <v/>
      </c>
      <c r="J17" s="203" t="str">
        <f t="shared" si="2"/>
        <v/>
      </c>
      <c r="K17" s="731" t="str">
        <f t="shared" si="3"/>
        <v/>
      </c>
      <c r="L17" s="335" t="str">
        <f t="shared" si="4"/>
        <v/>
      </c>
      <c r="M17" s="341" t="str">
        <f t="shared" si="5"/>
        <v/>
      </c>
      <c r="N17" s="321"/>
      <c r="O17" s="322"/>
      <c r="P17" s="322"/>
      <c r="Q17" s="322"/>
      <c r="R17" s="322"/>
      <c r="S17" s="322"/>
      <c r="T17" s="322"/>
      <c r="U17" s="323"/>
      <c r="V17" s="353"/>
    </row>
    <row r="18" spans="2:22" x14ac:dyDescent="0.2">
      <c r="B18" s="53">
        <v>13</v>
      </c>
      <c r="C18" s="350" t="str">
        <f>IF(Start!D19="","",Start!D19)</f>
        <v/>
      </c>
      <c r="D18" s="605" t="str">
        <f>IF(C18="","",IF(Start!E19="","",Start!E19))</f>
        <v/>
      </c>
      <c r="E18" s="376"/>
      <c r="F18" s="377"/>
      <c r="G18" s="387" t="str">
        <f t="shared" si="0"/>
        <v/>
      </c>
      <c r="H18" s="726" t="str">
        <f t="shared" si="6"/>
        <v/>
      </c>
      <c r="I18" s="725" t="str">
        <f t="shared" si="1"/>
        <v/>
      </c>
      <c r="J18" s="203" t="str">
        <f t="shared" si="2"/>
        <v/>
      </c>
      <c r="K18" s="731" t="str">
        <f t="shared" si="3"/>
        <v/>
      </c>
      <c r="L18" s="335" t="str">
        <f t="shared" si="4"/>
        <v/>
      </c>
      <c r="M18" s="341" t="str">
        <f t="shared" si="5"/>
        <v/>
      </c>
      <c r="N18" s="204"/>
      <c r="O18" s="205"/>
      <c r="P18" s="205"/>
      <c r="Q18" s="205"/>
      <c r="R18" s="205"/>
      <c r="S18" s="205"/>
      <c r="T18" s="205"/>
      <c r="U18" s="206"/>
      <c r="V18" s="353"/>
    </row>
    <row r="19" spans="2:22" x14ac:dyDescent="0.2">
      <c r="B19" s="276">
        <v>14</v>
      </c>
      <c r="C19" s="347" t="str">
        <f>IF(Start!D20="","",Start!D20)</f>
        <v/>
      </c>
      <c r="D19" s="604" t="str">
        <f>IF(C19="","",IF(Start!E20="","",Start!E20))</f>
        <v/>
      </c>
      <c r="E19" s="374"/>
      <c r="F19" s="375"/>
      <c r="G19" s="387" t="str">
        <f t="shared" si="0"/>
        <v/>
      </c>
      <c r="H19" s="724" t="str">
        <f t="shared" si="6"/>
        <v/>
      </c>
      <c r="I19" s="725" t="str">
        <f t="shared" si="1"/>
        <v/>
      </c>
      <c r="J19" s="203" t="str">
        <f t="shared" si="2"/>
        <v/>
      </c>
      <c r="K19" s="731" t="str">
        <f t="shared" si="3"/>
        <v/>
      </c>
      <c r="L19" s="335" t="str">
        <f t="shared" si="4"/>
        <v/>
      </c>
      <c r="M19" s="341" t="str">
        <f t="shared" si="5"/>
        <v/>
      </c>
      <c r="N19" s="321"/>
      <c r="O19" s="322"/>
      <c r="P19" s="322"/>
      <c r="Q19" s="322"/>
      <c r="R19" s="322"/>
      <c r="S19" s="322"/>
      <c r="T19" s="322"/>
      <c r="U19" s="323"/>
      <c r="V19" s="353"/>
    </row>
    <row r="20" spans="2:22" x14ac:dyDescent="0.2">
      <c r="B20" s="53">
        <v>15</v>
      </c>
      <c r="C20" s="348" t="str">
        <f>IF(Start!D21="","",Start!D21)</f>
        <v/>
      </c>
      <c r="D20" s="605" t="str">
        <f>IF(C20="","",IF(Start!E21="","",Start!E21))</f>
        <v/>
      </c>
      <c r="E20" s="376"/>
      <c r="F20" s="377"/>
      <c r="G20" s="387" t="str">
        <f t="shared" si="0"/>
        <v/>
      </c>
      <c r="H20" s="726" t="str">
        <f t="shared" si="6"/>
        <v/>
      </c>
      <c r="I20" s="725" t="str">
        <f t="shared" si="1"/>
        <v/>
      </c>
      <c r="J20" s="203" t="str">
        <f t="shared" si="2"/>
        <v/>
      </c>
      <c r="K20" s="731" t="str">
        <f t="shared" si="3"/>
        <v/>
      </c>
      <c r="L20" s="335" t="str">
        <f t="shared" si="4"/>
        <v/>
      </c>
      <c r="M20" s="341" t="str">
        <f t="shared" si="5"/>
        <v/>
      </c>
      <c r="N20" s="204"/>
      <c r="O20" s="205"/>
      <c r="P20" s="205"/>
      <c r="Q20" s="205"/>
      <c r="R20" s="205"/>
      <c r="S20" s="205"/>
      <c r="T20" s="205"/>
      <c r="U20" s="206"/>
      <c r="V20" s="353"/>
    </row>
    <row r="21" spans="2:22" x14ac:dyDescent="0.2">
      <c r="B21" s="276">
        <v>16</v>
      </c>
      <c r="C21" s="351" t="str">
        <f>IF(Start!D22="","",Start!D22)</f>
        <v/>
      </c>
      <c r="D21" s="604" t="str">
        <f>IF(C21="","",IF(Start!E22="","",Start!E22))</f>
        <v/>
      </c>
      <c r="E21" s="374"/>
      <c r="F21" s="375"/>
      <c r="G21" s="387" t="str">
        <f t="shared" si="0"/>
        <v/>
      </c>
      <c r="H21" s="724" t="str">
        <f t="shared" si="6"/>
        <v/>
      </c>
      <c r="I21" s="725" t="str">
        <f t="shared" si="1"/>
        <v/>
      </c>
      <c r="J21" s="203" t="str">
        <f t="shared" si="2"/>
        <v/>
      </c>
      <c r="K21" s="731" t="str">
        <f t="shared" si="3"/>
        <v/>
      </c>
      <c r="L21" s="335" t="str">
        <f t="shared" si="4"/>
        <v/>
      </c>
      <c r="M21" s="341" t="str">
        <f t="shared" si="5"/>
        <v/>
      </c>
      <c r="N21" s="321"/>
      <c r="O21" s="322"/>
      <c r="P21" s="322"/>
      <c r="Q21" s="322"/>
      <c r="R21" s="322"/>
      <c r="S21" s="322"/>
      <c r="T21" s="322"/>
      <c r="U21" s="323"/>
      <c r="V21" s="353"/>
    </row>
    <row r="22" spans="2:22" x14ac:dyDescent="0.2">
      <c r="B22" s="53">
        <v>17</v>
      </c>
      <c r="C22" s="350" t="str">
        <f>IF(Start!D23="","",Start!D23)</f>
        <v/>
      </c>
      <c r="D22" s="605" t="str">
        <f>IF(C22="","",IF(Start!E23="","",Start!E23))</f>
        <v/>
      </c>
      <c r="E22" s="376"/>
      <c r="F22" s="377"/>
      <c r="G22" s="387" t="str">
        <f t="shared" si="0"/>
        <v/>
      </c>
      <c r="H22" s="726" t="str">
        <f t="shared" si="6"/>
        <v/>
      </c>
      <c r="I22" s="725" t="str">
        <f t="shared" si="1"/>
        <v/>
      </c>
      <c r="J22" s="203" t="str">
        <f t="shared" si="2"/>
        <v/>
      </c>
      <c r="K22" s="731" t="str">
        <f t="shared" si="3"/>
        <v/>
      </c>
      <c r="L22" s="335" t="str">
        <f t="shared" si="4"/>
        <v/>
      </c>
      <c r="M22" s="341" t="str">
        <f t="shared" si="5"/>
        <v/>
      </c>
      <c r="N22" s="204"/>
      <c r="O22" s="205"/>
      <c r="P22" s="205"/>
      <c r="Q22" s="205"/>
      <c r="R22" s="205"/>
      <c r="S22" s="205"/>
      <c r="T22" s="205"/>
      <c r="U22" s="206"/>
      <c r="V22" s="353"/>
    </row>
    <row r="23" spans="2:22" x14ac:dyDescent="0.2">
      <c r="B23" s="276">
        <v>18</v>
      </c>
      <c r="C23" s="347" t="str">
        <f>IF(Start!D24="","",Start!D24)</f>
        <v/>
      </c>
      <c r="D23" s="604" t="str">
        <f>IF(C23="","",IF(Start!E24="","",Start!E24))</f>
        <v/>
      </c>
      <c r="E23" s="374"/>
      <c r="F23" s="375"/>
      <c r="G23" s="387" t="str">
        <f t="shared" si="0"/>
        <v/>
      </c>
      <c r="H23" s="724" t="str">
        <f t="shared" si="6"/>
        <v/>
      </c>
      <c r="I23" s="725" t="str">
        <f t="shared" si="1"/>
        <v/>
      </c>
      <c r="J23" s="203" t="str">
        <f t="shared" si="2"/>
        <v/>
      </c>
      <c r="K23" s="731" t="str">
        <f t="shared" si="3"/>
        <v/>
      </c>
      <c r="L23" s="335" t="str">
        <f t="shared" si="4"/>
        <v/>
      </c>
      <c r="M23" s="341" t="str">
        <f t="shared" si="5"/>
        <v/>
      </c>
      <c r="N23" s="321"/>
      <c r="O23" s="322"/>
      <c r="P23" s="322"/>
      <c r="Q23" s="322"/>
      <c r="R23" s="322"/>
      <c r="S23" s="322"/>
      <c r="T23" s="322"/>
      <c r="U23" s="323"/>
      <c r="V23" s="353"/>
    </row>
    <row r="24" spans="2:22" x14ac:dyDescent="0.2">
      <c r="B24" s="53">
        <v>19</v>
      </c>
      <c r="C24" s="348" t="str">
        <f>IF(Start!D25="","",Start!D25)</f>
        <v/>
      </c>
      <c r="D24" s="605" t="str">
        <f>IF(C24="","",IF(Start!E25="","",Start!E25))</f>
        <v/>
      </c>
      <c r="E24" s="376"/>
      <c r="F24" s="377"/>
      <c r="G24" s="387" t="str">
        <f t="shared" si="0"/>
        <v/>
      </c>
      <c r="H24" s="726" t="str">
        <f t="shared" si="6"/>
        <v/>
      </c>
      <c r="I24" s="725" t="str">
        <f t="shared" si="1"/>
        <v/>
      </c>
      <c r="J24" s="203" t="str">
        <f t="shared" si="2"/>
        <v/>
      </c>
      <c r="K24" s="731" t="str">
        <f t="shared" si="3"/>
        <v/>
      </c>
      <c r="L24" s="335" t="str">
        <f t="shared" si="4"/>
        <v/>
      </c>
      <c r="M24" s="341" t="str">
        <f t="shared" si="5"/>
        <v/>
      </c>
      <c r="N24" s="204"/>
      <c r="O24" s="205"/>
      <c r="P24" s="205"/>
      <c r="Q24" s="205"/>
      <c r="R24" s="205"/>
      <c r="S24" s="205"/>
      <c r="T24" s="205"/>
      <c r="U24" s="206"/>
      <c r="V24" s="353"/>
    </row>
    <row r="25" spans="2:22" x14ac:dyDescent="0.2">
      <c r="B25" s="276">
        <v>20</v>
      </c>
      <c r="C25" s="351" t="str">
        <f>IF(Start!D26="","",Start!D26)</f>
        <v/>
      </c>
      <c r="D25" s="604" t="str">
        <f>IF(C25="","",IF(Start!E26="","",Start!E26))</f>
        <v/>
      </c>
      <c r="E25" s="374"/>
      <c r="F25" s="375"/>
      <c r="G25" s="387" t="str">
        <f t="shared" si="0"/>
        <v/>
      </c>
      <c r="H25" s="724" t="str">
        <f t="shared" si="6"/>
        <v/>
      </c>
      <c r="I25" s="725" t="str">
        <f t="shared" si="1"/>
        <v/>
      </c>
      <c r="J25" s="203" t="str">
        <f t="shared" si="2"/>
        <v/>
      </c>
      <c r="K25" s="731" t="str">
        <f t="shared" si="3"/>
        <v/>
      </c>
      <c r="L25" s="335" t="str">
        <f t="shared" si="4"/>
        <v/>
      </c>
      <c r="M25" s="341" t="str">
        <f t="shared" si="5"/>
        <v/>
      </c>
      <c r="N25" s="321"/>
      <c r="O25" s="322"/>
      <c r="P25" s="322"/>
      <c r="Q25" s="322"/>
      <c r="R25" s="322"/>
      <c r="S25" s="322"/>
      <c r="T25" s="322"/>
      <c r="U25" s="323"/>
      <c r="V25" s="353"/>
    </row>
    <row r="26" spans="2:22" x14ac:dyDescent="0.2">
      <c r="B26" s="53">
        <v>21</v>
      </c>
      <c r="C26" s="348" t="str">
        <f>IF(Start!D27="","",Start!D27)</f>
        <v/>
      </c>
      <c r="D26" s="605" t="str">
        <f>IF(C26="","",IF(Start!E27="","",Start!E27))</f>
        <v/>
      </c>
      <c r="E26" s="376"/>
      <c r="F26" s="377"/>
      <c r="G26" s="387" t="str">
        <f t="shared" si="0"/>
        <v/>
      </c>
      <c r="H26" s="726" t="str">
        <f t="shared" si="6"/>
        <v/>
      </c>
      <c r="I26" s="725" t="str">
        <f t="shared" si="1"/>
        <v/>
      </c>
      <c r="J26" s="203" t="str">
        <f t="shared" si="2"/>
        <v/>
      </c>
      <c r="K26" s="731" t="str">
        <f t="shared" si="3"/>
        <v/>
      </c>
      <c r="L26" s="335" t="str">
        <f t="shared" si="4"/>
        <v/>
      </c>
      <c r="M26" s="341" t="str">
        <f t="shared" si="5"/>
        <v/>
      </c>
      <c r="N26" s="204"/>
      <c r="O26" s="205"/>
      <c r="P26" s="205"/>
      <c r="Q26" s="205"/>
      <c r="R26" s="205"/>
      <c r="S26" s="205"/>
      <c r="T26" s="205"/>
      <c r="U26" s="206"/>
      <c r="V26" s="353"/>
    </row>
    <row r="27" spans="2:22" x14ac:dyDescent="0.2">
      <c r="B27" s="276">
        <v>22</v>
      </c>
      <c r="C27" s="347" t="str">
        <f>IF(Start!D28="","",Start!D28)</f>
        <v/>
      </c>
      <c r="D27" s="604" t="str">
        <f>IF(C27="","",IF(Start!E28="","",Start!E28))</f>
        <v/>
      </c>
      <c r="E27" s="374"/>
      <c r="F27" s="375"/>
      <c r="G27" s="387" t="str">
        <f t="shared" si="0"/>
        <v/>
      </c>
      <c r="H27" s="724" t="str">
        <f t="shared" si="6"/>
        <v/>
      </c>
      <c r="I27" s="725" t="str">
        <f t="shared" si="1"/>
        <v/>
      </c>
      <c r="J27" s="203" t="str">
        <f t="shared" si="2"/>
        <v/>
      </c>
      <c r="K27" s="731" t="str">
        <f t="shared" si="3"/>
        <v/>
      </c>
      <c r="L27" s="335" t="str">
        <f t="shared" si="4"/>
        <v/>
      </c>
      <c r="M27" s="341" t="str">
        <f t="shared" si="5"/>
        <v/>
      </c>
      <c r="N27" s="321"/>
      <c r="O27" s="322"/>
      <c r="P27" s="322"/>
      <c r="Q27" s="322"/>
      <c r="R27" s="322"/>
      <c r="S27" s="322"/>
      <c r="T27" s="322"/>
      <c r="U27" s="323"/>
      <c r="V27" s="353"/>
    </row>
    <row r="28" spans="2:22" x14ac:dyDescent="0.2">
      <c r="B28" s="53">
        <v>23</v>
      </c>
      <c r="C28" s="348" t="str">
        <f>IF(Start!D29="","",Start!D29)</f>
        <v/>
      </c>
      <c r="D28" s="605" t="str">
        <f>IF(C28="","",IF(Start!E29="","",Start!E29))</f>
        <v/>
      </c>
      <c r="E28" s="376"/>
      <c r="F28" s="377"/>
      <c r="G28" s="387" t="str">
        <f t="shared" si="0"/>
        <v/>
      </c>
      <c r="H28" s="726" t="str">
        <f t="shared" si="6"/>
        <v/>
      </c>
      <c r="I28" s="725" t="str">
        <f t="shared" si="1"/>
        <v/>
      </c>
      <c r="J28" s="203" t="str">
        <f t="shared" si="2"/>
        <v/>
      </c>
      <c r="K28" s="731" t="str">
        <f t="shared" si="3"/>
        <v/>
      </c>
      <c r="L28" s="335" t="str">
        <f t="shared" si="4"/>
        <v/>
      </c>
      <c r="M28" s="341" t="str">
        <f t="shared" si="5"/>
        <v/>
      </c>
      <c r="N28" s="204"/>
      <c r="O28" s="205"/>
      <c r="P28" s="205"/>
      <c r="Q28" s="205"/>
      <c r="R28" s="205"/>
      <c r="S28" s="205"/>
      <c r="T28" s="205"/>
      <c r="U28" s="206"/>
      <c r="V28" s="353"/>
    </row>
    <row r="29" spans="2:22" x14ac:dyDescent="0.2">
      <c r="B29" s="276">
        <v>24</v>
      </c>
      <c r="C29" s="351" t="str">
        <f>IF(Start!D30="","",Start!D30)</f>
        <v/>
      </c>
      <c r="D29" s="604" t="str">
        <f>IF(C29="","",IF(Start!E30="","",Start!E30))</f>
        <v/>
      </c>
      <c r="E29" s="374"/>
      <c r="F29" s="375"/>
      <c r="G29" s="387" t="str">
        <f t="shared" si="0"/>
        <v/>
      </c>
      <c r="H29" s="724" t="str">
        <f t="shared" si="6"/>
        <v/>
      </c>
      <c r="I29" s="725" t="str">
        <f t="shared" si="1"/>
        <v/>
      </c>
      <c r="J29" s="203" t="str">
        <f t="shared" si="2"/>
        <v/>
      </c>
      <c r="K29" s="731" t="str">
        <f t="shared" si="3"/>
        <v/>
      </c>
      <c r="L29" s="335" t="str">
        <f t="shared" si="4"/>
        <v/>
      </c>
      <c r="M29" s="341" t="str">
        <f t="shared" si="5"/>
        <v/>
      </c>
      <c r="N29" s="321"/>
      <c r="O29" s="322"/>
      <c r="P29" s="322"/>
      <c r="Q29" s="322"/>
      <c r="R29" s="322"/>
      <c r="S29" s="322"/>
      <c r="T29" s="322"/>
      <c r="U29" s="323"/>
      <c r="V29" s="353"/>
    </row>
    <row r="30" spans="2:22" ht="13.5" thickBot="1" x14ac:dyDescent="0.25">
      <c r="B30" s="328">
        <v>25</v>
      </c>
      <c r="C30" s="352" t="str">
        <f>IF(Start!D31="","",Start!D31)</f>
        <v/>
      </c>
      <c r="D30" s="606" t="str">
        <f>IF(C30="","",IF(Start!E31="","",Start!E31))</f>
        <v/>
      </c>
      <c r="E30" s="378"/>
      <c r="F30" s="379"/>
      <c r="G30" s="388" t="str">
        <f t="shared" si="0"/>
        <v/>
      </c>
      <c r="H30" s="727" t="str">
        <f t="shared" si="6"/>
        <v/>
      </c>
      <c r="I30" s="728" t="str">
        <f t="shared" si="1"/>
        <v/>
      </c>
      <c r="J30" s="207" t="str">
        <f t="shared" si="2"/>
        <v/>
      </c>
      <c r="K30" s="732" t="str">
        <f t="shared" si="3"/>
        <v/>
      </c>
      <c r="L30" s="336" t="str">
        <f t="shared" si="4"/>
        <v/>
      </c>
      <c r="M30" s="342" t="str">
        <f t="shared" si="5"/>
        <v/>
      </c>
      <c r="N30" s="343"/>
      <c r="O30" s="344"/>
      <c r="P30" s="344"/>
      <c r="Q30" s="344"/>
      <c r="R30" s="344"/>
      <c r="S30" s="344"/>
      <c r="T30" s="344"/>
      <c r="U30" s="345"/>
      <c r="V30" s="353"/>
    </row>
    <row r="32" spans="2:22" x14ac:dyDescent="0.2">
      <c r="C32" s="209"/>
      <c r="D32" s="209"/>
      <c r="E32" s="380"/>
      <c r="F32" s="380"/>
    </row>
    <row r="33" spans="3:6" x14ac:dyDescent="0.2">
      <c r="C33" s="209"/>
      <c r="D33" s="209"/>
      <c r="E33" s="380"/>
      <c r="F33" s="380"/>
    </row>
    <row r="34" spans="3:6" x14ac:dyDescent="0.2">
      <c r="C34" s="209"/>
      <c r="D34" s="209"/>
      <c r="E34" s="380"/>
      <c r="F34" s="381"/>
    </row>
    <row r="35" spans="3:6" x14ac:dyDescent="0.2">
      <c r="C35" s="209"/>
      <c r="D35" s="209"/>
      <c r="E35" s="380"/>
      <c r="F35" s="380"/>
    </row>
    <row r="36" spans="3:6" x14ac:dyDescent="0.2">
      <c r="C36" s="209"/>
      <c r="D36" s="209"/>
      <c r="E36" s="380"/>
      <c r="F36" s="380"/>
    </row>
    <row r="37" spans="3:6" x14ac:dyDescent="0.2">
      <c r="C37" s="209"/>
      <c r="D37" s="209"/>
      <c r="E37" s="380"/>
      <c r="F37" s="380"/>
    </row>
  </sheetData>
  <sheetProtection sheet="1" objects="1" scenarios="1"/>
  <mergeCells count="12">
    <mergeCell ref="D4:D5"/>
    <mergeCell ref="I4:I5"/>
    <mergeCell ref="J4:M4"/>
    <mergeCell ref="N4:U4"/>
    <mergeCell ref="B1:U1"/>
    <mergeCell ref="C3:D3"/>
    <mergeCell ref="B4:B5"/>
    <mergeCell ref="E4:E5"/>
    <mergeCell ref="F4:F5"/>
    <mergeCell ref="G4:G5"/>
    <mergeCell ref="H4:H5"/>
    <mergeCell ref="C4:C5"/>
  </mergeCells>
  <phoneticPr fontId="0" type="noConversion"/>
  <conditionalFormatting sqref="E6:E30">
    <cfRule type="cellIs" dxfId="6" priority="1" stopIfTrue="1" operator="notEqual">
      <formula>0</formula>
    </cfRule>
  </conditionalFormatting>
  <conditionalFormatting sqref="F6:F30">
    <cfRule type="cellIs" dxfId="5" priority="2" stopIfTrue="1" operator="notEqual">
      <formula>0</formula>
    </cfRule>
  </conditionalFormatting>
  <printOptions horizontalCentered="1"/>
  <pageMargins left="0" right="0" top="0.59055118110236227" bottom="0.59055118110236227" header="0.19685039370078741" footer="0.19685039370078741"/>
  <pageSetup paperSize="9" orientation="landscape" r:id="rId1"/>
  <headerFooter alignWithMargins="0">
    <oddHeader>&amp;CProgram pro zpracování výsledků: DOROST - DRUŽSTVA</oddHeader>
    <oddFooter>&amp;LAutor: Ing. Milan Hoffmann&amp;C&amp;P&amp;ROprávněný uživatel: SH ČMS</oddFooter>
  </headerFooter>
  <ignoredErrors>
    <ignoredError sqref="H9:H30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0">
    <pageSetUpPr autoPageBreaks="0"/>
  </sheetPr>
  <dimension ref="A1:I50"/>
  <sheetViews>
    <sheetView showGridLines="0" showRowColHeaders="0" workbookViewId="0"/>
  </sheetViews>
  <sheetFormatPr defaultRowHeight="12.75" x14ac:dyDescent="0.2"/>
  <cols>
    <col min="1" max="1" width="1.7109375" style="356" customWidth="1"/>
    <col min="2" max="2" width="6.7109375" style="356" customWidth="1"/>
    <col min="3" max="3" width="10.7109375" style="24" customWidth="1"/>
    <col min="4" max="4" width="25.7109375" style="60" customWidth="1"/>
    <col min="5" max="5" width="10.7109375" style="23" customWidth="1"/>
    <col min="6" max="6" width="6.7109375" style="23" customWidth="1"/>
    <col min="7" max="7" width="1.7109375" style="356" customWidth="1"/>
    <col min="8" max="8" width="5.7109375" style="47" hidden="1" customWidth="1"/>
    <col min="9" max="9" width="20.7109375" style="354" hidden="1" customWidth="1"/>
    <col min="10" max="16384" width="9.140625" style="356"/>
  </cols>
  <sheetData>
    <row r="1" spans="1:9" ht="26.25" x14ac:dyDescent="0.4">
      <c r="A1" s="355"/>
      <c r="B1" s="781" t="s">
        <v>69</v>
      </c>
      <c r="C1" s="781"/>
      <c r="D1" s="781"/>
      <c r="E1" s="781"/>
      <c r="F1" s="781"/>
      <c r="H1" s="357"/>
      <c r="I1" s="357"/>
    </row>
    <row r="2" spans="1:9" ht="13.15" customHeight="1" thickBot="1" x14ac:dyDescent="0.45">
      <c r="C2" s="358"/>
      <c r="D2" s="359"/>
      <c r="E2" s="358"/>
      <c r="H2" s="360"/>
      <c r="I2" s="361"/>
    </row>
    <row r="3" spans="1:9" ht="15" customHeight="1" thickBot="1" x14ac:dyDescent="0.25">
      <c r="C3" s="362"/>
      <c r="D3" s="812" t="s">
        <v>70</v>
      </c>
      <c r="E3" s="813"/>
      <c r="H3" s="72"/>
      <c r="I3" s="357"/>
    </row>
    <row r="4" spans="1:9" ht="15" customHeight="1" thickBot="1" x14ac:dyDescent="0.25">
      <c r="D4" s="814" t="str">
        <f>Start!$D$5</f>
        <v>Dorci</v>
      </c>
      <c r="E4" s="815"/>
      <c r="I4" s="357"/>
    </row>
    <row r="5" spans="1:9" s="24" customFormat="1" ht="13.5" thickBot="1" x14ac:dyDescent="0.25">
      <c r="C5" s="363" t="s">
        <v>71</v>
      </c>
      <c r="D5" s="364" t="s">
        <v>2</v>
      </c>
      <c r="E5" s="324" t="str">
        <f>Start!$E$6</f>
        <v>Okres</v>
      </c>
      <c r="F5" s="365"/>
      <c r="G5" s="365"/>
      <c r="H5" s="47"/>
      <c r="I5" s="47"/>
    </row>
    <row r="6" spans="1:9" x14ac:dyDescent="0.2">
      <c r="C6" s="51"/>
      <c r="D6" s="390"/>
      <c r="E6" s="389"/>
      <c r="F6" s="383" t="s">
        <v>72</v>
      </c>
      <c r="H6" s="51"/>
      <c r="I6" s="390"/>
    </row>
    <row r="7" spans="1:9" x14ac:dyDescent="0.2">
      <c r="C7" s="23"/>
    </row>
    <row r="8" spans="1:9" x14ac:dyDescent="0.2">
      <c r="C8" s="23"/>
    </row>
    <row r="9" spans="1:9" x14ac:dyDescent="0.2">
      <c r="C9" s="23"/>
    </row>
    <row r="10" spans="1:9" x14ac:dyDescent="0.2">
      <c r="C10" s="23"/>
    </row>
    <row r="11" spans="1:9" x14ac:dyDescent="0.2">
      <c r="C11" s="23"/>
    </row>
    <row r="12" spans="1:9" x14ac:dyDescent="0.2">
      <c r="C12" s="23"/>
    </row>
    <row r="13" spans="1:9" x14ac:dyDescent="0.2">
      <c r="C13" s="23"/>
    </row>
    <row r="14" spans="1:9" x14ac:dyDescent="0.2">
      <c r="C14" s="23"/>
    </row>
    <row r="15" spans="1:9" x14ac:dyDescent="0.2">
      <c r="C15" s="23"/>
    </row>
    <row r="16" spans="1:9" x14ac:dyDescent="0.2">
      <c r="C16" s="23"/>
    </row>
    <row r="17" spans="3:3" x14ac:dyDescent="0.2">
      <c r="C17" s="23"/>
    </row>
    <row r="18" spans="3:3" x14ac:dyDescent="0.2">
      <c r="C18" s="23"/>
    </row>
    <row r="19" spans="3:3" x14ac:dyDescent="0.2">
      <c r="C19" s="23"/>
    </row>
    <row r="20" spans="3:3" x14ac:dyDescent="0.2">
      <c r="C20" s="23"/>
    </row>
    <row r="21" spans="3:3" x14ac:dyDescent="0.2">
      <c r="C21" s="23"/>
    </row>
    <row r="22" spans="3:3" x14ac:dyDescent="0.2">
      <c r="C22" s="23"/>
    </row>
    <row r="23" spans="3:3" x14ac:dyDescent="0.2">
      <c r="C23" s="23"/>
    </row>
    <row r="24" spans="3:3" x14ac:dyDescent="0.2">
      <c r="C24" s="23"/>
    </row>
    <row r="25" spans="3:3" x14ac:dyDescent="0.2">
      <c r="C25" s="23"/>
    </row>
    <row r="26" spans="3:3" x14ac:dyDescent="0.2">
      <c r="C26" s="23"/>
    </row>
    <row r="27" spans="3:3" x14ac:dyDescent="0.2">
      <c r="C27" s="23"/>
    </row>
    <row r="28" spans="3:3" x14ac:dyDescent="0.2">
      <c r="C28" s="23"/>
    </row>
    <row r="29" spans="3:3" x14ac:dyDescent="0.2">
      <c r="C29" s="23"/>
    </row>
    <row r="30" spans="3:3" x14ac:dyDescent="0.2">
      <c r="C30" s="23"/>
    </row>
    <row r="31" spans="3:3" x14ac:dyDescent="0.2">
      <c r="C31" s="23"/>
    </row>
    <row r="32" spans="3:3" x14ac:dyDescent="0.2">
      <c r="C32" s="23"/>
    </row>
    <row r="33" spans="3:3" x14ac:dyDescent="0.2">
      <c r="C33" s="23"/>
    </row>
    <row r="34" spans="3:3" x14ac:dyDescent="0.2">
      <c r="C34" s="23"/>
    </row>
    <row r="35" spans="3:3" x14ac:dyDescent="0.2">
      <c r="C35" s="23"/>
    </row>
    <row r="36" spans="3:3" x14ac:dyDescent="0.2">
      <c r="C36" s="23"/>
    </row>
    <row r="37" spans="3:3" x14ac:dyDescent="0.2">
      <c r="C37" s="23"/>
    </row>
    <row r="38" spans="3:3" x14ac:dyDescent="0.2">
      <c r="C38" s="23"/>
    </row>
    <row r="39" spans="3:3" x14ac:dyDescent="0.2">
      <c r="C39" s="23"/>
    </row>
    <row r="40" spans="3:3" x14ac:dyDescent="0.2">
      <c r="C40" s="23"/>
    </row>
    <row r="41" spans="3:3" x14ac:dyDescent="0.2">
      <c r="C41" s="23"/>
    </row>
    <row r="42" spans="3:3" x14ac:dyDescent="0.2">
      <c r="C42" s="23"/>
    </row>
    <row r="43" spans="3:3" x14ac:dyDescent="0.2">
      <c r="C43" s="23"/>
    </row>
    <row r="44" spans="3:3" x14ac:dyDescent="0.2">
      <c r="C44" s="23"/>
    </row>
    <row r="45" spans="3:3" x14ac:dyDescent="0.2">
      <c r="C45" s="23"/>
    </row>
    <row r="46" spans="3:3" x14ac:dyDescent="0.2">
      <c r="C46" s="23"/>
    </row>
    <row r="47" spans="3:3" x14ac:dyDescent="0.2">
      <c r="C47" s="23"/>
    </row>
    <row r="48" spans="3:3" x14ac:dyDescent="0.2">
      <c r="C48" s="23"/>
    </row>
    <row r="49" spans="3:3" x14ac:dyDescent="0.2">
      <c r="C49" s="23"/>
    </row>
    <row r="50" spans="3:3" x14ac:dyDescent="0.2">
      <c r="C50" s="23"/>
    </row>
  </sheetData>
  <sheetProtection sheet="1" objects="1" scenarios="1"/>
  <sortState ref="H6:I10">
    <sortCondition ref="I6"/>
  </sortState>
  <mergeCells count="3">
    <mergeCell ref="B1:F1"/>
    <mergeCell ref="D3:E3"/>
    <mergeCell ref="D4:E4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portrait" r:id="rId1"/>
  <headerFooter alignWithMargins="0">
    <oddHeader>&amp;CProgram pro zpracování výsledků: DOROST - DRUŽSTVA</oddHeader>
    <oddFooter>&amp;LAutor: Ing. Milan Hoffmann&amp;C&amp;P&amp;ROprávněný uživatel: SH ČMS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9">
    <pageSetUpPr autoPageBreaks="0"/>
  </sheetPr>
  <dimension ref="B1:P30"/>
  <sheetViews>
    <sheetView showGridLines="0" showRowColHeaders="0" workbookViewId="0"/>
  </sheetViews>
  <sheetFormatPr defaultColWidth="5.5703125" defaultRowHeight="12.75" x14ac:dyDescent="0.2"/>
  <cols>
    <col min="1" max="1" width="1.140625" style="1" customWidth="1"/>
    <col min="2" max="2" width="5.7109375" style="23" customWidth="1"/>
    <col min="3" max="3" width="25.7109375" style="23" customWidth="1" collapsed="1"/>
    <col min="4" max="6" width="6.7109375" style="23" customWidth="1"/>
    <col min="7" max="7" width="6.7109375" style="3" customWidth="1"/>
    <col min="8" max="8" width="6.7109375" style="24" customWidth="1"/>
    <col min="9" max="11" width="6.7109375" style="3" customWidth="1"/>
    <col min="12" max="12" width="6.7109375" style="1" customWidth="1"/>
    <col min="13" max="13" width="1.140625" style="1" customWidth="1"/>
    <col min="14" max="14" width="5.7109375" style="1" hidden="1" customWidth="1"/>
    <col min="15" max="15" width="1.140625" style="1" hidden="1" customWidth="1"/>
    <col min="16" max="16" width="6.7109375" style="1" customWidth="1"/>
    <col min="17" max="17" width="1.7109375" style="1" customWidth="1"/>
    <col min="18" max="16384" width="5.5703125" style="1"/>
  </cols>
  <sheetData>
    <row r="1" spans="2:16" ht="26.25" x14ac:dyDescent="0.4">
      <c r="B1" s="781" t="s">
        <v>15</v>
      </c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</row>
    <row r="2" spans="2:16" ht="15" customHeight="1" thickBot="1" x14ac:dyDescent="0.45">
      <c r="B2" s="2"/>
      <c r="C2" s="2"/>
      <c r="D2" s="2"/>
      <c r="E2" s="2"/>
      <c r="F2" s="2"/>
      <c r="G2" s="2"/>
      <c r="H2" s="2"/>
      <c r="I2" s="2"/>
      <c r="J2" s="2"/>
    </row>
    <row r="3" spans="2:16" s="35" customFormat="1" ht="15" customHeight="1" thickBot="1" x14ac:dyDescent="0.25">
      <c r="B3" s="25"/>
      <c r="C3" s="26" t="str">
        <f>Start!$D$5</f>
        <v>Dorci</v>
      </c>
      <c r="D3" s="798" t="s">
        <v>11</v>
      </c>
      <c r="E3" s="816"/>
      <c r="F3" s="816"/>
      <c r="G3" s="799"/>
      <c r="H3" s="798" t="s">
        <v>12</v>
      </c>
      <c r="I3" s="816"/>
      <c r="J3" s="816"/>
      <c r="K3" s="799"/>
    </row>
    <row r="4" spans="2:16" s="5" customFormat="1" ht="16.5" thickBot="1" x14ac:dyDescent="0.3">
      <c r="B4" s="27" t="s">
        <v>1</v>
      </c>
      <c r="C4" s="28" t="s">
        <v>2</v>
      </c>
      <c r="D4" s="36">
        <v>1</v>
      </c>
      <c r="E4" s="37">
        <v>2</v>
      </c>
      <c r="F4" s="38">
        <v>3</v>
      </c>
      <c r="G4" s="39" t="s">
        <v>7</v>
      </c>
      <c r="H4" s="27">
        <v>1</v>
      </c>
      <c r="I4" s="38">
        <v>2</v>
      </c>
      <c r="J4" s="38">
        <v>3</v>
      </c>
      <c r="K4" s="39" t="s">
        <v>7</v>
      </c>
      <c r="L4" s="40" t="s">
        <v>3</v>
      </c>
      <c r="N4" s="7" t="s">
        <v>4</v>
      </c>
      <c r="P4" s="694" t="s">
        <v>4</v>
      </c>
    </row>
    <row r="5" spans="2:16" x14ac:dyDescent="0.2">
      <c r="B5" s="8">
        <f>Start!C7</f>
        <v>1</v>
      </c>
      <c r="C5" s="9" t="str">
        <f>IF(Start!D7="","",Start!D7)</f>
        <v>Zderaz</v>
      </c>
      <c r="D5" s="42">
        <v>87.28</v>
      </c>
      <c r="E5" s="43"/>
      <c r="F5" s="44"/>
      <c r="G5" s="10">
        <f>IF($C5="","",IF(OR($D5="DNF",$E5="DNF",$F5="DNF",AND($D5="",$E5="",$F5="")),"DNF",IF(OR($D5="NP",$E5="NP",$F5="NP"),"NP",IF(ISERROR(MEDIAN($D5:$F5)),"DNF",IF(OR($D5="X",$E5="X",$F5="X",$D5="",$E5="",$F5="",$D5="x",$E5="x",$F5="x"),MAX($D5:$F5),MEDIAN($D5:$F5))))))</f>
        <v>87.28</v>
      </c>
      <c r="H5" s="42">
        <v>70.87</v>
      </c>
      <c r="I5" s="43" t="s">
        <v>256</v>
      </c>
      <c r="J5" s="44"/>
      <c r="K5" s="10" t="str">
        <f>IF($C5="","",IF(OR($H5="DNF",$I5="DNF",$J5="DNF",AND($H5="",$I5="",$J5="")),"DNF",IF(OR($H5="NP",$I5="NP",$J5="NP"),"NP",IF(ISERROR(MEDIAN($H5:$J5)),"DNF",IF(OR($H5="X",$I5="X",$J5="X",$H5="",$I5="",$J5="",$H5="x",$I5="x",$J5="x"),MAX($H5:$J5),MEDIAN($H5:$J5))))))</f>
        <v>NP</v>
      </c>
      <c r="L5" s="41">
        <f>IF(C5="","",IF(OR(AND(G5="NP",K5="NP"),AND(G5="DNF",K5="DNF")),G5,IF(AND(G5="NP",K5="DNF"),G5,IF(AND(G5="DNF",K5="NP"),K5,MIN(G5,K5)))))</f>
        <v>87.28</v>
      </c>
      <c r="N5" s="11">
        <f>IF(C5="","",IF(OR(L5="NP",L5="DNF"),L5,RANK(L5,L$5:L$29,1)))</f>
        <v>6</v>
      </c>
      <c r="P5" s="690">
        <f>IF(C5="","",IF(OR(N5="NP",N5="DNF"),IF(N5="NP",MAX(N$5:N$29)+COUNTIF((N$5:N$29),MAX(N$5:N$29)),MAX(N$5:N$29)+COUNTIF((N$5:N$29),MAX(N$5:N$29))+COUNTIF((N$5:N$29),"NP")),N5))</f>
        <v>6</v>
      </c>
    </row>
    <row r="6" spans="2:16" ht="12.6" customHeight="1" x14ac:dyDescent="0.2">
      <c r="B6" s="658">
        <f>Start!C8</f>
        <v>2</v>
      </c>
      <c r="C6" s="659" t="str">
        <f>IF(Start!D8="","",Start!D8)</f>
        <v>Jevíčko</v>
      </c>
      <c r="D6" s="660">
        <v>67.209999999999994</v>
      </c>
      <c r="E6" s="661"/>
      <c r="F6" s="662"/>
      <c r="G6" s="14">
        <f t="shared" ref="G6:G29" si="0">IF($C6="","",IF(OR($D6="DNF",$E6="DNF",$F6="DNF",AND($D6="",$E6="",$F6="")),"DNF",IF(OR($D6="NP",$E6="NP",$F6="NP"),"NP",IF(ISERROR(MEDIAN($D6:$F6)),"DNF",IF(OR($D6="X",$E6="X",$F6="X",$D6="",$E6="",$F6="",$D6="x",$E6="x",$F6="x"),MAX($D6:$F6),MEDIAN($D6:$F6))))))</f>
        <v>67.209999999999994</v>
      </c>
      <c r="H6" s="660">
        <v>67.09</v>
      </c>
      <c r="I6" s="661"/>
      <c r="J6" s="662"/>
      <c r="K6" s="14">
        <f t="shared" ref="K6:K29" si="1">IF($C6="","",IF(OR($H6="DNF",$I6="DNF",$J6="DNF",AND($H6="",$I6="",$J6="")),"DNF",IF(OR($H6="NP",$I6="NP",$J6="NP"),"NP",IF(ISERROR(MEDIAN($H6:$J6)),"DNF",IF(OR($H6="X",$I6="X",$J6="X",$H6="",$I6="",$J6="",$H6="x",$I6="x",$J6="x"),MAX($H6:$J6),MEDIAN($H6:$J6))))))</f>
        <v>67.09</v>
      </c>
      <c r="L6" s="15">
        <f t="shared" ref="L6:L29" si="2">IF(C6="","",IF(OR(AND(G6="NP",K6="NP"),AND(G6="DNF",K6="DNF")),G6,IF(AND(G6="NP",K6="DNF"),G6,IF(AND(G6="DNF",K6="NP"),K6,MIN(G6,K6)))))</f>
        <v>67.09</v>
      </c>
      <c r="N6" s="16">
        <f t="shared" ref="N6:N29" si="3">IF(C6="","",IF(OR(L6="NP",L6="DNF"),L6,RANK(L6,L$5:L$29,1)))</f>
        <v>2</v>
      </c>
      <c r="P6" s="692">
        <f t="shared" ref="P6:P29" si="4">IF(C6="","",IF(OR(N6="NP",N6="DNF"),IF(N6="NP",MAX(N$5:N$29)+COUNTIF((N$5:N$29),MAX(N$5:N$29)),MAX(N$5:N$29)+COUNTIF((N$5:N$29),MAX(N$5:N$29))+COUNTIF((N$5:N$29),"NP")),N6))</f>
        <v>2</v>
      </c>
    </row>
    <row r="7" spans="2:16" x14ac:dyDescent="0.2">
      <c r="B7" s="12">
        <f>Start!C9</f>
        <v>3</v>
      </c>
      <c r="C7" s="13" t="str">
        <f>IF(Start!D9="","",Start!D9)</f>
        <v>Brandýs nad Orlicí</v>
      </c>
      <c r="D7" s="33">
        <v>79.459999999999994</v>
      </c>
      <c r="E7" s="29" t="s">
        <v>256</v>
      </c>
      <c r="F7" s="30"/>
      <c r="G7" s="14" t="str">
        <f t="shared" si="0"/>
        <v>NP</v>
      </c>
      <c r="H7" s="33">
        <v>74.290000000000006</v>
      </c>
      <c r="I7" s="29"/>
      <c r="J7" s="30"/>
      <c r="K7" s="14">
        <f t="shared" si="1"/>
        <v>74.290000000000006</v>
      </c>
      <c r="L7" s="15">
        <f t="shared" si="2"/>
        <v>74.290000000000006</v>
      </c>
      <c r="N7" s="16">
        <f t="shared" si="3"/>
        <v>4</v>
      </c>
      <c r="P7" s="692">
        <f t="shared" si="4"/>
        <v>4</v>
      </c>
    </row>
    <row r="8" spans="2:16" x14ac:dyDescent="0.2">
      <c r="B8" s="658">
        <f>Start!C10</f>
        <v>4</v>
      </c>
      <c r="C8" s="659" t="str">
        <f>IF(Start!D10="","",Start!D10)</f>
        <v>Holice</v>
      </c>
      <c r="D8" s="660">
        <v>81.38</v>
      </c>
      <c r="E8" s="661"/>
      <c r="F8" s="662"/>
      <c r="G8" s="14">
        <f t="shared" si="0"/>
        <v>81.38</v>
      </c>
      <c r="H8" s="660">
        <v>80.37</v>
      </c>
      <c r="I8" s="661"/>
      <c r="J8" s="662"/>
      <c r="K8" s="14">
        <f t="shared" si="1"/>
        <v>80.37</v>
      </c>
      <c r="L8" s="15">
        <f t="shared" si="2"/>
        <v>80.37</v>
      </c>
      <c r="N8" s="16">
        <f t="shared" si="3"/>
        <v>5</v>
      </c>
      <c r="P8" s="692">
        <f t="shared" si="4"/>
        <v>5</v>
      </c>
    </row>
    <row r="9" spans="2:16" x14ac:dyDescent="0.2">
      <c r="B9" s="12">
        <f>Start!C11</f>
        <v>5</v>
      </c>
      <c r="C9" s="13" t="str">
        <f>IF(Start!D11="","",Start!D11)</f>
        <v>Bohousová</v>
      </c>
      <c r="D9" s="33">
        <v>71.91</v>
      </c>
      <c r="E9" s="29"/>
      <c r="F9" s="30"/>
      <c r="G9" s="14">
        <f t="shared" si="0"/>
        <v>71.91</v>
      </c>
      <c r="H9" s="33">
        <v>73.64</v>
      </c>
      <c r="I9" s="29" t="s">
        <v>256</v>
      </c>
      <c r="J9" s="30"/>
      <c r="K9" s="14" t="str">
        <f t="shared" si="1"/>
        <v>NP</v>
      </c>
      <c r="L9" s="15">
        <f t="shared" si="2"/>
        <v>71.91</v>
      </c>
      <c r="N9" s="16">
        <f t="shared" si="3"/>
        <v>3</v>
      </c>
      <c r="P9" s="692">
        <f t="shared" si="4"/>
        <v>3</v>
      </c>
    </row>
    <row r="10" spans="2:16" x14ac:dyDescent="0.2">
      <c r="B10" s="658">
        <f>Start!C12</f>
        <v>6</v>
      </c>
      <c r="C10" s="659" t="str">
        <f>IF(Start!D12="","",Start!D12)</f>
        <v>Pomezí</v>
      </c>
      <c r="D10" s="660">
        <v>91.71</v>
      </c>
      <c r="E10" s="661"/>
      <c r="F10" s="662"/>
      <c r="G10" s="14">
        <f t="shared" si="0"/>
        <v>91.71</v>
      </c>
      <c r="H10" s="660">
        <v>65.260000000000005</v>
      </c>
      <c r="I10" s="661"/>
      <c r="J10" s="662"/>
      <c r="K10" s="14">
        <f t="shared" si="1"/>
        <v>65.260000000000005</v>
      </c>
      <c r="L10" s="15">
        <f t="shared" si="2"/>
        <v>65.260000000000005</v>
      </c>
      <c r="N10" s="16">
        <f t="shared" si="3"/>
        <v>1</v>
      </c>
      <c r="P10" s="692">
        <f t="shared" si="4"/>
        <v>1</v>
      </c>
    </row>
    <row r="11" spans="2:16" x14ac:dyDescent="0.2">
      <c r="B11" s="12">
        <f>Start!C13</f>
        <v>7</v>
      </c>
      <c r="C11" s="13" t="str">
        <f>IF(Start!D13="","",Start!D13)</f>
        <v/>
      </c>
      <c r="D11" s="33"/>
      <c r="E11" s="29"/>
      <c r="F11" s="30"/>
      <c r="G11" s="14" t="str">
        <f t="shared" si="0"/>
        <v/>
      </c>
      <c r="H11" s="33"/>
      <c r="I11" s="29"/>
      <c r="J11" s="30"/>
      <c r="K11" s="14" t="str">
        <f t="shared" si="1"/>
        <v/>
      </c>
      <c r="L11" s="15" t="str">
        <f t="shared" si="2"/>
        <v/>
      </c>
      <c r="N11" s="16" t="str">
        <f t="shared" si="3"/>
        <v/>
      </c>
      <c r="P11" s="692" t="str">
        <f t="shared" si="4"/>
        <v/>
      </c>
    </row>
    <row r="12" spans="2:16" x14ac:dyDescent="0.2">
      <c r="B12" s="658">
        <f>Start!C14</f>
        <v>8</v>
      </c>
      <c r="C12" s="659" t="str">
        <f>IF(Start!D14="","",Start!D14)</f>
        <v/>
      </c>
      <c r="D12" s="660"/>
      <c r="E12" s="661"/>
      <c r="F12" s="662"/>
      <c r="G12" s="14" t="str">
        <f t="shared" si="0"/>
        <v/>
      </c>
      <c r="H12" s="660"/>
      <c r="I12" s="661"/>
      <c r="J12" s="662"/>
      <c r="K12" s="14" t="str">
        <f t="shared" si="1"/>
        <v/>
      </c>
      <c r="L12" s="15" t="str">
        <f t="shared" si="2"/>
        <v/>
      </c>
      <c r="N12" s="16" t="str">
        <f t="shared" si="3"/>
        <v/>
      </c>
      <c r="P12" s="692" t="str">
        <f t="shared" si="4"/>
        <v/>
      </c>
    </row>
    <row r="13" spans="2:16" x14ac:dyDescent="0.2">
      <c r="B13" s="12">
        <f>Start!C15</f>
        <v>9</v>
      </c>
      <c r="C13" s="13" t="str">
        <f>IF(Start!D15="","",Start!D15)</f>
        <v/>
      </c>
      <c r="D13" s="33"/>
      <c r="E13" s="29"/>
      <c r="F13" s="30"/>
      <c r="G13" s="14" t="str">
        <f t="shared" si="0"/>
        <v/>
      </c>
      <c r="H13" s="33"/>
      <c r="I13" s="29"/>
      <c r="J13" s="30"/>
      <c r="K13" s="14" t="str">
        <f t="shared" si="1"/>
        <v/>
      </c>
      <c r="L13" s="15" t="str">
        <f t="shared" si="2"/>
        <v/>
      </c>
      <c r="N13" s="16" t="str">
        <f t="shared" si="3"/>
        <v/>
      </c>
      <c r="P13" s="692" t="str">
        <f t="shared" si="4"/>
        <v/>
      </c>
    </row>
    <row r="14" spans="2:16" x14ac:dyDescent="0.2">
      <c r="B14" s="658">
        <f>Start!C16</f>
        <v>10</v>
      </c>
      <c r="C14" s="659" t="str">
        <f>IF(Start!D16="","",Start!D16)</f>
        <v/>
      </c>
      <c r="D14" s="660"/>
      <c r="E14" s="661"/>
      <c r="F14" s="662"/>
      <c r="G14" s="14" t="str">
        <f t="shared" si="0"/>
        <v/>
      </c>
      <c r="H14" s="660"/>
      <c r="I14" s="661"/>
      <c r="J14" s="662"/>
      <c r="K14" s="14" t="str">
        <f t="shared" si="1"/>
        <v/>
      </c>
      <c r="L14" s="15" t="str">
        <f t="shared" si="2"/>
        <v/>
      </c>
      <c r="N14" s="16" t="str">
        <f t="shared" si="3"/>
        <v/>
      </c>
      <c r="P14" s="692" t="str">
        <f t="shared" si="4"/>
        <v/>
      </c>
    </row>
    <row r="15" spans="2:16" x14ac:dyDescent="0.2">
      <c r="B15" s="12">
        <f>Start!C17</f>
        <v>11</v>
      </c>
      <c r="C15" s="13" t="str">
        <f>IF(Start!D17="","",Start!D17)</f>
        <v/>
      </c>
      <c r="D15" s="33"/>
      <c r="E15" s="29"/>
      <c r="F15" s="30"/>
      <c r="G15" s="14" t="str">
        <f t="shared" si="0"/>
        <v/>
      </c>
      <c r="H15" s="33"/>
      <c r="I15" s="29"/>
      <c r="J15" s="30"/>
      <c r="K15" s="14" t="str">
        <f t="shared" si="1"/>
        <v/>
      </c>
      <c r="L15" s="15" t="str">
        <f t="shared" si="2"/>
        <v/>
      </c>
      <c r="N15" s="16" t="str">
        <f t="shared" si="3"/>
        <v/>
      </c>
      <c r="P15" s="692" t="str">
        <f t="shared" si="4"/>
        <v/>
      </c>
    </row>
    <row r="16" spans="2:16" x14ac:dyDescent="0.2">
      <c r="B16" s="658">
        <f>Start!C18</f>
        <v>12</v>
      </c>
      <c r="C16" s="659" t="str">
        <f>IF(Start!D18="","",Start!D18)</f>
        <v/>
      </c>
      <c r="D16" s="660"/>
      <c r="E16" s="661"/>
      <c r="F16" s="662"/>
      <c r="G16" s="14" t="str">
        <f t="shared" si="0"/>
        <v/>
      </c>
      <c r="H16" s="660"/>
      <c r="I16" s="661"/>
      <c r="J16" s="662"/>
      <c r="K16" s="14" t="str">
        <f t="shared" si="1"/>
        <v/>
      </c>
      <c r="L16" s="15" t="str">
        <f t="shared" si="2"/>
        <v/>
      </c>
      <c r="N16" s="16" t="str">
        <f t="shared" si="3"/>
        <v/>
      </c>
      <c r="P16" s="692" t="str">
        <f t="shared" si="4"/>
        <v/>
      </c>
    </row>
    <row r="17" spans="2:16" x14ac:dyDescent="0.2">
      <c r="B17" s="12">
        <f>Start!C19</f>
        <v>13</v>
      </c>
      <c r="C17" s="13" t="str">
        <f>IF(Start!D19="","",Start!D19)</f>
        <v/>
      </c>
      <c r="D17" s="33"/>
      <c r="E17" s="29"/>
      <c r="F17" s="30"/>
      <c r="G17" s="14" t="str">
        <f t="shared" si="0"/>
        <v/>
      </c>
      <c r="H17" s="33"/>
      <c r="I17" s="29"/>
      <c r="J17" s="30"/>
      <c r="K17" s="14" t="str">
        <f t="shared" si="1"/>
        <v/>
      </c>
      <c r="L17" s="15" t="str">
        <f t="shared" si="2"/>
        <v/>
      </c>
      <c r="N17" s="16" t="str">
        <f t="shared" si="3"/>
        <v/>
      </c>
      <c r="P17" s="692" t="str">
        <f t="shared" si="4"/>
        <v/>
      </c>
    </row>
    <row r="18" spans="2:16" x14ac:dyDescent="0.2">
      <c r="B18" s="658">
        <f>Start!C20</f>
        <v>14</v>
      </c>
      <c r="C18" s="659" t="str">
        <f>IF(Start!D20="","",Start!D20)</f>
        <v/>
      </c>
      <c r="D18" s="660"/>
      <c r="E18" s="661"/>
      <c r="F18" s="662"/>
      <c r="G18" s="14" t="str">
        <f t="shared" si="0"/>
        <v/>
      </c>
      <c r="H18" s="660"/>
      <c r="I18" s="661"/>
      <c r="J18" s="662"/>
      <c r="K18" s="14" t="str">
        <f t="shared" si="1"/>
        <v/>
      </c>
      <c r="L18" s="15" t="str">
        <f t="shared" si="2"/>
        <v/>
      </c>
      <c r="N18" s="16" t="str">
        <f t="shared" si="3"/>
        <v/>
      </c>
      <c r="P18" s="692" t="str">
        <f t="shared" si="4"/>
        <v/>
      </c>
    </row>
    <row r="19" spans="2:16" x14ac:dyDescent="0.2">
      <c r="B19" s="12">
        <f>Start!C21</f>
        <v>15</v>
      </c>
      <c r="C19" s="13" t="str">
        <f>IF(Start!D21="","",Start!D21)</f>
        <v/>
      </c>
      <c r="D19" s="33"/>
      <c r="E19" s="29"/>
      <c r="F19" s="30"/>
      <c r="G19" s="14" t="str">
        <f t="shared" si="0"/>
        <v/>
      </c>
      <c r="H19" s="33"/>
      <c r="I19" s="29"/>
      <c r="J19" s="30"/>
      <c r="K19" s="14" t="str">
        <f t="shared" si="1"/>
        <v/>
      </c>
      <c r="L19" s="15" t="str">
        <f t="shared" si="2"/>
        <v/>
      </c>
      <c r="N19" s="16" t="str">
        <f t="shared" si="3"/>
        <v/>
      </c>
      <c r="P19" s="691" t="str">
        <f t="shared" si="4"/>
        <v/>
      </c>
    </row>
    <row r="20" spans="2:16" x14ac:dyDescent="0.2">
      <c r="B20" s="666">
        <f>Start!C22</f>
        <v>16</v>
      </c>
      <c r="C20" s="667" t="str">
        <f>IF(Start!D22="","",Start!D22)</f>
        <v/>
      </c>
      <c r="D20" s="663"/>
      <c r="E20" s="664"/>
      <c r="F20" s="665"/>
      <c r="G20" s="392" t="str">
        <f t="shared" si="0"/>
        <v/>
      </c>
      <c r="H20" s="663"/>
      <c r="I20" s="664"/>
      <c r="J20" s="665"/>
      <c r="K20" s="392" t="str">
        <f t="shared" si="1"/>
        <v/>
      </c>
      <c r="L20" s="393" t="str">
        <f t="shared" si="2"/>
        <v/>
      </c>
      <c r="N20" s="394" t="str">
        <f t="shared" si="3"/>
        <v/>
      </c>
      <c r="P20" s="692" t="str">
        <f t="shared" si="4"/>
        <v/>
      </c>
    </row>
    <row r="21" spans="2:16" x14ac:dyDescent="0.2">
      <c r="B21" s="12">
        <f>Start!C23</f>
        <v>17</v>
      </c>
      <c r="C21" s="13" t="str">
        <f>IF(Start!D23="","",Start!D23)</f>
        <v/>
      </c>
      <c r="D21" s="33"/>
      <c r="E21" s="29"/>
      <c r="F21" s="30"/>
      <c r="G21" s="14" t="str">
        <f t="shared" si="0"/>
        <v/>
      </c>
      <c r="H21" s="33"/>
      <c r="I21" s="29"/>
      <c r="J21" s="30"/>
      <c r="K21" s="14" t="str">
        <f t="shared" si="1"/>
        <v/>
      </c>
      <c r="L21" s="15" t="str">
        <f t="shared" si="2"/>
        <v/>
      </c>
      <c r="N21" s="16" t="str">
        <f t="shared" si="3"/>
        <v/>
      </c>
      <c r="P21" s="692" t="str">
        <f t="shared" si="4"/>
        <v/>
      </c>
    </row>
    <row r="22" spans="2:16" x14ac:dyDescent="0.2">
      <c r="B22" s="658">
        <f>Start!C24</f>
        <v>18</v>
      </c>
      <c r="C22" s="659" t="str">
        <f>IF(Start!D24="","",Start!D24)</f>
        <v/>
      </c>
      <c r="D22" s="660"/>
      <c r="E22" s="661"/>
      <c r="F22" s="662"/>
      <c r="G22" s="14" t="str">
        <f t="shared" si="0"/>
        <v/>
      </c>
      <c r="H22" s="660"/>
      <c r="I22" s="661"/>
      <c r="J22" s="662"/>
      <c r="K22" s="14" t="str">
        <f t="shared" si="1"/>
        <v/>
      </c>
      <c r="L22" s="15" t="str">
        <f t="shared" si="2"/>
        <v/>
      </c>
      <c r="N22" s="16" t="str">
        <f t="shared" si="3"/>
        <v/>
      </c>
      <c r="P22" s="692" t="str">
        <f t="shared" si="4"/>
        <v/>
      </c>
    </row>
    <row r="23" spans="2:16" x14ac:dyDescent="0.2">
      <c r="B23" s="12">
        <f>Start!C25</f>
        <v>19</v>
      </c>
      <c r="C23" s="13" t="str">
        <f>IF(Start!D25="","",Start!D25)</f>
        <v/>
      </c>
      <c r="D23" s="33"/>
      <c r="E23" s="29"/>
      <c r="F23" s="30"/>
      <c r="G23" s="14" t="str">
        <f t="shared" si="0"/>
        <v/>
      </c>
      <c r="H23" s="33"/>
      <c r="I23" s="29"/>
      <c r="J23" s="30"/>
      <c r="K23" s="14" t="str">
        <f t="shared" si="1"/>
        <v/>
      </c>
      <c r="L23" s="15" t="str">
        <f t="shared" si="2"/>
        <v/>
      </c>
      <c r="N23" s="16" t="str">
        <f t="shared" si="3"/>
        <v/>
      </c>
      <c r="P23" s="692" t="str">
        <f t="shared" si="4"/>
        <v/>
      </c>
    </row>
    <row r="24" spans="2:16" x14ac:dyDescent="0.2">
      <c r="B24" s="658">
        <f>Start!C26</f>
        <v>20</v>
      </c>
      <c r="C24" s="659" t="str">
        <f>IF(Start!D26="","",Start!D26)</f>
        <v/>
      </c>
      <c r="D24" s="660"/>
      <c r="E24" s="661"/>
      <c r="F24" s="662"/>
      <c r="G24" s="14" t="str">
        <f t="shared" si="0"/>
        <v/>
      </c>
      <c r="H24" s="660"/>
      <c r="I24" s="661"/>
      <c r="J24" s="662"/>
      <c r="K24" s="14" t="str">
        <f t="shared" si="1"/>
        <v/>
      </c>
      <c r="L24" s="15" t="str">
        <f t="shared" si="2"/>
        <v/>
      </c>
      <c r="N24" s="16" t="str">
        <f t="shared" si="3"/>
        <v/>
      </c>
      <c r="P24" s="692" t="str">
        <f t="shared" si="4"/>
        <v/>
      </c>
    </row>
    <row r="25" spans="2:16" x14ac:dyDescent="0.2">
      <c r="B25" s="12">
        <f>Start!C27</f>
        <v>21</v>
      </c>
      <c r="C25" s="13" t="str">
        <f>IF(Start!D27="","",Start!D27)</f>
        <v/>
      </c>
      <c r="D25" s="33"/>
      <c r="E25" s="29"/>
      <c r="F25" s="30"/>
      <c r="G25" s="14" t="str">
        <f t="shared" si="0"/>
        <v/>
      </c>
      <c r="H25" s="33"/>
      <c r="I25" s="29"/>
      <c r="J25" s="30"/>
      <c r="K25" s="14" t="str">
        <f t="shared" si="1"/>
        <v/>
      </c>
      <c r="L25" s="15" t="str">
        <f t="shared" si="2"/>
        <v/>
      </c>
      <c r="N25" s="16" t="str">
        <f t="shared" si="3"/>
        <v/>
      </c>
      <c r="P25" s="692" t="str">
        <f t="shared" si="4"/>
        <v/>
      </c>
    </row>
    <row r="26" spans="2:16" x14ac:dyDescent="0.2">
      <c r="B26" s="658">
        <f>Start!C28</f>
        <v>22</v>
      </c>
      <c r="C26" s="659" t="str">
        <f>IF(Start!D28="","",Start!D28)</f>
        <v/>
      </c>
      <c r="D26" s="660"/>
      <c r="E26" s="661"/>
      <c r="F26" s="662"/>
      <c r="G26" s="14" t="str">
        <f t="shared" si="0"/>
        <v/>
      </c>
      <c r="H26" s="660"/>
      <c r="I26" s="661"/>
      <c r="J26" s="662"/>
      <c r="K26" s="14" t="str">
        <f t="shared" si="1"/>
        <v/>
      </c>
      <c r="L26" s="15" t="str">
        <f t="shared" si="2"/>
        <v/>
      </c>
      <c r="N26" s="16" t="str">
        <f t="shared" si="3"/>
        <v/>
      </c>
      <c r="P26" s="692" t="str">
        <f t="shared" si="4"/>
        <v/>
      </c>
    </row>
    <row r="27" spans="2:16" x14ac:dyDescent="0.2">
      <c r="B27" s="12">
        <f>Start!C29</f>
        <v>23</v>
      </c>
      <c r="C27" s="13" t="str">
        <f>IF(Start!D29="","",Start!D29)</f>
        <v/>
      </c>
      <c r="D27" s="33"/>
      <c r="E27" s="29"/>
      <c r="F27" s="30"/>
      <c r="G27" s="14" t="str">
        <f t="shared" si="0"/>
        <v/>
      </c>
      <c r="H27" s="33"/>
      <c r="I27" s="29"/>
      <c r="J27" s="30"/>
      <c r="K27" s="14" t="str">
        <f t="shared" si="1"/>
        <v/>
      </c>
      <c r="L27" s="15" t="str">
        <f t="shared" si="2"/>
        <v/>
      </c>
      <c r="N27" s="16" t="str">
        <f t="shared" si="3"/>
        <v/>
      </c>
      <c r="P27" s="692" t="str">
        <f t="shared" si="4"/>
        <v/>
      </c>
    </row>
    <row r="28" spans="2:16" x14ac:dyDescent="0.2">
      <c r="B28" s="658">
        <f>Start!C30</f>
        <v>24</v>
      </c>
      <c r="C28" s="659" t="str">
        <f>IF(Start!D30="","",Start!D30)</f>
        <v/>
      </c>
      <c r="D28" s="660"/>
      <c r="E28" s="661"/>
      <c r="F28" s="662"/>
      <c r="G28" s="14" t="str">
        <f t="shared" si="0"/>
        <v/>
      </c>
      <c r="H28" s="660"/>
      <c r="I28" s="661"/>
      <c r="J28" s="662"/>
      <c r="K28" s="14" t="str">
        <f t="shared" si="1"/>
        <v/>
      </c>
      <c r="L28" s="15" t="str">
        <f t="shared" si="2"/>
        <v/>
      </c>
      <c r="N28" s="16" t="str">
        <f t="shared" si="3"/>
        <v/>
      </c>
      <c r="P28" s="692" t="str">
        <f t="shared" si="4"/>
        <v/>
      </c>
    </row>
    <row r="29" spans="2:16" ht="13.5" thickBot="1" x14ac:dyDescent="0.25">
      <c r="B29" s="18">
        <f>Start!C31</f>
        <v>25</v>
      </c>
      <c r="C29" s="19" t="str">
        <f>IF(Start!D31="","",Start!D31)</f>
        <v/>
      </c>
      <c r="D29" s="34"/>
      <c r="E29" s="31"/>
      <c r="F29" s="32"/>
      <c r="G29" s="20" t="str">
        <f t="shared" si="0"/>
        <v/>
      </c>
      <c r="H29" s="34"/>
      <c r="I29" s="31"/>
      <c r="J29" s="32"/>
      <c r="K29" s="20" t="str">
        <f t="shared" si="1"/>
        <v/>
      </c>
      <c r="L29" s="21" t="str">
        <f t="shared" si="2"/>
        <v/>
      </c>
      <c r="N29" s="22" t="str">
        <f t="shared" si="3"/>
        <v/>
      </c>
      <c r="P29" s="695" t="str">
        <f t="shared" si="4"/>
        <v/>
      </c>
    </row>
    <row r="30" spans="2:16" x14ac:dyDescent="0.2">
      <c r="N30" s="72"/>
    </row>
  </sheetData>
  <sheetProtection password="CDBE" sheet="1" objects="1" scenarios="1"/>
  <customSheetViews>
    <customSheetView guid="{B63A9C9F-CFE4-40C9-8381-5421B247D702}" showGridLines="0" showRowCol="0" outlineSymbols="0" showRuler="0">
      <pageMargins left="0.39370078740157483" right="0.39370078740157483" top="0.39370078740157483" bottom="0.39370078740157483" header="0" footer="0"/>
      <printOptions horizontalCentered="1" verticalCentered="1"/>
      <pageSetup paperSize="9" orientation="landscape" horizontalDpi="4294967292" verticalDpi="0" r:id="rId1"/>
      <headerFooter alignWithMargins="0"/>
    </customSheetView>
  </customSheetViews>
  <mergeCells count="3">
    <mergeCell ref="B1:P1"/>
    <mergeCell ref="D3:G3"/>
    <mergeCell ref="H3:K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orientation="landscape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15">
    <pageSetUpPr autoPageBreaks="0"/>
  </sheetPr>
  <dimension ref="B1:J29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73" customWidth="1"/>
    <col min="2" max="2" width="5.7109375" style="23" customWidth="1"/>
    <col min="3" max="3" width="17.7109375" style="60" customWidth="1"/>
    <col min="4" max="10" width="17.7109375" style="23" customWidth="1"/>
    <col min="11" max="11" width="1.140625" style="73" customWidth="1"/>
    <col min="12" max="16384" width="5.5703125" style="73"/>
  </cols>
  <sheetData>
    <row r="1" spans="2:10" ht="26.25" x14ac:dyDescent="0.4">
      <c r="B1" s="781" t="s">
        <v>103</v>
      </c>
      <c r="C1" s="781"/>
      <c r="D1" s="781"/>
      <c r="E1" s="781"/>
      <c r="F1" s="781"/>
      <c r="G1" s="781"/>
      <c r="H1" s="781"/>
      <c r="I1" s="781"/>
      <c r="J1" s="781"/>
    </row>
    <row r="2" spans="2:10" ht="15" customHeight="1" thickBot="1" x14ac:dyDescent="0.45">
      <c r="B2" s="2"/>
      <c r="C2" s="46"/>
      <c r="D2" s="2"/>
      <c r="E2" s="2"/>
      <c r="F2" s="2"/>
      <c r="G2" s="2"/>
      <c r="H2" s="2"/>
      <c r="I2" s="2"/>
      <c r="J2" s="2"/>
    </row>
    <row r="3" spans="2:10" s="35" customFormat="1" ht="15" customHeight="1" thickBot="1" x14ac:dyDescent="0.25">
      <c r="B3" s="495">
        <v>2</v>
      </c>
      <c r="C3" s="4" t="str">
        <f>Start!$D$5</f>
        <v>Dorci</v>
      </c>
      <c r="D3" s="812" t="s">
        <v>20</v>
      </c>
      <c r="E3" s="817"/>
      <c r="F3" s="817"/>
      <c r="G3" s="817"/>
      <c r="H3" s="817"/>
      <c r="I3" s="817"/>
      <c r="J3" s="813"/>
    </row>
    <row r="4" spans="2:10" s="48" customFormat="1" ht="16.5" thickBot="1" x14ac:dyDescent="0.3">
      <c r="B4" s="104" t="s">
        <v>1</v>
      </c>
      <c r="C4" s="104" t="s">
        <v>21</v>
      </c>
      <c r="D4" s="145">
        <v>1</v>
      </c>
      <c r="E4" s="146">
        <v>2</v>
      </c>
      <c r="F4" s="146">
        <v>3</v>
      </c>
      <c r="G4" s="146">
        <v>4</v>
      </c>
      <c r="H4" s="146">
        <v>5</v>
      </c>
      <c r="I4" s="147">
        <v>6</v>
      </c>
      <c r="J4" s="148">
        <v>7</v>
      </c>
    </row>
    <row r="5" spans="2:10" s="74" customFormat="1" x14ac:dyDescent="0.2">
      <c r="B5" s="151">
        <f>Start!$C7</f>
        <v>1</v>
      </c>
      <c r="C5" s="644" t="str">
        <f>IF(Start!$D7="","",Start!$D7)</f>
        <v>Zderaz</v>
      </c>
      <c r="D5" s="632" t="s">
        <v>217</v>
      </c>
      <c r="E5" s="633" t="s">
        <v>218</v>
      </c>
      <c r="F5" s="633" t="s">
        <v>219</v>
      </c>
      <c r="G5" s="633" t="s">
        <v>255</v>
      </c>
      <c r="H5" s="633" t="s">
        <v>220</v>
      </c>
      <c r="I5" s="633" t="s">
        <v>221</v>
      </c>
      <c r="J5" s="634"/>
    </row>
    <row r="6" spans="2:10" s="74" customFormat="1" x14ac:dyDescent="0.2">
      <c r="B6" s="220">
        <f>Start!$C8</f>
        <v>2</v>
      </c>
      <c r="C6" s="645" t="str">
        <f>IF(Start!$D8="","",Start!$D8)</f>
        <v>Jevíčko</v>
      </c>
      <c r="D6" s="635" t="s">
        <v>222</v>
      </c>
      <c r="E6" s="636" t="s">
        <v>223</v>
      </c>
      <c r="F6" s="636" t="s">
        <v>224</v>
      </c>
      <c r="G6" s="636" t="s">
        <v>227</v>
      </c>
      <c r="H6" s="636" t="s">
        <v>226</v>
      </c>
      <c r="I6" s="636" t="s">
        <v>228</v>
      </c>
      <c r="J6" s="637" t="s">
        <v>225</v>
      </c>
    </row>
    <row r="7" spans="2:10" x14ac:dyDescent="0.2">
      <c r="B7" s="149">
        <f>Start!$C9</f>
        <v>3</v>
      </c>
      <c r="C7" s="646" t="str">
        <f>IF(Start!$D9="","",Start!$D9)</f>
        <v>Brandýs nad Orlicí</v>
      </c>
      <c r="D7" s="638" t="s">
        <v>253</v>
      </c>
      <c r="E7" s="639" t="s">
        <v>229</v>
      </c>
      <c r="F7" s="639" t="s">
        <v>254</v>
      </c>
      <c r="G7" s="639" t="s">
        <v>230</v>
      </c>
      <c r="H7" s="639" t="s">
        <v>231</v>
      </c>
      <c r="I7" s="639" t="s">
        <v>232</v>
      </c>
      <c r="J7" s="640" t="s">
        <v>254</v>
      </c>
    </row>
    <row r="8" spans="2:10" s="74" customFormat="1" x14ac:dyDescent="0.2">
      <c r="B8" s="220">
        <f>Start!$C10</f>
        <v>4</v>
      </c>
      <c r="C8" s="645" t="str">
        <f>IF(Start!$D10="","",Start!$D10)</f>
        <v>Holice</v>
      </c>
      <c r="D8" s="635" t="s">
        <v>233</v>
      </c>
      <c r="E8" s="636" t="s">
        <v>234</v>
      </c>
      <c r="F8" s="636" t="s">
        <v>235</v>
      </c>
      <c r="G8" s="636" t="s">
        <v>236</v>
      </c>
      <c r="H8" s="636" t="s">
        <v>237</v>
      </c>
      <c r="I8" s="636" t="s">
        <v>238</v>
      </c>
      <c r="J8" s="637" t="s">
        <v>239</v>
      </c>
    </row>
    <row r="9" spans="2:10" s="74" customFormat="1" x14ac:dyDescent="0.2">
      <c r="B9" s="149">
        <f>Start!$C11</f>
        <v>5</v>
      </c>
      <c r="C9" s="647" t="str">
        <f>IF(Start!$D11="","",Start!$D11)</f>
        <v>Bohousová</v>
      </c>
      <c r="D9" s="638" t="s">
        <v>240</v>
      </c>
      <c r="E9" s="639" t="s">
        <v>254</v>
      </c>
      <c r="F9" s="639" t="s">
        <v>241</v>
      </c>
      <c r="G9" s="639" t="s">
        <v>254</v>
      </c>
      <c r="H9" s="639" t="s">
        <v>242</v>
      </c>
      <c r="I9" s="639" t="s">
        <v>243</v>
      </c>
      <c r="J9" s="640" t="s">
        <v>244</v>
      </c>
    </row>
    <row r="10" spans="2:10" x14ac:dyDescent="0.2">
      <c r="B10" s="220">
        <f>Start!$C12</f>
        <v>6</v>
      </c>
      <c r="C10" s="645" t="str">
        <f>IF(Start!$D12="","",Start!$D12)</f>
        <v>Pomezí</v>
      </c>
      <c r="D10" s="635" t="s">
        <v>245</v>
      </c>
      <c r="E10" s="636" t="s">
        <v>246</v>
      </c>
      <c r="F10" s="636" t="s">
        <v>247</v>
      </c>
      <c r="G10" s="636" t="s">
        <v>248</v>
      </c>
      <c r="H10" s="636" t="s">
        <v>249</v>
      </c>
      <c r="I10" s="636" t="s">
        <v>250</v>
      </c>
      <c r="J10" s="637" t="s">
        <v>251</v>
      </c>
    </row>
    <row r="11" spans="2:10" s="74" customFormat="1" x14ac:dyDescent="0.2">
      <c r="B11" s="149">
        <f>Start!$C13</f>
        <v>7</v>
      </c>
      <c r="C11" s="647" t="str">
        <f>IF(Start!$D13="","",Start!$D13)</f>
        <v/>
      </c>
      <c r="D11" s="638"/>
      <c r="E11" s="639"/>
      <c r="F11" s="639"/>
      <c r="G11" s="639"/>
      <c r="H11" s="639"/>
      <c r="I11" s="639"/>
      <c r="J11" s="640"/>
    </row>
    <row r="12" spans="2:10" s="74" customFormat="1" x14ac:dyDescent="0.2">
      <c r="B12" s="220">
        <f>Start!$C14</f>
        <v>8</v>
      </c>
      <c r="C12" s="645" t="str">
        <f>IF(Start!$D14="","",Start!$D14)</f>
        <v/>
      </c>
      <c r="D12" s="635"/>
      <c r="E12" s="636"/>
      <c r="F12" s="636"/>
      <c r="G12" s="636"/>
      <c r="H12" s="636"/>
      <c r="I12" s="636"/>
      <c r="J12" s="637"/>
    </row>
    <row r="13" spans="2:10" x14ac:dyDescent="0.2">
      <c r="B13" s="149">
        <f>Start!$C15</f>
        <v>9</v>
      </c>
      <c r="C13" s="647" t="str">
        <f>IF(Start!$D15="","",Start!$D15)</f>
        <v/>
      </c>
      <c r="D13" s="638"/>
      <c r="E13" s="639"/>
      <c r="F13" s="639"/>
      <c r="G13" s="639"/>
      <c r="H13" s="639"/>
      <c r="I13" s="639"/>
      <c r="J13" s="640"/>
    </row>
    <row r="14" spans="2:10" s="74" customFormat="1" x14ac:dyDescent="0.2">
      <c r="B14" s="220">
        <f>Start!$C16</f>
        <v>10</v>
      </c>
      <c r="C14" s="645" t="str">
        <f>IF(Start!$D16="","",Start!$D16)</f>
        <v/>
      </c>
      <c r="D14" s="635"/>
      <c r="E14" s="636"/>
      <c r="F14" s="636"/>
      <c r="G14" s="636"/>
      <c r="H14" s="636"/>
      <c r="I14" s="636"/>
      <c r="J14" s="637"/>
    </row>
    <row r="15" spans="2:10" s="74" customFormat="1" x14ac:dyDescent="0.2">
      <c r="B15" s="149">
        <f>Start!$C17</f>
        <v>11</v>
      </c>
      <c r="C15" s="647" t="str">
        <f>IF(Start!$D17="","",Start!$D17)</f>
        <v/>
      </c>
      <c r="D15" s="638"/>
      <c r="E15" s="639"/>
      <c r="F15" s="639"/>
      <c r="G15" s="639"/>
      <c r="H15" s="639"/>
      <c r="I15" s="639"/>
      <c r="J15" s="640"/>
    </row>
    <row r="16" spans="2:10" s="74" customFormat="1" x14ac:dyDescent="0.2">
      <c r="B16" s="220">
        <f>Start!$C18</f>
        <v>12</v>
      </c>
      <c r="C16" s="645" t="str">
        <f>IF(Start!$D18="","",Start!$D18)</f>
        <v/>
      </c>
      <c r="D16" s="635"/>
      <c r="E16" s="636"/>
      <c r="F16" s="636"/>
      <c r="G16" s="636"/>
      <c r="H16" s="636"/>
      <c r="I16" s="636"/>
      <c r="J16" s="637"/>
    </row>
    <row r="17" spans="2:10" s="74" customFormat="1" x14ac:dyDescent="0.2">
      <c r="B17" s="149">
        <f>Start!$C19</f>
        <v>13</v>
      </c>
      <c r="C17" s="647" t="str">
        <f>IF(Start!$D19="","",Start!$D19)</f>
        <v/>
      </c>
      <c r="D17" s="638"/>
      <c r="E17" s="639"/>
      <c r="F17" s="639"/>
      <c r="G17" s="639"/>
      <c r="H17" s="639"/>
      <c r="I17" s="639"/>
      <c r="J17" s="640"/>
    </row>
    <row r="18" spans="2:10" s="74" customFormat="1" x14ac:dyDescent="0.2">
      <c r="B18" s="220">
        <f>Start!$C20</f>
        <v>14</v>
      </c>
      <c r="C18" s="645" t="str">
        <f>IF(Start!$D20="","",Start!$D20)</f>
        <v/>
      </c>
      <c r="D18" s="635"/>
      <c r="E18" s="636"/>
      <c r="F18" s="636"/>
      <c r="G18" s="636"/>
      <c r="H18" s="636"/>
      <c r="I18" s="636"/>
      <c r="J18" s="637"/>
    </row>
    <row r="19" spans="2:10" s="74" customFormat="1" x14ac:dyDescent="0.2">
      <c r="B19" s="149">
        <f>Start!$C21</f>
        <v>15</v>
      </c>
      <c r="C19" s="647" t="str">
        <f>IF(Start!$D21="","",Start!$D21)</f>
        <v/>
      </c>
      <c r="D19" s="638"/>
      <c r="E19" s="639"/>
      <c r="F19" s="639"/>
      <c r="G19" s="639"/>
      <c r="H19" s="639"/>
      <c r="I19" s="639"/>
      <c r="J19" s="640"/>
    </row>
    <row r="20" spans="2:10" x14ac:dyDescent="0.2">
      <c r="B20" s="220">
        <f>Start!$C22</f>
        <v>16</v>
      </c>
      <c r="C20" s="645" t="str">
        <f>IF(Start!$D22="","",Start!$D22)</f>
        <v/>
      </c>
      <c r="D20" s="635"/>
      <c r="E20" s="636"/>
      <c r="F20" s="636"/>
      <c r="G20" s="636"/>
      <c r="H20" s="636"/>
      <c r="I20" s="636"/>
      <c r="J20" s="637"/>
    </row>
    <row r="21" spans="2:10" s="74" customFormat="1" x14ac:dyDescent="0.2">
      <c r="B21" s="149">
        <f>Start!$C23</f>
        <v>17</v>
      </c>
      <c r="C21" s="647" t="str">
        <f>IF(Start!$D23="","",Start!$D23)</f>
        <v/>
      </c>
      <c r="D21" s="638"/>
      <c r="E21" s="639"/>
      <c r="F21" s="639"/>
      <c r="G21" s="639"/>
      <c r="H21" s="639"/>
      <c r="I21" s="639"/>
      <c r="J21" s="640"/>
    </row>
    <row r="22" spans="2:10" s="74" customFormat="1" x14ac:dyDescent="0.2">
      <c r="B22" s="220">
        <f>Start!$C24</f>
        <v>18</v>
      </c>
      <c r="C22" s="645" t="str">
        <f>IF(Start!$D24="","",Start!$D24)</f>
        <v/>
      </c>
      <c r="D22" s="635"/>
      <c r="E22" s="636"/>
      <c r="F22" s="636"/>
      <c r="G22" s="636"/>
      <c r="H22" s="636"/>
      <c r="I22" s="636"/>
      <c r="J22" s="637"/>
    </row>
    <row r="23" spans="2:10" x14ac:dyDescent="0.2">
      <c r="B23" s="149">
        <f>Start!$C25</f>
        <v>19</v>
      </c>
      <c r="C23" s="647" t="str">
        <f>IF(Start!$D25="","",Start!$D25)</f>
        <v/>
      </c>
      <c r="D23" s="638"/>
      <c r="E23" s="639"/>
      <c r="F23" s="639"/>
      <c r="G23" s="639"/>
      <c r="H23" s="639"/>
      <c r="I23" s="639"/>
      <c r="J23" s="640"/>
    </row>
    <row r="24" spans="2:10" s="74" customFormat="1" x14ac:dyDescent="0.2">
      <c r="B24" s="220">
        <f>Start!$C26</f>
        <v>20</v>
      </c>
      <c r="C24" s="645" t="str">
        <f>IF(Start!$D26="","",Start!$D26)</f>
        <v/>
      </c>
      <c r="D24" s="635"/>
      <c r="E24" s="636"/>
      <c r="F24" s="636"/>
      <c r="G24" s="636"/>
      <c r="H24" s="636"/>
      <c r="I24" s="636"/>
      <c r="J24" s="637"/>
    </row>
    <row r="25" spans="2:10" s="74" customFormat="1" x14ac:dyDescent="0.2">
      <c r="B25" s="149">
        <f>Start!$C27</f>
        <v>21</v>
      </c>
      <c r="C25" s="647" t="str">
        <f>IF(Start!$D27="","",Start!$D27)</f>
        <v/>
      </c>
      <c r="D25" s="638"/>
      <c r="E25" s="639"/>
      <c r="F25" s="639"/>
      <c r="G25" s="639"/>
      <c r="H25" s="639"/>
      <c r="I25" s="639"/>
      <c r="J25" s="640"/>
    </row>
    <row r="26" spans="2:10" s="74" customFormat="1" x14ac:dyDescent="0.2">
      <c r="B26" s="220">
        <f>Start!$C28</f>
        <v>22</v>
      </c>
      <c r="C26" s="645" t="str">
        <f>IF(Start!$D28="","",Start!$D28)</f>
        <v/>
      </c>
      <c r="D26" s="635"/>
      <c r="E26" s="636"/>
      <c r="F26" s="636"/>
      <c r="G26" s="636"/>
      <c r="H26" s="636"/>
      <c r="I26" s="636"/>
      <c r="J26" s="637"/>
    </row>
    <row r="27" spans="2:10" s="74" customFormat="1" x14ac:dyDescent="0.2">
      <c r="B27" s="149">
        <f>Start!$C29</f>
        <v>23</v>
      </c>
      <c r="C27" s="647" t="str">
        <f>IF(Start!$D29="","",Start!$D29)</f>
        <v/>
      </c>
      <c r="D27" s="638"/>
      <c r="E27" s="639"/>
      <c r="F27" s="639"/>
      <c r="G27" s="639"/>
      <c r="H27" s="639"/>
      <c r="I27" s="639"/>
      <c r="J27" s="640"/>
    </row>
    <row r="28" spans="2:10" s="74" customFormat="1" x14ac:dyDescent="0.2">
      <c r="B28" s="220">
        <f>Start!$C30</f>
        <v>24</v>
      </c>
      <c r="C28" s="645" t="str">
        <f>IF(Start!$D30="","",Start!$D30)</f>
        <v/>
      </c>
      <c r="D28" s="635"/>
      <c r="E28" s="636"/>
      <c r="F28" s="636"/>
      <c r="G28" s="636"/>
      <c r="H28" s="636"/>
      <c r="I28" s="636"/>
      <c r="J28" s="637"/>
    </row>
    <row r="29" spans="2:10" s="74" customFormat="1" ht="13.5" thickBot="1" x14ac:dyDescent="0.25">
      <c r="B29" s="150">
        <f>Start!$C31</f>
        <v>25</v>
      </c>
      <c r="C29" s="648" t="str">
        <f>IF(Start!$D31="","",Start!$D31)</f>
        <v/>
      </c>
      <c r="D29" s="641"/>
      <c r="E29" s="642"/>
      <c r="F29" s="642"/>
      <c r="G29" s="642"/>
      <c r="H29" s="642"/>
      <c r="I29" s="642"/>
      <c r="J29" s="643"/>
    </row>
  </sheetData>
  <sheetProtection sheet="1" objects="1" scenarios="1"/>
  <customSheetViews>
    <customSheetView guid="{B63A9C9F-CFE4-40C9-8381-5421B247D702}" showGridLines="0" showRowCol="0" outlineSymbols="0" fitToPage="1" showRuler="0">
      <pageMargins left="0.39370078740157483" right="0.39370078740157483" top="0.39370078740157483" bottom="0.39370078740157483" header="0" footer="0"/>
      <printOptions horizontalCentered="1" verticalCentered="1"/>
      <pageSetup paperSize="9" scale="94" orientation="landscape" horizontalDpi="4294967292" r:id="rId1"/>
      <headerFooter alignWithMargins="0"/>
    </customSheetView>
  </customSheetViews>
  <mergeCells count="2">
    <mergeCell ref="B1:J1"/>
    <mergeCell ref="D3:J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7" orientation="landscape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7">
    <pageSetUpPr autoPageBreaks="0"/>
  </sheetPr>
  <dimension ref="B1:O181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95" customWidth="1"/>
    <col min="2" max="2" width="4.7109375" style="102" customWidth="1"/>
    <col min="3" max="3" width="17.7109375" style="103" customWidth="1"/>
    <col min="4" max="4" width="17.7109375" style="102" customWidth="1"/>
    <col min="5" max="7" width="6.7109375" style="102" customWidth="1"/>
    <col min="8" max="8" width="5.7109375" style="102" customWidth="1"/>
    <col min="9" max="9" width="3.7109375" style="102" customWidth="1"/>
    <col min="10" max="10" width="0.85546875" style="95" customWidth="1"/>
    <col min="11" max="13" width="6.7109375" style="102" customWidth="1"/>
    <col min="14" max="14" width="5.7109375" style="102" customWidth="1"/>
    <col min="15" max="15" width="3.7109375" style="102" customWidth="1"/>
    <col min="16" max="16" width="1.140625" style="95" customWidth="1"/>
    <col min="17" max="16384" width="5.5703125" style="95"/>
  </cols>
  <sheetData>
    <row r="1" spans="2:15" ht="26.25" x14ac:dyDescent="0.4">
      <c r="B1" s="786" t="s">
        <v>87</v>
      </c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</row>
    <row r="2" spans="2:15" ht="15" customHeight="1" thickBot="1" x14ac:dyDescent="0.45">
      <c r="B2" s="96"/>
      <c r="C2" s="97"/>
      <c r="D2" s="96"/>
      <c r="E2" s="96"/>
      <c r="F2" s="96"/>
      <c r="G2" s="96"/>
      <c r="H2" s="96"/>
      <c r="I2" s="96"/>
      <c r="K2" s="96"/>
      <c r="L2" s="96"/>
      <c r="M2" s="96"/>
      <c r="N2" s="96"/>
      <c r="O2" s="96"/>
    </row>
    <row r="3" spans="2:15" s="98" customFormat="1" ht="18" customHeight="1" thickBot="1" x14ac:dyDescent="0.25">
      <c r="B3" s="469"/>
      <c r="C3" s="259" t="str">
        <f>Start!$D$5</f>
        <v>Dorci</v>
      </c>
      <c r="D3" s="469"/>
      <c r="E3" s="818" t="s">
        <v>25</v>
      </c>
      <c r="F3" s="819"/>
      <c r="G3" s="819"/>
      <c r="H3" s="820"/>
      <c r="I3" s="469"/>
      <c r="J3" s="469"/>
      <c r="K3" s="818" t="s">
        <v>26</v>
      </c>
      <c r="L3" s="819"/>
      <c r="M3" s="819"/>
      <c r="N3" s="820"/>
      <c r="O3" s="469"/>
    </row>
    <row r="4" spans="2:15" s="100" customFormat="1" ht="18" customHeight="1" thickBot="1" x14ac:dyDescent="0.25">
      <c r="B4" s="470" t="s">
        <v>1</v>
      </c>
      <c r="C4" s="471" t="s">
        <v>22</v>
      </c>
      <c r="D4" s="472" t="s">
        <v>35</v>
      </c>
      <c r="E4" s="473">
        <v>1</v>
      </c>
      <c r="F4" s="474">
        <v>2</v>
      </c>
      <c r="G4" s="475">
        <v>3</v>
      </c>
      <c r="H4" s="472" t="s">
        <v>24</v>
      </c>
      <c r="I4" s="472" t="s">
        <v>77</v>
      </c>
      <c r="J4" s="476"/>
      <c r="K4" s="473">
        <v>1</v>
      </c>
      <c r="L4" s="474">
        <v>2</v>
      </c>
      <c r="M4" s="475">
        <v>3</v>
      </c>
      <c r="N4" s="477" t="s">
        <v>24</v>
      </c>
      <c r="O4" s="478" t="s">
        <v>77</v>
      </c>
    </row>
    <row r="5" spans="2:15" ht="18" customHeight="1" x14ac:dyDescent="0.2">
      <c r="B5" s="771">
        <v>1</v>
      </c>
      <c r="C5" s="772" t="s">
        <v>217</v>
      </c>
      <c r="D5" s="772" t="s">
        <v>211</v>
      </c>
      <c r="E5" s="773"/>
      <c r="F5" s="774"/>
      <c r="G5" s="775"/>
      <c r="H5" s="776"/>
      <c r="I5" s="619">
        <v>1</v>
      </c>
      <c r="J5" s="777"/>
      <c r="K5" s="778"/>
      <c r="L5" s="774"/>
      <c r="M5" s="779"/>
      <c r="N5" s="780"/>
      <c r="O5" s="619">
        <v>2</v>
      </c>
    </row>
    <row r="6" spans="2:15" s="101" customFormat="1" ht="18" customHeight="1" x14ac:dyDescent="0.2">
      <c r="B6" s="404">
        <v>2</v>
      </c>
      <c r="C6" s="651" t="s">
        <v>222</v>
      </c>
      <c r="D6" s="651" t="s">
        <v>208</v>
      </c>
      <c r="E6" s="405"/>
      <c r="F6" s="406"/>
      <c r="G6" s="407"/>
      <c r="H6" s="408"/>
      <c r="I6" s="744">
        <v>2</v>
      </c>
      <c r="J6" s="409"/>
      <c r="K6" s="410"/>
      <c r="L6" s="406"/>
      <c r="M6" s="407"/>
      <c r="N6" s="411"/>
      <c r="O6" s="620">
        <v>3</v>
      </c>
    </row>
    <row r="7" spans="2:15" s="101" customFormat="1" ht="18" customHeight="1" x14ac:dyDescent="0.2">
      <c r="B7" s="404">
        <v>3</v>
      </c>
      <c r="C7" s="651" t="s">
        <v>253</v>
      </c>
      <c r="D7" s="651" t="s">
        <v>212</v>
      </c>
      <c r="E7" s="405"/>
      <c r="F7" s="406"/>
      <c r="G7" s="407"/>
      <c r="H7" s="412"/>
      <c r="I7" s="620">
        <v>3</v>
      </c>
      <c r="J7" s="409"/>
      <c r="K7" s="410"/>
      <c r="L7" s="406"/>
      <c r="M7" s="407"/>
      <c r="N7" s="411"/>
      <c r="O7" s="620">
        <v>1</v>
      </c>
    </row>
    <row r="8" spans="2:15" ht="18" customHeight="1" x14ac:dyDescent="0.2">
      <c r="B8" s="461">
        <v>4</v>
      </c>
      <c r="C8" s="652" t="s">
        <v>233</v>
      </c>
      <c r="D8" s="652" t="s">
        <v>213</v>
      </c>
      <c r="E8" s="462"/>
      <c r="F8" s="463"/>
      <c r="G8" s="464"/>
      <c r="H8" s="479"/>
      <c r="I8" s="612">
        <v>1</v>
      </c>
      <c r="J8" s="466"/>
      <c r="K8" s="467"/>
      <c r="L8" s="463"/>
      <c r="M8" s="464"/>
      <c r="N8" s="468"/>
      <c r="O8" s="612">
        <v>2</v>
      </c>
    </row>
    <row r="9" spans="2:15" s="101" customFormat="1" ht="18" customHeight="1" x14ac:dyDescent="0.2">
      <c r="B9" s="461">
        <v>5</v>
      </c>
      <c r="C9" s="652" t="s">
        <v>240</v>
      </c>
      <c r="D9" s="652" t="s">
        <v>214</v>
      </c>
      <c r="E9" s="462"/>
      <c r="F9" s="463"/>
      <c r="G9" s="464"/>
      <c r="H9" s="479"/>
      <c r="I9" s="616">
        <v>2</v>
      </c>
      <c r="J9" s="466"/>
      <c r="K9" s="467"/>
      <c r="L9" s="463"/>
      <c r="M9" s="464"/>
      <c r="N9" s="468"/>
      <c r="O9" s="612">
        <v>3</v>
      </c>
    </row>
    <row r="10" spans="2:15" s="101" customFormat="1" ht="18" customHeight="1" x14ac:dyDescent="0.2">
      <c r="B10" s="461">
        <v>6</v>
      </c>
      <c r="C10" s="652" t="s">
        <v>245</v>
      </c>
      <c r="D10" s="652" t="s">
        <v>215</v>
      </c>
      <c r="E10" s="462"/>
      <c r="F10" s="463"/>
      <c r="G10" s="464"/>
      <c r="H10" s="479"/>
      <c r="I10" s="616">
        <v>3</v>
      </c>
      <c r="J10" s="466"/>
      <c r="K10" s="467"/>
      <c r="L10" s="463"/>
      <c r="M10" s="464"/>
      <c r="N10" s="468"/>
      <c r="O10" s="612">
        <v>1</v>
      </c>
    </row>
    <row r="11" spans="2:15" ht="18" customHeight="1" x14ac:dyDescent="0.2">
      <c r="B11" s="404">
        <v>7</v>
      </c>
      <c r="C11" s="651" t="s">
        <v>218</v>
      </c>
      <c r="D11" s="651" t="s">
        <v>211</v>
      </c>
      <c r="E11" s="405"/>
      <c r="F11" s="406"/>
      <c r="G11" s="407"/>
      <c r="H11" s="412"/>
      <c r="I11" s="620">
        <v>1</v>
      </c>
      <c r="J11" s="409"/>
      <c r="K11" s="410"/>
      <c r="L11" s="406"/>
      <c r="M11" s="407"/>
      <c r="N11" s="411"/>
      <c r="O11" s="620">
        <v>2</v>
      </c>
    </row>
    <row r="12" spans="2:15" s="101" customFormat="1" ht="18" customHeight="1" x14ac:dyDescent="0.2">
      <c r="B12" s="404">
        <v>8</v>
      </c>
      <c r="C12" s="651" t="s">
        <v>223</v>
      </c>
      <c r="D12" s="651" t="s">
        <v>208</v>
      </c>
      <c r="E12" s="405"/>
      <c r="F12" s="406"/>
      <c r="G12" s="407"/>
      <c r="H12" s="412"/>
      <c r="I12" s="620">
        <v>2</v>
      </c>
      <c r="J12" s="409"/>
      <c r="K12" s="410"/>
      <c r="L12" s="406"/>
      <c r="M12" s="407"/>
      <c r="N12" s="411"/>
      <c r="O12" s="620">
        <v>3</v>
      </c>
    </row>
    <row r="13" spans="2:15" s="101" customFormat="1" ht="18" customHeight="1" x14ac:dyDescent="0.2">
      <c r="B13" s="404">
        <v>9</v>
      </c>
      <c r="C13" s="651" t="s">
        <v>229</v>
      </c>
      <c r="D13" s="651" t="s">
        <v>212</v>
      </c>
      <c r="E13" s="405"/>
      <c r="F13" s="406"/>
      <c r="G13" s="407"/>
      <c r="H13" s="412"/>
      <c r="I13" s="620">
        <v>3</v>
      </c>
      <c r="J13" s="409"/>
      <c r="K13" s="410"/>
      <c r="L13" s="406"/>
      <c r="M13" s="407"/>
      <c r="N13" s="411"/>
      <c r="O13" s="620">
        <v>1</v>
      </c>
    </row>
    <row r="14" spans="2:15" ht="18" customHeight="1" x14ac:dyDescent="0.2">
      <c r="B14" s="461">
        <v>10</v>
      </c>
      <c r="C14" s="652" t="s">
        <v>234</v>
      </c>
      <c r="D14" s="652" t="s">
        <v>213</v>
      </c>
      <c r="E14" s="462"/>
      <c r="F14" s="463"/>
      <c r="G14" s="464"/>
      <c r="H14" s="479"/>
      <c r="I14" s="612">
        <v>1</v>
      </c>
      <c r="J14" s="466"/>
      <c r="K14" s="467"/>
      <c r="L14" s="463"/>
      <c r="M14" s="464"/>
      <c r="N14" s="468"/>
      <c r="O14" s="612">
        <v>2</v>
      </c>
    </row>
    <row r="15" spans="2:15" s="101" customFormat="1" ht="18" customHeight="1" x14ac:dyDescent="0.2">
      <c r="B15" s="461">
        <v>12</v>
      </c>
      <c r="C15" s="652" t="s">
        <v>246</v>
      </c>
      <c r="D15" s="652" t="s">
        <v>215</v>
      </c>
      <c r="E15" s="462"/>
      <c r="F15" s="463"/>
      <c r="G15" s="464"/>
      <c r="H15" s="479"/>
      <c r="I15" s="612">
        <v>2</v>
      </c>
      <c r="J15" s="466"/>
      <c r="K15" s="467"/>
      <c r="L15" s="463"/>
      <c r="M15" s="464"/>
      <c r="N15" s="468"/>
      <c r="O15" s="612">
        <v>3</v>
      </c>
    </row>
    <row r="16" spans="2:15" s="101" customFormat="1" ht="18" customHeight="1" x14ac:dyDescent="0.2">
      <c r="B16" s="461">
        <v>13</v>
      </c>
      <c r="C16" s="652" t="s">
        <v>219</v>
      </c>
      <c r="D16" s="652" t="s">
        <v>211</v>
      </c>
      <c r="E16" s="462"/>
      <c r="F16" s="463"/>
      <c r="G16" s="464"/>
      <c r="H16" s="479"/>
      <c r="I16" s="612">
        <v>3</v>
      </c>
      <c r="J16" s="466"/>
      <c r="K16" s="467"/>
      <c r="L16" s="463"/>
      <c r="M16" s="464"/>
      <c r="N16" s="468"/>
      <c r="O16" s="612">
        <v>1</v>
      </c>
    </row>
    <row r="17" spans="2:15" ht="18" customHeight="1" x14ac:dyDescent="0.2">
      <c r="B17" s="404">
        <v>14</v>
      </c>
      <c r="C17" s="651" t="s">
        <v>224</v>
      </c>
      <c r="D17" s="651" t="s">
        <v>208</v>
      </c>
      <c r="E17" s="405"/>
      <c r="F17" s="406"/>
      <c r="G17" s="407"/>
      <c r="H17" s="412"/>
      <c r="I17" s="620">
        <v>1</v>
      </c>
      <c r="J17" s="409"/>
      <c r="K17" s="410"/>
      <c r="L17" s="406"/>
      <c r="M17" s="407"/>
      <c r="N17" s="411"/>
      <c r="O17" s="620">
        <v>2</v>
      </c>
    </row>
    <row r="18" spans="2:15" s="101" customFormat="1" ht="18" customHeight="1" x14ac:dyDescent="0.2">
      <c r="B18" s="404">
        <v>16</v>
      </c>
      <c r="C18" s="651" t="s">
        <v>235</v>
      </c>
      <c r="D18" s="651" t="s">
        <v>213</v>
      </c>
      <c r="E18" s="405"/>
      <c r="F18" s="406"/>
      <c r="G18" s="407"/>
      <c r="H18" s="412"/>
      <c r="I18" s="620">
        <v>2</v>
      </c>
      <c r="J18" s="409"/>
      <c r="K18" s="410"/>
      <c r="L18" s="406"/>
      <c r="M18" s="407"/>
      <c r="N18" s="411"/>
      <c r="O18" s="620">
        <v>3</v>
      </c>
    </row>
    <row r="19" spans="2:15" s="101" customFormat="1" ht="18" customHeight="1" x14ac:dyDescent="0.2">
      <c r="B19" s="404">
        <v>17</v>
      </c>
      <c r="C19" s="651" t="s">
        <v>241</v>
      </c>
      <c r="D19" s="651" t="s">
        <v>214</v>
      </c>
      <c r="E19" s="405"/>
      <c r="F19" s="406"/>
      <c r="G19" s="407"/>
      <c r="H19" s="412"/>
      <c r="I19" s="620">
        <v>3</v>
      </c>
      <c r="J19" s="409"/>
      <c r="K19" s="410"/>
      <c r="L19" s="406"/>
      <c r="M19" s="407"/>
      <c r="N19" s="411"/>
      <c r="O19" s="620">
        <v>1</v>
      </c>
    </row>
    <row r="20" spans="2:15" ht="18" customHeight="1" x14ac:dyDescent="0.2">
      <c r="B20" s="461">
        <v>18</v>
      </c>
      <c r="C20" s="652" t="s">
        <v>247</v>
      </c>
      <c r="D20" s="652" t="s">
        <v>215</v>
      </c>
      <c r="E20" s="462"/>
      <c r="F20" s="463"/>
      <c r="G20" s="464"/>
      <c r="H20" s="479"/>
      <c r="I20" s="612">
        <v>1</v>
      </c>
      <c r="J20" s="466"/>
      <c r="K20" s="467"/>
      <c r="L20" s="463"/>
      <c r="M20" s="464"/>
      <c r="N20" s="468"/>
      <c r="O20" s="612">
        <v>2</v>
      </c>
    </row>
    <row r="21" spans="2:15" ht="18" customHeight="1" x14ac:dyDescent="0.2">
      <c r="B21" s="461">
        <v>19</v>
      </c>
      <c r="C21" s="652" t="s">
        <v>255</v>
      </c>
      <c r="D21" s="652" t="s">
        <v>211</v>
      </c>
      <c r="E21" s="462"/>
      <c r="F21" s="463"/>
      <c r="G21" s="464"/>
      <c r="H21" s="479"/>
      <c r="I21" s="612">
        <v>2</v>
      </c>
      <c r="J21" s="466"/>
      <c r="K21" s="467"/>
      <c r="L21" s="463"/>
      <c r="M21" s="464"/>
      <c r="N21" s="468"/>
      <c r="O21" s="612">
        <v>3</v>
      </c>
    </row>
    <row r="22" spans="2:15" ht="18" customHeight="1" x14ac:dyDescent="0.2">
      <c r="B22" s="461">
        <v>20</v>
      </c>
      <c r="C22" s="652" t="s">
        <v>227</v>
      </c>
      <c r="D22" s="652" t="s">
        <v>208</v>
      </c>
      <c r="E22" s="462"/>
      <c r="F22" s="463"/>
      <c r="G22" s="464"/>
      <c r="H22" s="479"/>
      <c r="I22" s="612">
        <v>3</v>
      </c>
      <c r="J22" s="466"/>
      <c r="K22" s="467"/>
      <c r="L22" s="463"/>
      <c r="M22" s="464"/>
      <c r="N22" s="468"/>
      <c r="O22" s="612">
        <v>1</v>
      </c>
    </row>
    <row r="23" spans="2:15" ht="18" customHeight="1" x14ac:dyDescent="0.2">
      <c r="B23" s="404">
        <v>21</v>
      </c>
      <c r="C23" s="651" t="s">
        <v>230</v>
      </c>
      <c r="D23" s="651" t="s">
        <v>212</v>
      </c>
      <c r="E23" s="405"/>
      <c r="F23" s="406"/>
      <c r="G23" s="407"/>
      <c r="H23" s="412"/>
      <c r="I23" s="620">
        <v>1</v>
      </c>
      <c r="J23" s="409"/>
      <c r="K23" s="410"/>
      <c r="L23" s="406"/>
      <c r="M23" s="407"/>
      <c r="N23" s="411"/>
      <c r="O23" s="620">
        <v>2</v>
      </c>
    </row>
    <row r="24" spans="2:15" ht="18" customHeight="1" x14ac:dyDescent="0.2">
      <c r="B24" s="404">
        <v>22</v>
      </c>
      <c r="C24" s="651" t="s">
        <v>236</v>
      </c>
      <c r="D24" s="651" t="s">
        <v>213</v>
      </c>
      <c r="E24" s="405"/>
      <c r="F24" s="406"/>
      <c r="G24" s="407"/>
      <c r="H24" s="412"/>
      <c r="I24" s="620">
        <v>2</v>
      </c>
      <c r="J24" s="409"/>
      <c r="K24" s="410"/>
      <c r="L24" s="406"/>
      <c r="M24" s="407"/>
      <c r="N24" s="411"/>
      <c r="O24" s="620">
        <v>3</v>
      </c>
    </row>
    <row r="25" spans="2:15" ht="18" customHeight="1" x14ac:dyDescent="0.2">
      <c r="B25" s="404">
        <v>24</v>
      </c>
      <c r="C25" s="651" t="s">
        <v>248</v>
      </c>
      <c r="D25" s="651" t="s">
        <v>215</v>
      </c>
      <c r="E25" s="405"/>
      <c r="F25" s="406"/>
      <c r="G25" s="407"/>
      <c r="H25" s="412"/>
      <c r="I25" s="620">
        <v>3</v>
      </c>
      <c r="J25" s="409"/>
      <c r="K25" s="410"/>
      <c r="L25" s="406"/>
      <c r="M25" s="407"/>
      <c r="N25" s="411"/>
      <c r="O25" s="620">
        <v>1</v>
      </c>
    </row>
    <row r="26" spans="2:15" ht="18" customHeight="1" x14ac:dyDescent="0.2">
      <c r="B26" s="461">
        <v>25</v>
      </c>
      <c r="C26" s="652" t="s">
        <v>220</v>
      </c>
      <c r="D26" s="652" t="s">
        <v>211</v>
      </c>
      <c r="E26" s="462"/>
      <c r="F26" s="463"/>
      <c r="G26" s="464"/>
      <c r="H26" s="479"/>
      <c r="I26" s="612">
        <v>1</v>
      </c>
      <c r="J26" s="466"/>
      <c r="K26" s="467"/>
      <c r="L26" s="463"/>
      <c r="M26" s="464"/>
      <c r="N26" s="468"/>
      <c r="O26" s="612">
        <v>2</v>
      </c>
    </row>
    <row r="27" spans="2:15" ht="18" customHeight="1" x14ac:dyDescent="0.2">
      <c r="B27" s="461">
        <v>26</v>
      </c>
      <c r="C27" s="652" t="s">
        <v>226</v>
      </c>
      <c r="D27" s="652" t="s">
        <v>208</v>
      </c>
      <c r="E27" s="462"/>
      <c r="F27" s="463"/>
      <c r="G27" s="464"/>
      <c r="H27" s="479"/>
      <c r="I27" s="612">
        <v>2</v>
      </c>
      <c r="J27" s="466"/>
      <c r="K27" s="467"/>
      <c r="L27" s="463"/>
      <c r="M27" s="464"/>
      <c r="N27" s="468"/>
      <c r="O27" s="612">
        <v>3</v>
      </c>
    </row>
    <row r="28" spans="2:15" ht="18" customHeight="1" x14ac:dyDescent="0.2">
      <c r="B28" s="461">
        <v>27</v>
      </c>
      <c r="C28" s="652" t="s">
        <v>231</v>
      </c>
      <c r="D28" s="652" t="s">
        <v>212</v>
      </c>
      <c r="E28" s="462"/>
      <c r="F28" s="463"/>
      <c r="G28" s="464"/>
      <c r="H28" s="479"/>
      <c r="I28" s="612">
        <v>3</v>
      </c>
      <c r="J28" s="466"/>
      <c r="K28" s="467"/>
      <c r="L28" s="463"/>
      <c r="M28" s="464"/>
      <c r="N28" s="468"/>
      <c r="O28" s="612">
        <v>1</v>
      </c>
    </row>
    <row r="29" spans="2:15" ht="18" customHeight="1" x14ac:dyDescent="0.2">
      <c r="B29" s="404">
        <v>28</v>
      </c>
      <c r="C29" s="651" t="s">
        <v>237</v>
      </c>
      <c r="D29" s="651" t="s">
        <v>213</v>
      </c>
      <c r="E29" s="405"/>
      <c r="F29" s="406"/>
      <c r="G29" s="407"/>
      <c r="H29" s="412"/>
      <c r="I29" s="620">
        <v>1</v>
      </c>
      <c r="J29" s="409"/>
      <c r="K29" s="410"/>
      <c r="L29" s="406"/>
      <c r="M29" s="407"/>
      <c r="N29" s="411"/>
      <c r="O29" s="620">
        <v>2</v>
      </c>
    </row>
    <row r="30" spans="2:15" ht="18" customHeight="1" x14ac:dyDescent="0.2">
      <c r="B30" s="404">
        <v>29</v>
      </c>
      <c r="C30" s="651" t="s">
        <v>242</v>
      </c>
      <c r="D30" s="651" t="s">
        <v>214</v>
      </c>
      <c r="E30" s="405"/>
      <c r="F30" s="406"/>
      <c r="G30" s="407"/>
      <c r="H30" s="412"/>
      <c r="I30" s="620">
        <v>2</v>
      </c>
      <c r="J30" s="409"/>
      <c r="K30" s="410"/>
      <c r="L30" s="406"/>
      <c r="M30" s="407"/>
      <c r="N30" s="411"/>
      <c r="O30" s="620">
        <v>3</v>
      </c>
    </row>
    <row r="31" spans="2:15" ht="18" customHeight="1" x14ac:dyDescent="0.2">
      <c r="B31" s="404">
        <v>30</v>
      </c>
      <c r="C31" s="651" t="s">
        <v>249</v>
      </c>
      <c r="D31" s="651" t="s">
        <v>215</v>
      </c>
      <c r="E31" s="405"/>
      <c r="F31" s="406"/>
      <c r="G31" s="407"/>
      <c r="H31" s="412"/>
      <c r="I31" s="620">
        <v>3</v>
      </c>
      <c r="J31" s="409"/>
      <c r="K31" s="410"/>
      <c r="L31" s="406"/>
      <c r="M31" s="407"/>
      <c r="N31" s="411"/>
      <c r="O31" s="620">
        <v>1</v>
      </c>
    </row>
    <row r="32" spans="2:15" ht="18" customHeight="1" x14ac:dyDescent="0.2">
      <c r="B32" s="461">
        <v>31</v>
      </c>
      <c r="C32" s="652" t="s">
        <v>221</v>
      </c>
      <c r="D32" s="652" t="s">
        <v>211</v>
      </c>
      <c r="E32" s="462"/>
      <c r="F32" s="463"/>
      <c r="G32" s="464"/>
      <c r="H32" s="479"/>
      <c r="I32" s="612">
        <v>1</v>
      </c>
      <c r="J32" s="466"/>
      <c r="K32" s="467"/>
      <c r="L32" s="463"/>
      <c r="M32" s="464"/>
      <c r="N32" s="468"/>
      <c r="O32" s="612">
        <v>2</v>
      </c>
    </row>
    <row r="33" spans="2:15" ht="18" customHeight="1" x14ac:dyDescent="0.2">
      <c r="B33" s="461">
        <v>32</v>
      </c>
      <c r="C33" s="652" t="s">
        <v>228</v>
      </c>
      <c r="D33" s="652" t="s">
        <v>208</v>
      </c>
      <c r="E33" s="462"/>
      <c r="F33" s="463"/>
      <c r="G33" s="464"/>
      <c r="H33" s="479"/>
      <c r="I33" s="612">
        <v>2</v>
      </c>
      <c r="J33" s="466"/>
      <c r="K33" s="467"/>
      <c r="L33" s="463"/>
      <c r="M33" s="464"/>
      <c r="N33" s="468"/>
      <c r="O33" s="612">
        <v>3</v>
      </c>
    </row>
    <row r="34" spans="2:15" ht="18" customHeight="1" x14ac:dyDescent="0.2">
      <c r="B34" s="461">
        <v>33</v>
      </c>
      <c r="C34" s="652" t="s">
        <v>232</v>
      </c>
      <c r="D34" s="652" t="s">
        <v>212</v>
      </c>
      <c r="E34" s="462"/>
      <c r="F34" s="463"/>
      <c r="G34" s="464"/>
      <c r="H34" s="479"/>
      <c r="I34" s="612">
        <v>3</v>
      </c>
      <c r="J34" s="466"/>
      <c r="K34" s="467"/>
      <c r="L34" s="463"/>
      <c r="M34" s="464"/>
      <c r="N34" s="468"/>
      <c r="O34" s="612">
        <v>1</v>
      </c>
    </row>
    <row r="35" spans="2:15" ht="18" customHeight="1" x14ac:dyDescent="0.2">
      <c r="B35" s="404">
        <v>34</v>
      </c>
      <c r="C35" s="651" t="s">
        <v>238</v>
      </c>
      <c r="D35" s="651" t="s">
        <v>213</v>
      </c>
      <c r="E35" s="405"/>
      <c r="F35" s="406"/>
      <c r="G35" s="407"/>
      <c r="H35" s="412"/>
      <c r="I35" s="620">
        <v>1</v>
      </c>
      <c r="J35" s="409"/>
      <c r="K35" s="410"/>
      <c r="L35" s="406"/>
      <c r="M35" s="407"/>
      <c r="N35" s="411"/>
      <c r="O35" s="620">
        <v>2</v>
      </c>
    </row>
    <row r="36" spans="2:15" ht="18" customHeight="1" x14ac:dyDescent="0.2">
      <c r="B36" s="404">
        <v>35</v>
      </c>
      <c r="C36" s="651" t="s">
        <v>243</v>
      </c>
      <c r="D36" s="651" t="s">
        <v>214</v>
      </c>
      <c r="E36" s="405"/>
      <c r="F36" s="406"/>
      <c r="G36" s="407"/>
      <c r="H36" s="412"/>
      <c r="I36" s="620">
        <v>2</v>
      </c>
      <c r="J36" s="409"/>
      <c r="K36" s="410"/>
      <c r="L36" s="406"/>
      <c r="M36" s="407"/>
      <c r="N36" s="411"/>
      <c r="O36" s="620">
        <v>3</v>
      </c>
    </row>
    <row r="37" spans="2:15" ht="18" customHeight="1" x14ac:dyDescent="0.2">
      <c r="B37" s="404">
        <v>36</v>
      </c>
      <c r="C37" s="651" t="s">
        <v>250</v>
      </c>
      <c r="D37" s="651" t="s">
        <v>215</v>
      </c>
      <c r="E37" s="405"/>
      <c r="F37" s="406"/>
      <c r="G37" s="407"/>
      <c r="H37" s="412"/>
      <c r="I37" s="620">
        <v>3</v>
      </c>
      <c r="J37" s="409"/>
      <c r="K37" s="410"/>
      <c r="L37" s="406"/>
      <c r="M37" s="407"/>
      <c r="N37" s="411"/>
      <c r="O37" s="620">
        <v>1</v>
      </c>
    </row>
    <row r="38" spans="2:15" ht="18" customHeight="1" x14ac:dyDescent="0.2">
      <c r="B38" s="461">
        <v>38</v>
      </c>
      <c r="C38" s="652" t="s">
        <v>225</v>
      </c>
      <c r="D38" s="652" t="s">
        <v>208</v>
      </c>
      <c r="E38" s="462"/>
      <c r="F38" s="463"/>
      <c r="G38" s="464"/>
      <c r="H38" s="479"/>
      <c r="I38" s="612">
        <v>1</v>
      </c>
      <c r="J38" s="466"/>
      <c r="K38" s="467"/>
      <c r="L38" s="463"/>
      <c r="M38" s="464"/>
      <c r="N38" s="468"/>
      <c r="O38" s="612">
        <v>2</v>
      </c>
    </row>
    <row r="39" spans="2:15" ht="18" customHeight="1" x14ac:dyDescent="0.2">
      <c r="B39" s="461">
        <v>40</v>
      </c>
      <c r="C39" s="652" t="s">
        <v>239</v>
      </c>
      <c r="D39" s="652" t="s">
        <v>213</v>
      </c>
      <c r="E39" s="462"/>
      <c r="F39" s="463"/>
      <c r="G39" s="464"/>
      <c r="H39" s="479"/>
      <c r="I39" s="612">
        <v>2</v>
      </c>
      <c r="J39" s="466"/>
      <c r="K39" s="467"/>
      <c r="L39" s="463"/>
      <c r="M39" s="464"/>
      <c r="N39" s="468"/>
      <c r="O39" s="612">
        <v>3</v>
      </c>
    </row>
    <row r="40" spans="2:15" ht="18" customHeight="1" x14ac:dyDescent="0.2">
      <c r="B40" s="461">
        <v>41</v>
      </c>
      <c r="C40" s="652" t="s">
        <v>244</v>
      </c>
      <c r="D40" s="652" t="s">
        <v>214</v>
      </c>
      <c r="E40" s="462"/>
      <c r="F40" s="463"/>
      <c r="G40" s="464"/>
      <c r="H40" s="479"/>
      <c r="I40" s="612">
        <v>3</v>
      </c>
      <c r="J40" s="466"/>
      <c r="K40" s="467"/>
      <c r="L40" s="463"/>
      <c r="M40" s="464"/>
      <c r="N40" s="468"/>
      <c r="O40" s="612">
        <v>1</v>
      </c>
    </row>
    <row r="41" spans="2:15" ht="18" customHeight="1" x14ac:dyDescent="0.2">
      <c r="B41" s="413">
        <v>42</v>
      </c>
      <c r="C41" s="653" t="s">
        <v>251</v>
      </c>
      <c r="D41" s="653" t="s">
        <v>215</v>
      </c>
      <c r="E41" s="414"/>
      <c r="F41" s="415"/>
      <c r="G41" s="416"/>
      <c r="H41" s="408"/>
      <c r="I41" s="744">
        <v>1</v>
      </c>
      <c r="J41" s="417"/>
      <c r="K41" s="418"/>
      <c r="L41" s="415"/>
      <c r="M41" s="416"/>
      <c r="N41" s="419"/>
      <c r="O41" s="744">
        <v>2</v>
      </c>
    </row>
    <row r="42" spans="2:15" ht="18" customHeight="1" x14ac:dyDescent="0.2">
      <c r="B42" s="404"/>
      <c r="C42" s="651"/>
      <c r="D42" s="651"/>
      <c r="E42" s="405"/>
      <c r="F42" s="406"/>
      <c r="G42" s="407"/>
      <c r="H42" s="412"/>
      <c r="I42" s="620">
        <v>2</v>
      </c>
      <c r="J42" s="409"/>
      <c r="K42" s="410"/>
      <c r="L42" s="406"/>
      <c r="M42" s="407"/>
      <c r="N42" s="411"/>
      <c r="O42" s="620">
        <v>3</v>
      </c>
    </row>
    <row r="43" spans="2:15" ht="18" customHeight="1" x14ac:dyDescent="0.2">
      <c r="B43" s="404"/>
      <c r="C43" s="653"/>
      <c r="D43" s="653"/>
      <c r="E43" s="414"/>
      <c r="F43" s="415"/>
      <c r="G43" s="416"/>
      <c r="H43" s="408"/>
      <c r="I43" s="744">
        <v>3</v>
      </c>
      <c r="J43" s="417"/>
      <c r="K43" s="418"/>
      <c r="L43" s="415"/>
      <c r="M43" s="416"/>
      <c r="N43" s="419"/>
      <c r="O43" s="620">
        <v>1</v>
      </c>
    </row>
    <row r="44" spans="2:15" ht="18" customHeight="1" x14ac:dyDescent="0.2">
      <c r="B44" s="461"/>
      <c r="C44" s="652"/>
      <c r="D44" s="652"/>
      <c r="E44" s="462"/>
      <c r="F44" s="463"/>
      <c r="G44" s="464"/>
      <c r="H44" s="479"/>
      <c r="I44" s="612">
        <v>1</v>
      </c>
      <c r="J44" s="466"/>
      <c r="K44" s="467"/>
      <c r="L44" s="463"/>
      <c r="M44" s="464"/>
      <c r="N44" s="468"/>
      <c r="O44" s="612">
        <v>2</v>
      </c>
    </row>
    <row r="45" spans="2:15" ht="18" customHeight="1" x14ac:dyDescent="0.2">
      <c r="B45" s="461"/>
      <c r="C45" s="652"/>
      <c r="D45" s="652"/>
      <c r="E45" s="462"/>
      <c r="F45" s="463"/>
      <c r="G45" s="464"/>
      <c r="H45" s="479"/>
      <c r="I45" s="612">
        <v>2</v>
      </c>
      <c r="J45" s="466"/>
      <c r="K45" s="467"/>
      <c r="L45" s="463"/>
      <c r="M45" s="464"/>
      <c r="N45" s="468"/>
      <c r="O45" s="612">
        <v>3</v>
      </c>
    </row>
    <row r="46" spans="2:15" ht="18" customHeight="1" x14ac:dyDescent="0.2">
      <c r="B46" s="461"/>
      <c r="C46" s="652"/>
      <c r="D46" s="652"/>
      <c r="E46" s="462"/>
      <c r="F46" s="463"/>
      <c r="G46" s="464"/>
      <c r="H46" s="479"/>
      <c r="I46" s="612">
        <v>3</v>
      </c>
      <c r="J46" s="466"/>
      <c r="K46" s="467"/>
      <c r="L46" s="463"/>
      <c r="M46" s="464"/>
      <c r="N46" s="468"/>
      <c r="O46" s="612">
        <v>1</v>
      </c>
    </row>
    <row r="47" spans="2:15" ht="18" customHeight="1" x14ac:dyDescent="0.2">
      <c r="B47" s="404"/>
      <c r="C47" s="651"/>
      <c r="D47" s="651"/>
      <c r="E47" s="405"/>
      <c r="F47" s="406"/>
      <c r="G47" s="407"/>
      <c r="H47" s="412"/>
      <c r="I47" s="620">
        <v>1</v>
      </c>
      <c r="J47" s="409"/>
      <c r="K47" s="410"/>
      <c r="L47" s="406"/>
      <c r="M47" s="407"/>
      <c r="N47" s="411"/>
      <c r="O47" s="620">
        <v>2</v>
      </c>
    </row>
    <row r="48" spans="2:15" ht="18" customHeight="1" x14ac:dyDescent="0.2">
      <c r="B48" s="404"/>
      <c r="C48" s="651"/>
      <c r="D48" s="651"/>
      <c r="E48" s="405"/>
      <c r="F48" s="406"/>
      <c r="G48" s="407"/>
      <c r="H48" s="412"/>
      <c r="I48" s="620">
        <v>2</v>
      </c>
      <c r="J48" s="409"/>
      <c r="K48" s="410"/>
      <c r="L48" s="406"/>
      <c r="M48" s="407"/>
      <c r="N48" s="411"/>
      <c r="O48" s="620">
        <v>3</v>
      </c>
    </row>
    <row r="49" spans="2:15" ht="18" customHeight="1" x14ac:dyDescent="0.2">
      <c r="B49" s="404"/>
      <c r="C49" s="651"/>
      <c r="D49" s="651"/>
      <c r="E49" s="405"/>
      <c r="F49" s="406"/>
      <c r="G49" s="407"/>
      <c r="H49" s="412"/>
      <c r="I49" s="620">
        <v>3</v>
      </c>
      <c r="J49" s="409"/>
      <c r="K49" s="410"/>
      <c r="L49" s="406"/>
      <c r="M49" s="407"/>
      <c r="N49" s="411"/>
      <c r="O49" s="620">
        <v>1</v>
      </c>
    </row>
    <row r="50" spans="2:15" ht="18" customHeight="1" x14ac:dyDescent="0.2">
      <c r="B50" s="480"/>
      <c r="C50" s="654"/>
      <c r="D50" s="654"/>
      <c r="E50" s="481"/>
      <c r="F50" s="482"/>
      <c r="G50" s="483"/>
      <c r="H50" s="465"/>
      <c r="I50" s="616">
        <v>1</v>
      </c>
      <c r="J50" s="484"/>
      <c r="K50" s="485"/>
      <c r="L50" s="482"/>
      <c r="M50" s="483"/>
      <c r="N50" s="486"/>
      <c r="O50" s="616">
        <v>2</v>
      </c>
    </row>
    <row r="51" spans="2:15" ht="18" customHeight="1" x14ac:dyDescent="0.2">
      <c r="B51" s="461"/>
      <c r="C51" s="652"/>
      <c r="D51" s="652"/>
      <c r="E51" s="462"/>
      <c r="F51" s="463"/>
      <c r="G51" s="464"/>
      <c r="H51" s="479"/>
      <c r="I51" s="612">
        <v>2</v>
      </c>
      <c r="J51" s="466"/>
      <c r="K51" s="467"/>
      <c r="L51" s="463"/>
      <c r="M51" s="464"/>
      <c r="N51" s="468"/>
      <c r="O51" s="612">
        <v>3</v>
      </c>
    </row>
    <row r="52" spans="2:15" ht="18" customHeight="1" x14ac:dyDescent="0.2">
      <c r="B52" s="461"/>
      <c r="C52" s="652"/>
      <c r="D52" s="652"/>
      <c r="E52" s="462"/>
      <c r="F52" s="463"/>
      <c r="G52" s="464"/>
      <c r="H52" s="479"/>
      <c r="I52" s="612">
        <v>3</v>
      </c>
      <c r="J52" s="466"/>
      <c r="K52" s="467"/>
      <c r="L52" s="463"/>
      <c r="M52" s="464"/>
      <c r="N52" s="468"/>
      <c r="O52" s="612">
        <v>1</v>
      </c>
    </row>
    <row r="53" spans="2:15" ht="18" customHeight="1" x14ac:dyDescent="0.2">
      <c r="B53" s="404"/>
      <c r="C53" s="651"/>
      <c r="D53" s="651"/>
      <c r="E53" s="405"/>
      <c r="F53" s="406"/>
      <c r="G53" s="407"/>
      <c r="H53" s="412"/>
      <c r="I53" s="620">
        <v>1</v>
      </c>
      <c r="J53" s="409"/>
      <c r="K53" s="410"/>
      <c r="L53" s="406"/>
      <c r="M53" s="407"/>
      <c r="N53" s="411"/>
      <c r="O53" s="620">
        <v>2</v>
      </c>
    </row>
    <row r="54" spans="2:15" ht="18" customHeight="1" x14ac:dyDescent="0.2">
      <c r="B54" s="404"/>
      <c r="C54" s="651"/>
      <c r="D54" s="651"/>
      <c r="E54" s="405"/>
      <c r="F54" s="406"/>
      <c r="G54" s="407"/>
      <c r="H54" s="412"/>
      <c r="I54" s="620">
        <v>2</v>
      </c>
      <c r="J54" s="409"/>
      <c r="K54" s="410"/>
      <c r="L54" s="406"/>
      <c r="M54" s="407"/>
      <c r="N54" s="411"/>
      <c r="O54" s="620">
        <v>3</v>
      </c>
    </row>
    <row r="55" spans="2:15" ht="18" customHeight="1" x14ac:dyDescent="0.2">
      <c r="B55" s="404"/>
      <c r="C55" s="651"/>
      <c r="D55" s="651"/>
      <c r="E55" s="405"/>
      <c r="F55" s="406"/>
      <c r="G55" s="407"/>
      <c r="H55" s="412"/>
      <c r="I55" s="620">
        <v>3</v>
      </c>
      <c r="J55" s="409"/>
      <c r="K55" s="410"/>
      <c r="L55" s="406"/>
      <c r="M55" s="407"/>
      <c r="N55" s="411"/>
      <c r="O55" s="620">
        <v>1</v>
      </c>
    </row>
    <row r="56" spans="2:15" ht="18" customHeight="1" x14ac:dyDescent="0.2">
      <c r="B56" s="461"/>
      <c r="C56" s="652"/>
      <c r="D56" s="652"/>
      <c r="E56" s="462"/>
      <c r="F56" s="463"/>
      <c r="G56" s="464"/>
      <c r="H56" s="479"/>
      <c r="I56" s="612">
        <v>1</v>
      </c>
      <c r="J56" s="466"/>
      <c r="K56" s="467"/>
      <c r="L56" s="463"/>
      <c r="M56" s="464"/>
      <c r="N56" s="468"/>
      <c r="O56" s="612">
        <v>2</v>
      </c>
    </row>
    <row r="57" spans="2:15" ht="18" customHeight="1" x14ac:dyDescent="0.2">
      <c r="B57" s="461"/>
      <c r="C57" s="652"/>
      <c r="D57" s="652"/>
      <c r="E57" s="462"/>
      <c r="F57" s="463"/>
      <c r="G57" s="464"/>
      <c r="H57" s="479"/>
      <c r="I57" s="612">
        <v>2</v>
      </c>
      <c r="J57" s="466"/>
      <c r="K57" s="467"/>
      <c r="L57" s="463"/>
      <c r="M57" s="464"/>
      <c r="N57" s="468"/>
      <c r="O57" s="612">
        <v>3</v>
      </c>
    </row>
    <row r="58" spans="2:15" ht="18" customHeight="1" x14ac:dyDescent="0.2">
      <c r="B58" s="461"/>
      <c r="C58" s="652"/>
      <c r="D58" s="652"/>
      <c r="E58" s="462"/>
      <c r="F58" s="463"/>
      <c r="G58" s="464"/>
      <c r="H58" s="479"/>
      <c r="I58" s="612">
        <v>3</v>
      </c>
      <c r="J58" s="466"/>
      <c r="K58" s="467"/>
      <c r="L58" s="463"/>
      <c r="M58" s="464"/>
      <c r="N58" s="468"/>
      <c r="O58" s="612">
        <v>1</v>
      </c>
    </row>
    <row r="59" spans="2:15" ht="18" customHeight="1" x14ac:dyDescent="0.2">
      <c r="B59" s="404"/>
      <c r="C59" s="651"/>
      <c r="D59" s="651"/>
      <c r="E59" s="405"/>
      <c r="F59" s="406"/>
      <c r="G59" s="407"/>
      <c r="H59" s="412"/>
      <c r="I59" s="620">
        <v>1</v>
      </c>
      <c r="J59" s="409"/>
      <c r="K59" s="410"/>
      <c r="L59" s="406"/>
      <c r="M59" s="407"/>
      <c r="N59" s="411"/>
      <c r="O59" s="620">
        <v>2</v>
      </c>
    </row>
    <row r="60" spans="2:15" ht="18" customHeight="1" x14ac:dyDescent="0.2">
      <c r="B60" s="404"/>
      <c r="C60" s="651"/>
      <c r="D60" s="651"/>
      <c r="E60" s="405"/>
      <c r="F60" s="406"/>
      <c r="G60" s="407"/>
      <c r="H60" s="412"/>
      <c r="I60" s="620">
        <v>2</v>
      </c>
      <c r="J60" s="409"/>
      <c r="K60" s="410"/>
      <c r="L60" s="406"/>
      <c r="M60" s="407"/>
      <c r="N60" s="411"/>
      <c r="O60" s="620">
        <v>3</v>
      </c>
    </row>
    <row r="61" spans="2:15" ht="18" customHeight="1" x14ac:dyDescent="0.2">
      <c r="B61" s="404"/>
      <c r="C61" s="651"/>
      <c r="D61" s="651"/>
      <c r="E61" s="405"/>
      <c r="F61" s="406"/>
      <c r="G61" s="407"/>
      <c r="H61" s="412"/>
      <c r="I61" s="620">
        <v>3</v>
      </c>
      <c r="J61" s="409"/>
      <c r="K61" s="410"/>
      <c r="L61" s="406"/>
      <c r="M61" s="407"/>
      <c r="N61" s="411"/>
      <c r="O61" s="620">
        <v>1</v>
      </c>
    </row>
    <row r="62" spans="2:15" ht="18" customHeight="1" x14ac:dyDescent="0.2">
      <c r="B62" s="461"/>
      <c r="C62" s="652"/>
      <c r="D62" s="652"/>
      <c r="E62" s="462"/>
      <c r="F62" s="463"/>
      <c r="G62" s="464"/>
      <c r="H62" s="479"/>
      <c r="I62" s="612">
        <v>1</v>
      </c>
      <c r="J62" s="466"/>
      <c r="K62" s="467"/>
      <c r="L62" s="463"/>
      <c r="M62" s="464"/>
      <c r="N62" s="468"/>
      <c r="O62" s="612">
        <v>2</v>
      </c>
    </row>
    <row r="63" spans="2:15" ht="18" customHeight="1" x14ac:dyDescent="0.2">
      <c r="B63" s="461"/>
      <c r="C63" s="652"/>
      <c r="D63" s="652"/>
      <c r="E63" s="462"/>
      <c r="F63" s="463"/>
      <c r="G63" s="464"/>
      <c r="H63" s="479"/>
      <c r="I63" s="612">
        <v>2</v>
      </c>
      <c r="J63" s="466"/>
      <c r="K63" s="467"/>
      <c r="L63" s="463"/>
      <c r="M63" s="464"/>
      <c r="N63" s="468"/>
      <c r="O63" s="612">
        <v>3</v>
      </c>
    </row>
    <row r="64" spans="2:15" ht="18" customHeight="1" x14ac:dyDescent="0.2">
      <c r="B64" s="461"/>
      <c r="C64" s="652"/>
      <c r="D64" s="652"/>
      <c r="E64" s="462"/>
      <c r="F64" s="463"/>
      <c r="G64" s="464"/>
      <c r="H64" s="479"/>
      <c r="I64" s="612">
        <v>3</v>
      </c>
      <c r="J64" s="466"/>
      <c r="K64" s="467"/>
      <c r="L64" s="463"/>
      <c r="M64" s="464"/>
      <c r="N64" s="468"/>
      <c r="O64" s="612">
        <v>1</v>
      </c>
    </row>
    <row r="65" spans="2:15" ht="18" customHeight="1" x14ac:dyDescent="0.2">
      <c r="B65" s="404"/>
      <c r="C65" s="651"/>
      <c r="D65" s="651"/>
      <c r="E65" s="405"/>
      <c r="F65" s="406"/>
      <c r="G65" s="407"/>
      <c r="H65" s="412"/>
      <c r="I65" s="620">
        <v>1</v>
      </c>
      <c r="J65" s="409"/>
      <c r="K65" s="410"/>
      <c r="L65" s="406"/>
      <c r="M65" s="407"/>
      <c r="N65" s="411"/>
      <c r="O65" s="620">
        <v>2</v>
      </c>
    </row>
    <row r="66" spans="2:15" ht="18" customHeight="1" x14ac:dyDescent="0.2">
      <c r="B66" s="404"/>
      <c r="C66" s="651"/>
      <c r="D66" s="651"/>
      <c r="E66" s="405"/>
      <c r="F66" s="406"/>
      <c r="G66" s="407"/>
      <c r="H66" s="412"/>
      <c r="I66" s="620">
        <v>2</v>
      </c>
      <c r="J66" s="409"/>
      <c r="K66" s="410"/>
      <c r="L66" s="406"/>
      <c r="M66" s="407"/>
      <c r="N66" s="411"/>
      <c r="O66" s="620">
        <v>3</v>
      </c>
    </row>
    <row r="67" spans="2:15" ht="18" customHeight="1" x14ac:dyDescent="0.2">
      <c r="B67" s="404"/>
      <c r="C67" s="651"/>
      <c r="D67" s="651"/>
      <c r="E67" s="405"/>
      <c r="F67" s="406"/>
      <c r="G67" s="407"/>
      <c r="H67" s="412"/>
      <c r="I67" s="620">
        <v>3</v>
      </c>
      <c r="J67" s="409"/>
      <c r="K67" s="410"/>
      <c r="L67" s="406"/>
      <c r="M67" s="407"/>
      <c r="N67" s="411"/>
      <c r="O67" s="620">
        <v>1</v>
      </c>
    </row>
    <row r="68" spans="2:15" ht="18" customHeight="1" x14ac:dyDescent="0.2">
      <c r="B68" s="461"/>
      <c r="C68" s="652"/>
      <c r="D68" s="652"/>
      <c r="E68" s="462"/>
      <c r="F68" s="463"/>
      <c r="G68" s="464"/>
      <c r="H68" s="479"/>
      <c r="I68" s="612">
        <v>1</v>
      </c>
      <c r="J68" s="466"/>
      <c r="K68" s="467"/>
      <c r="L68" s="463"/>
      <c r="M68" s="464"/>
      <c r="N68" s="468"/>
      <c r="O68" s="612">
        <v>2</v>
      </c>
    </row>
    <row r="69" spans="2:15" ht="18" customHeight="1" x14ac:dyDescent="0.2">
      <c r="B69" s="461"/>
      <c r="C69" s="652"/>
      <c r="D69" s="652"/>
      <c r="E69" s="462"/>
      <c r="F69" s="463"/>
      <c r="G69" s="464"/>
      <c r="H69" s="479"/>
      <c r="I69" s="612">
        <v>2</v>
      </c>
      <c r="J69" s="466"/>
      <c r="K69" s="467"/>
      <c r="L69" s="463"/>
      <c r="M69" s="464"/>
      <c r="N69" s="468"/>
      <c r="O69" s="612">
        <v>3</v>
      </c>
    </row>
    <row r="70" spans="2:15" ht="18" customHeight="1" x14ac:dyDescent="0.2">
      <c r="B70" s="461"/>
      <c r="C70" s="652"/>
      <c r="D70" s="652"/>
      <c r="E70" s="462"/>
      <c r="F70" s="463"/>
      <c r="G70" s="464"/>
      <c r="H70" s="479"/>
      <c r="I70" s="612">
        <v>3</v>
      </c>
      <c r="J70" s="466"/>
      <c r="K70" s="467"/>
      <c r="L70" s="463"/>
      <c r="M70" s="464"/>
      <c r="N70" s="468"/>
      <c r="O70" s="612">
        <v>1</v>
      </c>
    </row>
    <row r="71" spans="2:15" ht="18" customHeight="1" x14ac:dyDescent="0.2">
      <c r="B71" s="404"/>
      <c r="C71" s="651"/>
      <c r="D71" s="651"/>
      <c r="E71" s="405"/>
      <c r="F71" s="406"/>
      <c r="G71" s="407"/>
      <c r="H71" s="412"/>
      <c r="I71" s="620">
        <v>1</v>
      </c>
      <c r="J71" s="409"/>
      <c r="K71" s="410"/>
      <c r="L71" s="406"/>
      <c r="M71" s="407"/>
      <c r="N71" s="411"/>
      <c r="O71" s="620">
        <v>2</v>
      </c>
    </row>
    <row r="72" spans="2:15" ht="18" customHeight="1" x14ac:dyDescent="0.2">
      <c r="B72" s="404"/>
      <c r="C72" s="651"/>
      <c r="D72" s="651"/>
      <c r="E72" s="405"/>
      <c r="F72" s="406"/>
      <c r="G72" s="407"/>
      <c r="H72" s="412"/>
      <c r="I72" s="620">
        <v>2</v>
      </c>
      <c r="J72" s="409"/>
      <c r="K72" s="410"/>
      <c r="L72" s="406"/>
      <c r="M72" s="407"/>
      <c r="N72" s="411"/>
      <c r="O72" s="620">
        <v>3</v>
      </c>
    </row>
    <row r="73" spans="2:15" ht="18" customHeight="1" x14ac:dyDescent="0.2">
      <c r="B73" s="404"/>
      <c r="C73" s="651"/>
      <c r="D73" s="651"/>
      <c r="E73" s="405"/>
      <c r="F73" s="406"/>
      <c r="G73" s="407"/>
      <c r="H73" s="412"/>
      <c r="I73" s="620">
        <v>3</v>
      </c>
      <c r="J73" s="409"/>
      <c r="K73" s="410"/>
      <c r="L73" s="406"/>
      <c r="M73" s="407"/>
      <c r="N73" s="411"/>
      <c r="O73" s="620">
        <v>1</v>
      </c>
    </row>
    <row r="74" spans="2:15" ht="18" customHeight="1" x14ac:dyDescent="0.2">
      <c r="B74" s="461"/>
      <c r="C74" s="652"/>
      <c r="D74" s="652"/>
      <c r="E74" s="462"/>
      <c r="F74" s="463"/>
      <c r="G74" s="464"/>
      <c r="H74" s="479"/>
      <c r="I74" s="612">
        <v>1</v>
      </c>
      <c r="J74" s="466"/>
      <c r="K74" s="467"/>
      <c r="L74" s="463"/>
      <c r="M74" s="464"/>
      <c r="N74" s="468"/>
      <c r="O74" s="612">
        <v>2</v>
      </c>
    </row>
    <row r="75" spans="2:15" ht="18" customHeight="1" x14ac:dyDescent="0.2">
      <c r="B75" s="461"/>
      <c r="C75" s="652"/>
      <c r="D75" s="652"/>
      <c r="E75" s="462"/>
      <c r="F75" s="463"/>
      <c r="G75" s="464"/>
      <c r="H75" s="479"/>
      <c r="I75" s="612">
        <v>2</v>
      </c>
      <c r="J75" s="466"/>
      <c r="K75" s="467"/>
      <c r="L75" s="463"/>
      <c r="M75" s="464"/>
      <c r="N75" s="468"/>
      <c r="O75" s="612">
        <v>3</v>
      </c>
    </row>
    <row r="76" spans="2:15" ht="18" customHeight="1" x14ac:dyDescent="0.2">
      <c r="B76" s="461"/>
      <c r="C76" s="652"/>
      <c r="D76" s="652"/>
      <c r="E76" s="462"/>
      <c r="F76" s="463"/>
      <c r="G76" s="464"/>
      <c r="H76" s="479"/>
      <c r="I76" s="612">
        <v>3</v>
      </c>
      <c r="J76" s="466"/>
      <c r="K76" s="467"/>
      <c r="L76" s="463"/>
      <c r="M76" s="464"/>
      <c r="N76" s="468"/>
      <c r="O76" s="612">
        <v>1</v>
      </c>
    </row>
    <row r="77" spans="2:15" ht="18" customHeight="1" x14ac:dyDescent="0.2">
      <c r="B77" s="413"/>
      <c r="C77" s="653"/>
      <c r="D77" s="653"/>
      <c r="E77" s="414"/>
      <c r="F77" s="415"/>
      <c r="G77" s="416"/>
      <c r="H77" s="408"/>
      <c r="I77" s="744">
        <v>1</v>
      </c>
      <c r="J77" s="417"/>
      <c r="K77" s="418"/>
      <c r="L77" s="415"/>
      <c r="M77" s="416"/>
      <c r="N77" s="419"/>
      <c r="O77" s="744">
        <v>2</v>
      </c>
    </row>
    <row r="78" spans="2:15" ht="18" customHeight="1" x14ac:dyDescent="0.2">
      <c r="B78" s="404"/>
      <c r="C78" s="651"/>
      <c r="D78" s="651"/>
      <c r="E78" s="405"/>
      <c r="F78" s="406"/>
      <c r="G78" s="407"/>
      <c r="H78" s="412"/>
      <c r="I78" s="620">
        <v>2</v>
      </c>
      <c r="J78" s="409"/>
      <c r="K78" s="410"/>
      <c r="L78" s="406"/>
      <c r="M78" s="407"/>
      <c r="N78" s="411"/>
      <c r="O78" s="620">
        <v>3</v>
      </c>
    </row>
    <row r="79" spans="2:15" ht="18" customHeight="1" x14ac:dyDescent="0.2">
      <c r="B79" s="404"/>
      <c r="C79" s="651"/>
      <c r="D79" s="651"/>
      <c r="E79" s="405"/>
      <c r="F79" s="406"/>
      <c r="G79" s="407"/>
      <c r="H79" s="412"/>
      <c r="I79" s="620">
        <v>3</v>
      </c>
      <c r="J79" s="409"/>
      <c r="K79" s="410"/>
      <c r="L79" s="406"/>
      <c r="M79" s="407"/>
      <c r="N79" s="411"/>
      <c r="O79" s="620">
        <v>1</v>
      </c>
    </row>
    <row r="80" spans="2:15" ht="18" customHeight="1" x14ac:dyDescent="0.2">
      <c r="B80" s="461"/>
      <c r="C80" s="652"/>
      <c r="D80" s="652"/>
      <c r="E80" s="462"/>
      <c r="F80" s="463"/>
      <c r="G80" s="464"/>
      <c r="H80" s="479"/>
      <c r="I80" s="612">
        <v>1</v>
      </c>
      <c r="J80" s="466"/>
      <c r="K80" s="467"/>
      <c r="L80" s="463"/>
      <c r="M80" s="464"/>
      <c r="N80" s="468"/>
      <c r="O80" s="612">
        <v>2</v>
      </c>
    </row>
    <row r="81" spans="2:15" ht="18" customHeight="1" x14ac:dyDescent="0.2">
      <c r="B81" s="461"/>
      <c r="C81" s="652"/>
      <c r="D81" s="652"/>
      <c r="E81" s="462"/>
      <c r="F81" s="463"/>
      <c r="G81" s="464"/>
      <c r="H81" s="479"/>
      <c r="I81" s="612">
        <v>2</v>
      </c>
      <c r="J81" s="466"/>
      <c r="K81" s="467"/>
      <c r="L81" s="463"/>
      <c r="M81" s="464"/>
      <c r="N81" s="468"/>
      <c r="O81" s="612">
        <v>3</v>
      </c>
    </row>
    <row r="82" spans="2:15" ht="18" customHeight="1" x14ac:dyDescent="0.2">
      <c r="B82" s="461"/>
      <c r="C82" s="652"/>
      <c r="D82" s="652"/>
      <c r="E82" s="462"/>
      <c r="F82" s="463"/>
      <c r="G82" s="464"/>
      <c r="H82" s="479"/>
      <c r="I82" s="612">
        <v>3</v>
      </c>
      <c r="J82" s="466"/>
      <c r="K82" s="467"/>
      <c r="L82" s="463"/>
      <c r="M82" s="464"/>
      <c r="N82" s="468"/>
      <c r="O82" s="612">
        <v>1</v>
      </c>
    </row>
    <row r="83" spans="2:15" ht="18" customHeight="1" x14ac:dyDescent="0.2">
      <c r="B83" s="404"/>
      <c r="C83" s="651"/>
      <c r="D83" s="651"/>
      <c r="E83" s="405"/>
      <c r="F83" s="406"/>
      <c r="G83" s="407"/>
      <c r="H83" s="412"/>
      <c r="I83" s="620">
        <v>1</v>
      </c>
      <c r="J83" s="409"/>
      <c r="K83" s="410"/>
      <c r="L83" s="406"/>
      <c r="M83" s="407"/>
      <c r="N83" s="411"/>
      <c r="O83" s="620">
        <v>2</v>
      </c>
    </row>
    <row r="84" spans="2:15" ht="18" customHeight="1" x14ac:dyDescent="0.2">
      <c r="B84" s="404"/>
      <c r="C84" s="651"/>
      <c r="D84" s="651"/>
      <c r="E84" s="405"/>
      <c r="F84" s="406"/>
      <c r="G84" s="407"/>
      <c r="H84" s="412"/>
      <c r="I84" s="620">
        <v>2</v>
      </c>
      <c r="J84" s="409"/>
      <c r="K84" s="410"/>
      <c r="L84" s="406"/>
      <c r="M84" s="407"/>
      <c r="N84" s="411"/>
      <c r="O84" s="620">
        <v>3</v>
      </c>
    </row>
    <row r="85" spans="2:15" ht="18" customHeight="1" x14ac:dyDescent="0.2">
      <c r="B85" s="404"/>
      <c r="C85" s="651"/>
      <c r="D85" s="651"/>
      <c r="E85" s="405"/>
      <c r="F85" s="406"/>
      <c r="G85" s="407"/>
      <c r="H85" s="412"/>
      <c r="I85" s="620">
        <v>3</v>
      </c>
      <c r="J85" s="409"/>
      <c r="K85" s="410"/>
      <c r="L85" s="406"/>
      <c r="M85" s="407"/>
      <c r="N85" s="411"/>
      <c r="O85" s="620">
        <v>1</v>
      </c>
    </row>
    <row r="86" spans="2:15" ht="18" customHeight="1" x14ac:dyDescent="0.2">
      <c r="B86" s="461"/>
      <c r="C86" s="652"/>
      <c r="D86" s="652"/>
      <c r="E86" s="462"/>
      <c r="F86" s="463"/>
      <c r="G86" s="464"/>
      <c r="H86" s="479"/>
      <c r="I86" s="612">
        <v>1</v>
      </c>
      <c r="J86" s="466"/>
      <c r="K86" s="467"/>
      <c r="L86" s="463"/>
      <c r="M86" s="464"/>
      <c r="N86" s="468"/>
      <c r="O86" s="612">
        <v>2</v>
      </c>
    </row>
    <row r="87" spans="2:15" ht="18" customHeight="1" x14ac:dyDescent="0.2">
      <c r="B87" s="461"/>
      <c r="C87" s="652"/>
      <c r="D87" s="652"/>
      <c r="E87" s="462"/>
      <c r="F87" s="463"/>
      <c r="G87" s="464"/>
      <c r="H87" s="479"/>
      <c r="I87" s="612">
        <v>2</v>
      </c>
      <c r="J87" s="466"/>
      <c r="K87" s="467"/>
      <c r="L87" s="463"/>
      <c r="M87" s="464"/>
      <c r="N87" s="468"/>
      <c r="O87" s="612">
        <v>3</v>
      </c>
    </row>
    <row r="88" spans="2:15" ht="18" customHeight="1" x14ac:dyDescent="0.2">
      <c r="B88" s="461"/>
      <c r="C88" s="652"/>
      <c r="D88" s="652"/>
      <c r="E88" s="462"/>
      <c r="F88" s="463"/>
      <c r="G88" s="464"/>
      <c r="H88" s="479"/>
      <c r="I88" s="612">
        <v>3</v>
      </c>
      <c r="J88" s="466"/>
      <c r="K88" s="467"/>
      <c r="L88" s="463"/>
      <c r="M88" s="464"/>
      <c r="N88" s="468"/>
      <c r="O88" s="612">
        <v>1</v>
      </c>
    </row>
    <row r="89" spans="2:15" ht="18" customHeight="1" x14ac:dyDescent="0.2">
      <c r="B89" s="404"/>
      <c r="C89" s="651"/>
      <c r="D89" s="651"/>
      <c r="E89" s="405"/>
      <c r="F89" s="406"/>
      <c r="G89" s="407"/>
      <c r="H89" s="412"/>
      <c r="I89" s="620">
        <v>1</v>
      </c>
      <c r="J89" s="409"/>
      <c r="K89" s="410"/>
      <c r="L89" s="406"/>
      <c r="M89" s="407"/>
      <c r="N89" s="411"/>
      <c r="O89" s="620">
        <v>2</v>
      </c>
    </row>
    <row r="90" spans="2:15" ht="18" customHeight="1" x14ac:dyDescent="0.2">
      <c r="B90" s="404"/>
      <c r="C90" s="651"/>
      <c r="D90" s="651"/>
      <c r="E90" s="405"/>
      <c r="F90" s="406"/>
      <c r="G90" s="407"/>
      <c r="H90" s="412"/>
      <c r="I90" s="620">
        <v>2</v>
      </c>
      <c r="J90" s="409"/>
      <c r="K90" s="410"/>
      <c r="L90" s="406"/>
      <c r="M90" s="407"/>
      <c r="N90" s="411"/>
      <c r="O90" s="620">
        <v>3</v>
      </c>
    </row>
    <row r="91" spans="2:15" ht="18" customHeight="1" x14ac:dyDescent="0.2">
      <c r="B91" s="404"/>
      <c r="C91" s="651"/>
      <c r="D91" s="651"/>
      <c r="E91" s="405"/>
      <c r="F91" s="406"/>
      <c r="G91" s="407"/>
      <c r="H91" s="412"/>
      <c r="I91" s="620">
        <v>3</v>
      </c>
      <c r="J91" s="409"/>
      <c r="K91" s="410"/>
      <c r="L91" s="406"/>
      <c r="M91" s="407"/>
      <c r="N91" s="411"/>
      <c r="O91" s="620">
        <v>1</v>
      </c>
    </row>
    <row r="92" spans="2:15" ht="18" customHeight="1" x14ac:dyDescent="0.2">
      <c r="B92" s="461"/>
      <c r="C92" s="652"/>
      <c r="D92" s="652"/>
      <c r="E92" s="462"/>
      <c r="F92" s="463"/>
      <c r="G92" s="464"/>
      <c r="H92" s="479"/>
      <c r="I92" s="612">
        <v>1</v>
      </c>
      <c r="J92" s="466"/>
      <c r="K92" s="467"/>
      <c r="L92" s="463"/>
      <c r="M92" s="464"/>
      <c r="N92" s="468"/>
      <c r="O92" s="612">
        <v>2</v>
      </c>
    </row>
    <row r="93" spans="2:15" ht="18" customHeight="1" x14ac:dyDescent="0.2">
      <c r="B93" s="461"/>
      <c r="C93" s="652"/>
      <c r="D93" s="652"/>
      <c r="E93" s="462"/>
      <c r="F93" s="463"/>
      <c r="G93" s="464"/>
      <c r="H93" s="479"/>
      <c r="I93" s="612">
        <v>2</v>
      </c>
      <c r="J93" s="466"/>
      <c r="K93" s="467"/>
      <c r="L93" s="463"/>
      <c r="M93" s="464"/>
      <c r="N93" s="468"/>
      <c r="O93" s="612">
        <v>3</v>
      </c>
    </row>
    <row r="94" spans="2:15" ht="18" customHeight="1" x14ac:dyDescent="0.2">
      <c r="B94" s="461"/>
      <c r="C94" s="652"/>
      <c r="D94" s="652"/>
      <c r="E94" s="462"/>
      <c r="F94" s="463"/>
      <c r="G94" s="464"/>
      <c r="H94" s="479"/>
      <c r="I94" s="612">
        <v>3</v>
      </c>
      <c r="J94" s="466"/>
      <c r="K94" s="467"/>
      <c r="L94" s="463"/>
      <c r="M94" s="464"/>
      <c r="N94" s="468"/>
      <c r="O94" s="612">
        <v>1</v>
      </c>
    </row>
    <row r="95" spans="2:15" ht="18" customHeight="1" x14ac:dyDescent="0.2">
      <c r="B95" s="404"/>
      <c r="C95" s="651"/>
      <c r="D95" s="651"/>
      <c r="E95" s="405"/>
      <c r="F95" s="406"/>
      <c r="G95" s="407"/>
      <c r="H95" s="412"/>
      <c r="I95" s="620">
        <v>1</v>
      </c>
      <c r="J95" s="409"/>
      <c r="K95" s="410"/>
      <c r="L95" s="406"/>
      <c r="M95" s="407"/>
      <c r="N95" s="411"/>
      <c r="O95" s="620">
        <v>2</v>
      </c>
    </row>
    <row r="96" spans="2:15" ht="18" customHeight="1" x14ac:dyDescent="0.2">
      <c r="B96" s="404"/>
      <c r="C96" s="651"/>
      <c r="D96" s="651"/>
      <c r="E96" s="405"/>
      <c r="F96" s="406"/>
      <c r="G96" s="407"/>
      <c r="H96" s="412"/>
      <c r="I96" s="620">
        <v>2</v>
      </c>
      <c r="J96" s="409"/>
      <c r="K96" s="410"/>
      <c r="L96" s="406"/>
      <c r="M96" s="407"/>
      <c r="N96" s="411"/>
      <c r="O96" s="620">
        <v>3</v>
      </c>
    </row>
    <row r="97" spans="2:15" ht="18" customHeight="1" x14ac:dyDescent="0.2">
      <c r="B97" s="404"/>
      <c r="C97" s="651"/>
      <c r="D97" s="651"/>
      <c r="E97" s="405"/>
      <c r="F97" s="406"/>
      <c r="G97" s="407"/>
      <c r="H97" s="412"/>
      <c r="I97" s="620">
        <v>3</v>
      </c>
      <c r="J97" s="409"/>
      <c r="K97" s="410"/>
      <c r="L97" s="406"/>
      <c r="M97" s="407"/>
      <c r="N97" s="411"/>
      <c r="O97" s="620">
        <v>1</v>
      </c>
    </row>
    <row r="98" spans="2:15" ht="18" customHeight="1" x14ac:dyDescent="0.2">
      <c r="B98" s="461"/>
      <c r="C98" s="652"/>
      <c r="D98" s="652"/>
      <c r="E98" s="462"/>
      <c r="F98" s="463"/>
      <c r="G98" s="464"/>
      <c r="H98" s="479"/>
      <c r="I98" s="612">
        <v>1</v>
      </c>
      <c r="J98" s="466"/>
      <c r="K98" s="467"/>
      <c r="L98" s="463"/>
      <c r="M98" s="464"/>
      <c r="N98" s="468"/>
      <c r="O98" s="612">
        <v>2</v>
      </c>
    </row>
    <row r="99" spans="2:15" ht="18" customHeight="1" x14ac:dyDescent="0.2">
      <c r="B99" s="461"/>
      <c r="C99" s="652"/>
      <c r="D99" s="652"/>
      <c r="E99" s="462"/>
      <c r="F99" s="463"/>
      <c r="G99" s="464"/>
      <c r="H99" s="479"/>
      <c r="I99" s="612">
        <v>2</v>
      </c>
      <c r="J99" s="466"/>
      <c r="K99" s="467"/>
      <c r="L99" s="463"/>
      <c r="M99" s="464"/>
      <c r="N99" s="468"/>
      <c r="O99" s="612">
        <v>3</v>
      </c>
    </row>
    <row r="100" spans="2:15" ht="18" customHeight="1" x14ac:dyDescent="0.2">
      <c r="B100" s="461"/>
      <c r="C100" s="652"/>
      <c r="D100" s="652"/>
      <c r="E100" s="462"/>
      <c r="F100" s="463"/>
      <c r="G100" s="464"/>
      <c r="H100" s="479"/>
      <c r="I100" s="612">
        <v>3</v>
      </c>
      <c r="J100" s="466"/>
      <c r="K100" s="467"/>
      <c r="L100" s="463"/>
      <c r="M100" s="464"/>
      <c r="N100" s="468"/>
      <c r="O100" s="612">
        <v>1</v>
      </c>
    </row>
    <row r="101" spans="2:15" ht="18" customHeight="1" x14ac:dyDescent="0.2">
      <c r="B101" s="404"/>
      <c r="C101" s="651"/>
      <c r="D101" s="651"/>
      <c r="E101" s="405"/>
      <c r="F101" s="406"/>
      <c r="G101" s="407"/>
      <c r="H101" s="412"/>
      <c r="I101" s="620">
        <v>1</v>
      </c>
      <c r="J101" s="409"/>
      <c r="K101" s="410"/>
      <c r="L101" s="406"/>
      <c r="M101" s="407"/>
      <c r="N101" s="411"/>
      <c r="O101" s="620">
        <v>2</v>
      </c>
    </row>
    <row r="102" spans="2:15" ht="18" customHeight="1" x14ac:dyDescent="0.2">
      <c r="B102" s="404"/>
      <c r="C102" s="651"/>
      <c r="D102" s="651"/>
      <c r="E102" s="405"/>
      <c r="F102" s="406"/>
      <c r="G102" s="407"/>
      <c r="H102" s="412"/>
      <c r="I102" s="620">
        <v>2</v>
      </c>
      <c r="J102" s="409"/>
      <c r="K102" s="410"/>
      <c r="L102" s="406"/>
      <c r="M102" s="407"/>
      <c r="N102" s="411"/>
      <c r="O102" s="620">
        <v>3</v>
      </c>
    </row>
    <row r="103" spans="2:15" ht="18" customHeight="1" x14ac:dyDescent="0.2">
      <c r="B103" s="404"/>
      <c r="C103" s="651"/>
      <c r="D103" s="651"/>
      <c r="E103" s="405"/>
      <c r="F103" s="406"/>
      <c r="G103" s="407"/>
      <c r="H103" s="412"/>
      <c r="I103" s="620">
        <v>3</v>
      </c>
      <c r="J103" s="409"/>
      <c r="K103" s="410"/>
      <c r="L103" s="406"/>
      <c r="M103" s="407"/>
      <c r="N103" s="411"/>
      <c r="O103" s="620">
        <v>1</v>
      </c>
    </row>
    <row r="104" spans="2:15" ht="18" customHeight="1" x14ac:dyDescent="0.2">
      <c r="B104" s="461"/>
      <c r="C104" s="652"/>
      <c r="D104" s="652"/>
      <c r="E104" s="462"/>
      <c r="F104" s="463"/>
      <c r="G104" s="464"/>
      <c r="H104" s="479"/>
      <c r="I104" s="612">
        <v>1</v>
      </c>
      <c r="J104" s="466"/>
      <c r="K104" s="467"/>
      <c r="L104" s="463"/>
      <c r="M104" s="464"/>
      <c r="N104" s="468"/>
      <c r="O104" s="612">
        <v>2</v>
      </c>
    </row>
    <row r="105" spans="2:15" ht="18" customHeight="1" x14ac:dyDescent="0.2">
      <c r="B105" s="461"/>
      <c r="C105" s="652"/>
      <c r="D105" s="652"/>
      <c r="E105" s="462"/>
      <c r="F105" s="463"/>
      <c r="G105" s="464"/>
      <c r="H105" s="479"/>
      <c r="I105" s="612">
        <v>2</v>
      </c>
      <c r="J105" s="466"/>
      <c r="K105" s="467"/>
      <c r="L105" s="463"/>
      <c r="M105" s="464"/>
      <c r="N105" s="468"/>
      <c r="O105" s="612">
        <v>3</v>
      </c>
    </row>
    <row r="106" spans="2:15" ht="18" customHeight="1" x14ac:dyDescent="0.2">
      <c r="B106" s="461"/>
      <c r="C106" s="652"/>
      <c r="D106" s="652"/>
      <c r="E106" s="462"/>
      <c r="F106" s="463"/>
      <c r="G106" s="464"/>
      <c r="H106" s="479"/>
      <c r="I106" s="612">
        <v>3</v>
      </c>
      <c r="J106" s="466"/>
      <c r="K106" s="467"/>
      <c r="L106" s="463"/>
      <c r="M106" s="464"/>
      <c r="N106" s="468"/>
      <c r="O106" s="612">
        <v>1</v>
      </c>
    </row>
    <row r="107" spans="2:15" ht="18" customHeight="1" x14ac:dyDescent="0.2">
      <c r="B107" s="404"/>
      <c r="C107" s="651"/>
      <c r="D107" s="651"/>
      <c r="E107" s="405"/>
      <c r="F107" s="406"/>
      <c r="G107" s="407"/>
      <c r="H107" s="412"/>
      <c r="I107" s="620">
        <v>1</v>
      </c>
      <c r="J107" s="409"/>
      <c r="K107" s="410"/>
      <c r="L107" s="406"/>
      <c r="M107" s="407"/>
      <c r="N107" s="411"/>
      <c r="O107" s="620">
        <v>2</v>
      </c>
    </row>
    <row r="108" spans="2:15" ht="18" customHeight="1" x14ac:dyDescent="0.2">
      <c r="B108" s="404"/>
      <c r="C108" s="651"/>
      <c r="D108" s="651"/>
      <c r="E108" s="405"/>
      <c r="F108" s="406"/>
      <c r="G108" s="407"/>
      <c r="H108" s="412"/>
      <c r="I108" s="620">
        <v>2</v>
      </c>
      <c r="J108" s="409"/>
      <c r="K108" s="410"/>
      <c r="L108" s="406"/>
      <c r="M108" s="407"/>
      <c r="N108" s="411"/>
      <c r="O108" s="620">
        <v>3</v>
      </c>
    </row>
    <row r="109" spans="2:15" ht="18" customHeight="1" x14ac:dyDescent="0.2">
      <c r="B109" s="404"/>
      <c r="C109" s="651"/>
      <c r="D109" s="651"/>
      <c r="E109" s="405"/>
      <c r="F109" s="406"/>
      <c r="G109" s="407"/>
      <c r="H109" s="412"/>
      <c r="I109" s="620">
        <v>3</v>
      </c>
      <c r="J109" s="409"/>
      <c r="K109" s="410"/>
      <c r="L109" s="406"/>
      <c r="M109" s="407"/>
      <c r="N109" s="411"/>
      <c r="O109" s="620">
        <v>1</v>
      </c>
    </row>
    <row r="110" spans="2:15" ht="18" customHeight="1" x14ac:dyDescent="0.2">
      <c r="B110" s="461"/>
      <c r="C110" s="652"/>
      <c r="D110" s="652"/>
      <c r="E110" s="462"/>
      <c r="F110" s="463"/>
      <c r="G110" s="464"/>
      <c r="H110" s="479"/>
      <c r="I110" s="612">
        <v>1</v>
      </c>
      <c r="J110" s="466"/>
      <c r="K110" s="467"/>
      <c r="L110" s="463"/>
      <c r="M110" s="464"/>
      <c r="N110" s="468"/>
      <c r="O110" s="612">
        <v>2</v>
      </c>
    </row>
    <row r="111" spans="2:15" ht="18" customHeight="1" x14ac:dyDescent="0.2">
      <c r="B111" s="461"/>
      <c r="C111" s="652"/>
      <c r="D111" s="652"/>
      <c r="E111" s="462"/>
      <c r="F111" s="463"/>
      <c r="G111" s="464"/>
      <c r="H111" s="479"/>
      <c r="I111" s="612">
        <v>2</v>
      </c>
      <c r="J111" s="466"/>
      <c r="K111" s="467"/>
      <c r="L111" s="463"/>
      <c r="M111" s="464"/>
      <c r="N111" s="468"/>
      <c r="O111" s="612">
        <v>3</v>
      </c>
    </row>
    <row r="112" spans="2:15" ht="18" customHeight="1" x14ac:dyDescent="0.2">
      <c r="B112" s="461"/>
      <c r="C112" s="652"/>
      <c r="D112" s="652"/>
      <c r="E112" s="462"/>
      <c r="F112" s="463"/>
      <c r="G112" s="464"/>
      <c r="H112" s="479"/>
      <c r="I112" s="612">
        <v>3</v>
      </c>
      <c r="J112" s="466"/>
      <c r="K112" s="467"/>
      <c r="L112" s="463"/>
      <c r="M112" s="464"/>
      <c r="N112" s="468"/>
      <c r="O112" s="612">
        <v>1</v>
      </c>
    </row>
    <row r="113" spans="2:15" ht="18" customHeight="1" x14ac:dyDescent="0.2">
      <c r="B113" s="404"/>
      <c r="C113" s="651"/>
      <c r="D113" s="651"/>
      <c r="E113" s="405"/>
      <c r="F113" s="406"/>
      <c r="G113" s="407"/>
      <c r="H113" s="412"/>
      <c r="I113" s="620">
        <v>1</v>
      </c>
      <c r="J113" s="409"/>
      <c r="K113" s="410"/>
      <c r="L113" s="406"/>
      <c r="M113" s="407"/>
      <c r="N113" s="411"/>
      <c r="O113" s="620">
        <v>2</v>
      </c>
    </row>
    <row r="114" spans="2:15" ht="18" customHeight="1" x14ac:dyDescent="0.2">
      <c r="B114" s="404"/>
      <c r="C114" s="651"/>
      <c r="D114" s="651"/>
      <c r="E114" s="405"/>
      <c r="F114" s="406"/>
      <c r="G114" s="407"/>
      <c r="H114" s="412"/>
      <c r="I114" s="620">
        <v>2</v>
      </c>
      <c r="J114" s="409"/>
      <c r="K114" s="410"/>
      <c r="L114" s="406"/>
      <c r="M114" s="407"/>
      <c r="N114" s="411"/>
      <c r="O114" s="620">
        <v>3</v>
      </c>
    </row>
    <row r="115" spans="2:15" ht="18" customHeight="1" x14ac:dyDescent="0.2">
      <c r="B115" s="404"/>
      <c r="C115" s="651"/>
      <c r="D115" s="651"/>
      <c r="E115" s="405"/>
      <c r="F115" s="406"/>
      <c r="G115" s="407"/>
      <c r="H115" s="412"/>
      <c r="I115" s="620">
        <v>3</v>
      </c>
      <c r="J115" s="409"/>
      <c r="K115" s="410"/>
      <c r="L115" s="406"/>
      <c r="M115" s="407"/>
      <c r="N115" s="411"/>
      <c r="O115" s="620">
        <v>1</v>
      </c>
    </row>
    <row r="116" spans="2:15" ht="18" customHeight="1" x14ac:dyDescent="0.2">
      <c r="B116" s="461"/>
      <c r="C116" s="652"/>
      <c r="D116" s="652"/>
      <c r="E116" s="462"/>
      <c r="F116" s="463"/>
      <c r="G116" s="464"/>
      <c r="H116" s="479"/>
      <c r="I116" s="612">
        <v>1</v>
      </c>
      <c r="J116" s="466"/>
      <c r="K116" s="467"/>
      <c r="L116" s="463"/>
      <c r="M116" s="464"/>
      <c r="N116" s="468"/>
      <c r="O116" s="612">
        <v>2</v>
      </c>
    </row>
    <row r="117" spans="2:15" ht="18" customHeight="1" x14ac:dyDescent="0.2">
      <c r="B117" s="461"/>
      <c r="C117" s="652"/>
      <c r="D117" s="652"/>
      <c r="E117" s="462"/>
      <c r="F117" s="463"/>
      <c r="G117" s="464"/>
      <c r="H117" s="479"/>
      <c r="I117" s="612">
        <v>2</v>
      </c>
      <c r="J117" s="466"/>
      <c r="K117" s="467"/>
      <c r="L117" s="463"/>
      <c r="M117" s="464"/>
      <c r="N117" s="468"/>
      <c r="O117" s="612">
        <v>3</v>
      </c>
    </row>
    <row r="118" spans="2:15" ht="18" customHeight="1" x14ac:dyDescent="0.2">
      <c r="B118" s="461"/>
      <c r="C118" s="652"/>
      <c r="D118" s="652"/>
      <c r="E118" s="462"/>
      <c r="F118" s="463"/>
      <c r="G118" s="464"/>
      <c r="H118" s="479"/>
      <c r="I118" s="612">
        <v>3</v>
      </c>
      <c r="J118" s="466"/>
      <c r="K118" s="467"/>
      <c r="L118" s="463"/>
      <c r="M118" s="464"/>
      <c r="N118" s="468"/>
      <c r="O118" s="612">
        <v>1</v>
      </c>
    </row>
    <row r="119" spans="2:15" ht="18" customHeight="1" x14ac:dyDescent="0.2">
      <c r="B119" s="404"/>
      <c r="C119" s="651"/>
      <c r="D119" s="651"/>
      <c r="E119" s="405"/>
      <c r="F119" s="406"/>
      <c r="G119" s="407"/>
      <c r="H119" s="412"/>
      <c r="I119" s="620">
        <v>1</v>
      </c>
      <c r="J119" s="409"/>
      <c r="K119" s="410"/>
      <c r="L119" s="406"/>
      <c r="M119" s="407"/>
      <c r="N119" s="411"/>
      <c r="O119" s="620">
        <v>2</v>
      </c>
    </row>
    <row r="120" spans="2:15" ht="18" customHeight="1" x14ac:dyDescent="0.2">
      <c r="B120" s="404"/>
      <c r="C120" s="651"/>
      <c r="D120" s="651"/>
      <c r="E120" s="405"/>
      <c r="F120" s="406"/>
      <c r="G120" s="407"/>
      <c r="H120" s="412"/>
      <c r="I120" s="620">
        <v>2</v>
      </c>
      <c r="J120" s="409"/>
      <c r="K120" s="410"/>
      <c r="L120" s="406"/>
      <c r="M120" s="407"/>
      <c r="N120" s="411"/>
      <c r="O120" s="620">
        <v>3</v>
      </c>
    </row>
    <row r="121" spans="2:15" ht="18" customHeight="1" x14ac:dyDescent="0.2">
      <c r="B121" s="404"/>
      <c r="C121" s="651"/>
      <c r="D121" s="651"/>
      <c r="E121" s="405"/>
      <c r="F121" s="406"/>
      <c r="G121" s="407"/>
      <c r="H121" s="412"/>
      <c r="I121" s="620">
        <v>3</v>
      </c>
      <c r="J121" s="409"/>
      <c r="K121" s="410"/>
      <c r="L121" s="406"/>
      <c r="M121" s="407"/>
      <c r="N121" s="411"/>
      <c r="O121" s="620">
        <v>1</v>
      </c>
    </row>
    <row r="122" spans="2:15" ht="18" customHeight="1" x14ac:dyDescent="0.2">
      <c r="B122" s="461"/>
      <c r="C122" s="652"/>
      <c r="D122" s="652"/>
      <c r="E122" s="462"/>
      <c r="F122" s="463"/>
      <c r="G122" s="464"/>
      <c r="H122" s="479"/>
      <c r="I122" s="612">
        <v>1</v>
      </c>
      <c r="J122" s="466"/>
      <c r="K122" s="467"/>
      <c r="L122" s="463"/>
      <c r="M122" s="464"/>
      <c r="N122" s="468"/>
      <c r="O122" s="612">
        <v>2</v>
      </c>
    </row>
    <row r="123" spans="2:15" ht="18" customHeight="1" x14ac:dyDescent="0.2">
      <c r="B123" s="480"/>
      <c r="C123" s="654"/>
      <c r="D123" s="654"/>
      <c r="E123" s="481"/>
      <c r="F123" s="482"/>
      <c r="G123" s="483"/>
      <c r="H123" s="465"/>
      <c r="I123" s="616">
        <v>2</v>
      </c>
      <c r="J123" s="484"/>
      <c r="K123" s="485"/>
      <c r="L123" s="482"/>
      <c r="M123" s="483"/>
      <c r="N123" s="486"/>
      <c r="O123" s="616">
        <v>3</v>
      </c>
    </row>
    <row r="124" spans="2:15" ht="18" customHeight="1" x14ac:dyDescent="0.2">
      <c r="B124" s="461"/>
      <c r="C124" s="652"/>
      <c r="D124" s="652"/>
      <c r="E124" s="462"/>
      <c r="F124" s="463"/>
      <c r="G124" s="464"/>
      <c r="H124" s="479"/>
      <c r="I124" s="612">
        <v>3</v>
      </c>
      <c r="J124" s="466"/>
      <c r="K124" s="467"/>
      <c r="L124" s="463"/>
      <c r="M124" s="464"/>
      <c r="N124" s="468"/>
      <c r="O124" s="612">
        <v>1</v>
      </c>
    </row>
    <row r="125" spans="2:15" ht="18" customHeight="1" x14ac:dyDescent="0.2">
      <c r="B125" s="404"/>
      <c r="C125" s="651"/>
      <c r="D125" s="651"/>
      <c r="E125" s="405"/>
      <c r="F125" s="406"/>
      <c r="G125" s="407"/>
      <c r="H125" s="412"/>
      <c r="I125" s="620">
        <v>1</v>
      </c>
      <c r="J125" s="409"/>
      <c r="K125" s="410"/>
      <c r="L125" s="406"/>
      <c r="M125" s="407"/>
      <c r="N125" s="411"/>
      <c r="O125" s="620">
        <v>2</v>
      </c>
    </row>
    <row r="126" spans="2:15" ht="18" customHeight="1" x14ac:dyDescent="0.2">
      <c r="B126" s="404"/>
      <c r="C126" s="651"/>
      <c r="D126" s="651"/>
      <c r="E126" s="405"/>
      <c r="F126" s="406"/>
      <c r="G126" s="407"/>
      <c r="H126" s="412"/>
      <c r="I126" s="620">
        <v>2</v>
      </c>
      <c r="J126" s="409"/>
      <c r="K126" s="410"/>
      <c r="L126" s="406"/>
      <c r="M126" s="407"/>
      <c r="N126" s="411"/>
      <c r="O126" s="620">
        <v>3</v>
      </c>
    </row>
    <row r="127" spans="2:15" ht="18" customHeight="1" x14ac:dyDescent="0.2">
      <c r="B127" s="404"/>
      <c r="C127" s="651"/>
      <c r="D127" s="651"/>
      <c r="E127" s="405"/>
      <c r="F127" s="406"/>
      <c r="G127" s="407"/>
      <c r="H127" s="412"/>
      <c r="I127" s="620">
        <v>3</v>
      </c>
      <c r="J127" s="409"/>
      <c r="K127" s="410"/>
      <c r="L127" s="406"/>
      <c r="M127" s="407"/>
      <c r="N127" s="411"/>
      <c r="O127" s="620">
        <v>1</v>
      </c>
    </row>
    <row r="128" spans="2:15" ht="18" customHeight="1" x14ac:dyDescent="0.2">
      <c r="B128" s="461"/>
      <c r="C128" s="652"/>
      <c r="D128" s="652"/>
      <c r="E128" s="462"/>
      <c r="F128" s="463"/>
      <c r="G128" s="464"/>
      <c r="H128" s="479"/>
      <c r="I128" s="612">
        <v>1</v>
      </c>
      <c r="J128" s="466"/>
      <c r="K128" s="467"/>
      <c r="L128" s="463"/>
      <c r="M128" s="464"/>
      <c r="N128" s="468"/>
      <c r="O128" s="612">
        <v>2</v>
      </c>
    </row>
    <row r="129" spans="2:15" ht="18" customHeight="1" x14ac:dyDescent="0.2">
      <c r="B129" s="461"/>
      <c r="C129" s="652"/>
      <c r="D129" s="652"/>
      <c r="E129" s="462"/>
      <c r="F129" s="463"/>
      <c r="G129" s="464"/>
      <c r="H129" s="479"/>
      <c r="I129" s="612">
        <v>2</v>
      </c>
      <c r="J129" s="466"/>
      <c r="K129" s="467"/>
      <c r="L129" s="463"/>
      <c r="M129" s="464"/>
      <c r="N129" s="468"/>
      <c r="O129" s="612">
        <v>3</v>
      </c>
    </row>
    <row r="130" spans="2:15" ht="18" customHeight="1" x14ac:dyDescent="0.2">
      <c r="B130" s="461"/>
      <c r="C130" s="652"/>
      <c r="D130" s="652"/>
      <c r="E130" s="462"/>
      <c r="F130" s="463"/>
      <c r="G130" s="464"/>
      <c r="H130" s="479"/>
      <c r="I130" s="612">
        <v>3</v>
      </c>
      <c r="J130" s="466"/>
      <c r="K130" s="467"/>
      <c r="L130" s="463"/>
      <c r="M130" s="464"/>
      <c r="N130" s="468"/>
      <c r="O130" s="612">
        <v>1</v>
      </c>
    </row>
    <row r="131" spans="2:15" ht="18" customHeight="1" x14ac:dyDescent="0.2">
      <c r="B131" s="404"/>
      <c r="C131" s="651"/>
      <c r="D131" s="651"/>
      <c r="E131" s="405"/>
      <c r="F131" s="406"/>
      <c r="G131" s="407"/>
      <c r="H131" s="412"/>
      <c r="I131" s="620">
        <v>1</v>
      </c>
      <c r="J131" s="409"/>
      <c r="K131" s="410"/>
      <c r="L131" s="406"/>
      <c r="M131" s="407"/>
      <c r="N131" s="411"/>
      <c r="O131" s="620">
        <v>2</v>
      </c>
    </row>
    <row r="132" spans="2:15" ht="18" customHeight="1" x14ac:dyDescent="0.2">
      <c r="B132" s="404"/>
      <c r="C132" s="651"/>
      <c r="D132" s="651"/>
      <c r="E132" s="405"/>
      <c r="F132" s="406"/>
      <c r="G132" s="407"/>
      <c r="H132" s="412"/>
      <c r="I132" s="620">
        <v>2</v>
      </c>
      <c r="J132" s="409"/>
      <c r="K132" s="410"/>
      <c r="L132" s="406"/>
      <c r="M132" s="407"/>
      <c r="N132" s="411"/>
      <c r="O132" s="620">
        <v>3</v>
      </c>
    </row>
    <row r="133" spans="2:15" ht="18" customHeight="1" x14ac:dyDescent="0.2">
      <c r="B133" s="404"/>
      <c r="C133" s="651"/>
      <c r="D133" s="651"/>
      <c r="E133" s="405"/>
      <c r="F133" s="406"/>
      <c r="G133" s="407"/>
      <c r="H133" s="412"/>
      <c r="I133" s="620">
        <v>3</v>
      </c>
      <c r="J133" s="409"/>
      <c r="K133" s="410"/>
      <c r="L133" s="406"/>
      <c r="M133" s="407"/>
      <c r="N133" s="411"/>
      <c r="O133" s="620">
        <v>1</v>
      </c>
    </row>
    <row r="134" spans="2:15" ht="18" customHeight="1" x14ac:dyDescent="0.2">
      <c r="B134" s="461"/>
      <c r="C134" s="652"/>
      <c r="D134" s="652"/>
      <c r="E134" s="462"/>
      <c r="F134" s="463"/>
      <c r="G134" s="464"/>
      <c r="H134" s="479"/>
      <c r="I134" s="612">
        <v>1</v>
      </c>
      <c r="J134" s="466"/>
      <c r="K134" s="467"/>
      <c r="L134" s="463"/>
      <c r="M134" s="464"/>
      <c r="N134" s="468"/>
      <c r="O134" s="612">
        <v>2</v>
      </c>
    </row>
    <row r="135" spans="2:15" ht="18" customHeight="1" x14ac:dyDescent="0.2">
      <c r="B135" s="461"/>
      <c r="C135" s="652"/>
      <c r="D135" s="652"/>
      <c r="E135" s="462"/>
      <c r="F135" s="463"/>
      <c r="G135" s="464"/>
      <c r="H135" s="479"/>
      <c r="I135" s="612">
        <v>2</v>
      </c>
      <c r="J135" s="466"/>
      <c r="K135" s="467"/>
      <c r="L135" s="463"/>
      <c r="M135" s="464"/>
      <c r="N135" s="468"/>
      <c r="O135" s="612">
        <v>3</v>
      </c>
    </row>
    <row r="136" spans="2:15" ht="18" customHeight="1" x14ac:dyDescent="0.2">
      <c r="B136" s="461"/>
      <c r="C136" s="652"/>
      <c r="D136" s="652"/>
      <c r="E136" s="462"/>
      <c r="F136" s="463"/>
      <c r="G136" s="464"/>
      <c r="H136" s="479"/>
      <c r="I136" s="612">
        <v>3</v>
      </c>
      <c r="J136" s="466"/>
      <c r="K136" s="467"/>
      <c r="L136" s="463"/>
      <c r="M136" s="464"/>
      <c r="N136" s="468"/>
      <c r="O136" s="612">
        <v>1</v>
      </c>
    </row>
    <row r="137" spans="2:15" ht="18" customHeight="1" x14ac:dyDescent="0.2">
      <c r="B137" s="404"/>
      <c r="C137" s="651"/>
      <c r="D137" s="651"/>
      <c r="E137" s="405"/>
      <c r="F137" s="406"/>
      <c r="G137" s="407"/>
      <c r="H137" s="412"/>
      <c r="I137" s="620">
        <v>1</v>
      </c>
      <c r="J137" s="409"/>
      <c r="K137" s="410"/>
      <c r="L137" s="406"/>
      <c r="M137" s="407"/>
      <c r="N137" s="411"/>
      <c r="O137" s="620">
        <v>2</v>
      </c>
    </row>
    <row r="138" spans="2:15" ht="18" customHeight="1" x14ac:dyDescent="0.2">
      <c r="B138" s="404"/>
      <c r="C138" s="651"/>
      <c r="D138" s="651"/>
      <c r="E138" s="405"/>
      <c r="F138" s="406"/>
      <c r="G138" s="407"/>
      <c r="H138" s="412"/>
      <c r="I138" s="620">
        <v>2</v>
      </c>
      <c r="J138" s="409"/>
      <c r="K138" s="410"/>
      <c r="L138" s="406"/>
      <c r="M138" s="407"/>
      <c r="N138" s="411"/>
      <c r="O138" s="620">
        <v>3</v>
      </c>
    </row>
    <row r="139" spans="2:15" ht="18" customHeight="1" x14ac:dyDescent="0.2">
      <c r="B139" s="404"/>
      <c r="C139" s="651"/>
      <c r="D139" s="651"/>
      <c r="E139" s="405"/>
      <c r="F139" s="406"/>
      <c r="G139" s="407"/>
      <c r="H139" s="412"/>
      <c r="I139" s="620">
        <v>3</v>
      </c>
      <c r="J139" s="409"/>
      <c r="K139" s="410"/>
      <c r="L139" s="406"/>
      <c r="M139" s="407"/>
      <c r="N139" s="411"/>
      <c r="O139" s="620">
        <v>1</v>
      </c>
    </row>
    <row r="140" spans="2:15" ht="18" customHeight="1" x14ac:dyDescent="0.2">
      <c r="B140" s="461"/>
      <c r="C140" s="652"/>
      <c r="D140" s="652"/>
      <c r="E140" s="462"/>
      <c r="F140" s="463"/>
      <c r="G140" s="464"/>
      <c r="H140" s="479"/>
      <c r="I140" s="612">
        <v>1</v>
      </c>
      <c r="J140" s="466"/>
      <c r="K140" s="467"/>
      <c r="L140" s="463"/>
      <c r="M140" s="464"/>
      <c r="N140" s="468"/>
      <c r="O140" s="612">
        <v>2</v>
      </c>
    </row>
    <row r="141" spans="2:15" ht="18" customHeight="1" x14ac:dyDescent="0.2">
      <c r="B141" s="461"/>
      <c r="C141" s="652"/>
      <c r="D141" s="652"/>
      <c r="E141" s="462"/>
      <c r="F141" s="463"/>
      <c r="G141" s="464"/>
      <c r="H141" s="479"/>
      <c r="I141" s="612">
        <v>2</v>
      </c>
      <c r="J141" s="466"/>
      <c r="K141" s="467"/>
      <c r="L141" s="463"/>
      <c r="M141" s="464"/>
      <c r="N141" s="468"/>
      <c r="O141" s="612">
        <v>3</v>
      </c>
    </row>
    <row r="142" spans="2:15" ht="18" customHeight="1" x14ac:dyDescent="0.2">
      <c r="B142" s="461"/>
      <c r="C142" s="652"/>
      <c r="D142" s="652"/>
      <c r="E142" s="462"/>
      <c r="F142" s="463"/>
      <c r="G142" s="464"/>
      <c r="H142" s="479"/>
      <c r="I142" s="612">
        <v>3</v>
      </c>
      <c r="J142" s="466"/>
      <c r="K142" s="467"/>
      <c r="L142" s="463"/>
      <c r="M142" s="464"/>
      <c r="N142" s="468"/>
      <c r="O142" s="612">
        <v>1</v>
      </c>
    </row>
    <row r="143" spans="2:15" ht="18" customHeight="1" x14ac:dyDescent="0.2">
      <c r="B143" s="404"/>
      <c r="C143" s="651"/>
      <c r="D143" s="651"/>
      <c r="E143" s="405"/>
      <c r="F143" s="406"/>
      <c r="G143" s="407"/>
      <c r="H143" s="412"/>
      <c r="I143" s="620">
        <v>1</v>
      </c>
      <c r="J143" s="409"/>
      <c r="K143" s="410"/>
      <c r="L143" s="406"/>
      <c r="M143" s="407"/>
      <c r="N143" s="411"/>
      <c r="O143" s="620">
        <v>2</v>
      </c>
    </row>
    <row r="144" spans="2:15" ht="18" customHeight="1" x14ac:dyDescent="0.2">
      <c r="B144" s="404"/>
      <c r="C144" s="651"/>
      <c r="D144" s="651"/>
      <c r="E144" s="405"/>
      <c r="F144" s="406"/>
      <c r="G144" s="407"/>
      <c r="H144" s="412"/>
      <c r="I144" s="620">
        <v>2</v>
      </c>
      <c r="J144" s="409"/>
      <c r="K144" s="410"/>
      <c r="L144" s="406"/>
      <c r="M144" s="407"/>
      <c r="N144" s="411"/>
      <c r="O144" s="620">
        <v>3</v>
      </c>
    </row>
    <row r="145" spans="2:15" ht="18" customHeight="1" x14ac:dyDescent="0.2">
      <c r="B145" s="404"/>
      <c r="C145" s="651"/>
      <c r="D145" s="651"/>
      <c r="E145" s="405"/>
      <c r="F145" s="406"/>
      <c r="G145" s="407"/>
      <c r="H145" s="412"/>
      <c r="I145" s="620">
        <v>3</v>
      </c>
      <c r="J145" s="409"/>
      <c r="K145" s="410"/>
      <c r="L145" s="406"/>
      <c r="M145" s="407"/>
      <c r="N145" s="411"/>
      <c r="O145" s="620">
        <v>1</v>
      </c>
    </row>
    <row r="146" spans="2:15" ht="18" customHeight="1" x14ac:dyDescent="0.2">
      <c r="B146" s="461"/>
      <c r="C146" s="652"/>
      <c r="D146" s="652"/>
      <c r="E146" s="462"/>
      <c r="F146" s="463"/>
      <c r="G146" s="464"/>
      <c r="H146" s="479"/>
      <c r="I146" s="612">
        <v>1</v>
      </c>
      <c r="J146" s="466"/>
      <c r="K146" s="467"/>
      <c r="L146" s="463"/>
      <c r="M146" s="464"/>
      <c r="N146" s="468"/>
      <c r="O146" s="612">
        <v>2</v>
      </c>
    </row>
    <row r="147" spans="2:15" ht="18" customHeight="1" x14ac:dyDescent="0.2">
      <c r="B147" s="461"/>
      <c r="C147" s="652"/>
      <c r="D147" s="652"/>
      <c r="E147" s="462"/>
      <c r="F147" s="463"/>
      <c r="G147" s="464"/>
      <c r="H147" s="479"/>
      <c r="I147" s="612">
        <v>2</v>
      </c>
      <c r="J147" s="466"/>
      <c r="K147" s="467"/>
      <c r="L147" s="463"/>
      <c r="M147" s="464"/>
      <c r="N147" s="468"/>
      <c r="O147" s="612">
        <v>3</v>
      </c>
    </row>
    <row r="148" spans="2:15" ht="18" customHeight="1" x14ac:dyDescent="0.2">
      <c r="B148" s="461"/>
      <c r="C148" s="652"/>
      <c r="D148" s="652"/>
      <c r="E148" s="462"/>
      <c r="F148" s="463"/>
      <c r="G148" s="464"/>
      <c r="H148" s="479"/>
      <c r="I148" s="612">
        <v>3</v>
      </c>
      <c r="J148" s="466"/>
      <c r="K148" s="467"/>
      <c r="L148" s="463"/>
      <c r="M148" s="464"/>
      <c r="N148" s="468"/>
      <c r="O148" s="612">
        <v>1</v>
      </c>
    </row>
    <row r="149" spans="2:15" ht="18" customHeight="1" x14ac:dyDescent="0.2">
      <c r="B149" s="404"/>
      <c r="C149" s="651"/>
      <c r="D149" s="651"/>
      <c r="E149" s="405"/>
      <c r="F149" s="406"/>
      <c r="G149" s="407"/>
      <c r="H149" s="412"/>
      <c r="I149" s="620">
        <v>1</v>
      </c>
      <c r="J149" s="409"/>
      <c r="K149" s="410"/>
      <c r="L149" s="406"/>
      <c r="M149" s="407"/>
      <c r="N149" s="411"/>
      <c r="O149" s="620">
        <v>2</v>
      </c>
    </row>
    <row r="150" spans="2:15" ht="18" customHeight="1" x14ac:dyDescent="0.2">
      <c r="B150" s="404"/>
      <c r="C150" s="651"/>
      <c r="D150" s="651"/>
      <c r="E150" s="405"/>
      <c r="F150" s="406"/>
      <c r="G150" s="407"/>
      <c r="H150" s="412"/>
      <c r="I150" s="620">
        <v>2</v>
      </c>
      <c r="J150" s="409"/>
      <c r="K150" s="410"/>
      <c r="L150" s="406"/>
      <c r="M150" s="407"/>
      <c r="N150" s="411"/>
      <c r="O150" s="620">
        <v>3</v>
      </c>
    </row>
    <row r="151" spans="2:15" ht="18" customHeight="1" x14ac:dyDescent="0.2">
      <c r="B151" s="404"/>
      <c r="C151" s="651"/>
      <c r="D151" s="651"/>
      <c r="E151" s="405"/>
      <c r="F151" s="406"/>
      <c r="G151" s="407"/>
      <c r="H151" s="412"/>
      <c r="I151" s="620">
        <v>3</v>
      </c>
      <c r="J151" s="409"/>
      <c r="K151" s="410"/>
      <c r="L151" s="406"/>
      <c r="M151" s="407"/>
      <c r="N151" s="411"/>
      <c r="O151" s="620">
        <v>1</v>
      </c>
    </row>
    <row r="152" spans="2:15" ht="18" customHeight="1" x14ac:dyDescent="0.2">
      <c r="B152" s="461"/>
      <c r="C152" s="652"/>
      <c r="D152" s="652"/>
      <c r="E152" s="462"/>
      <c r="F152" s="463"/>
      <c r="G152" s="464"/>
      <c r="H152" s="479"/>
      <c r="I152" s="612">
        <v>1</v>
      </c>
      <c r="J152" s="466"/>
      <c r="K152" s="467"/>
      <c r="L152" s="463"/>
      <c r="M152" s="464"/>
      <c r="N152" s="468"/>
      <c r="O152" s="612">
        <v>2</v>
      </c>
    </row>
    <row r="153" spans="2:15" ht="18" customHeight="1" x14ac:dyDescent="0.2">
      <c r="B153" s="461"/>
      <c r="C153" s="652"/>
      <c r="D153" s="652"/>
      <c r="E153" s="462"/>
      <c r="F153" s="463"/>
      <c r="G153" s="464"/>
      <c r="H153" s="479"/>
      <c r="I153" s="612">
        <v>2</v>
      </c>
      <c r="J153" s="466"/>
      <c r="K153" s="467"/>
      <c r="L153" s="463"/>
      <c r="M153" s="464"/>
      <c r="N153" s="468"/>
      <c r="O153" s="612">
        <v>3</v>
      </c>
    </row>
    <row r="154" spans="2:15" ht="18" customHeight="1" x14ac:dyDescent="0.2">
      <c r="B154" s="461"/>
      <c r="C154" s="652"/>
      <c r="D154" s="652"/>
      <c r="E154" s="462"/>
      <c r="F154" s="463"/>
      <c r="G154" s="464"/>
      <c r="H154" s="479"/>
      <c r="I154" s="612">
        <v>3</v>
      </c>
      <c r="J154" s="466"/>
      <c r="K154" s="467"/>
      <c r="L154" s="463"/>
      <c r="M154" s="464"/>
      <c r="N154" s="468"/>
      <c r="O154" s="612">
        <v>1</v>
      </c>
    </row>
    <row r="155" spans="2:15" ht="18" customHeight="1" x14ac:dyDescent="0.2">
      <c r="B155" s="404"/>
      <c r="C155" s="651"/>
      <c r="D155" s="651"/>
      <c r="E155" s="405"/>
      <c r="F155" s="406"/>
      <c r="G155" s="407"/>
      <c r="H155" s="412"/>
      <c r="I155" s="620">
        <v>1</v>
      </c>
      <c r="J155" s="409"/>
      <c r="K155" s="410"/>
      <c r="L155" s="406"/>
      <c r="M155" s="407"/>
      <c r="N155" s="411"/>
      <c r="O155" s="620">
        <v>2</v>
      </c>
    </row>
    <row r="156" spans="2:15" ht="18" customHeight="1" x14ac:dyDescent="0.2">
      <c r="B156" s="404"/>
      <c r="C156" s="651"/>
      <c r="D156" s="651"/>
      <c r="E156" s="405"/>
      <c r="F156" s="406"/>
      <c r="G156" s="407"/>
      <c r="H156" s="412"/>
      <c r="I156" s="620">
        <v>2</v>
      </c>
      <c r="J156" s="409"/>
      <c r="K156" s="410"/>
      <c r="L156" s="406"/>
      <c r="M156" s="407"/>
      <c r="N156" s="411"/>
      <c r="O156" s="620">
        <v>3</v>
      </c>
    </row>
    <row r="157" spans="2:15" ht="18" customHeight="1" x14ac:dyDescent="0.2">
      <c r="B157" s="404"/>
      <c r="C157" s="651"/>
      <c r="D157" s="651"/>
      <c r="E157" s="405"/>
      <c r="F157" s="406"/>
      <c r="G157" s="407"/>
      <c r="H157" s="412"/>
      <c r="I157" s="620">
        <v>3</v>
      </c>
      <c r="J157" s="409"/>
      <c r="K157" s="410"/>
      <c r="L157" s="406"/>
      <c r="M157" s="407"/>
      <c r="N157" s="411"/>
      <c r="O157" s="620">
        <v>1</v>
      </c>
    </row>
    <row r="158" spans="2:15" ht="18" customHeight="1" x14ac:dyDescent="0.2">
      <c r="B158" s="461"/>
      <c r="C158" s="652"/>
      <c r="D158" s="652"/>
      <c r="E158" s="462"/>
      <c r="F158" s="463"/>
      <c r="G158" s="464"/>
      <c r="H158" s="479"/>
      <c r="I158" s="612">
        <v>1</v>
      </c>
      <c r="J158" s="466"/>
      <c r="K158" s="467"/>
      <c r="L158" s="463"/>
      <c r="M158" s="464"/>
      <c r="N158" s="468"/>
      <c r="O158" s="612">
        <v>2</v>
      </c>
    </row>
    <row r="159" spans="2:15" ht="18" customHeight="1" x14ac:dyDescent="0.2">
      <c r="B159" s="461"/>
      <c r="C159" s="652"/>
      <c r="D159" s="652"/>
      <c r="E159" s="462"/>
      <c r="F159" s="463"/>
      <c r="G159" s="464"/>
      <c r="H159" s="479"/>
      <c r="I159" s="612">
        <v>2</v>
      </c>
      <c r="J159" s="466"/>
      <c r="K159" s="467"/>
      <c r="L159" s="463"/>
      <c r="M159" s="464"/>
      <c r="N159" s="468"/>
      <c r="O159" s="612">
        <v>3</v>
      </c>
    </row>
    <row r="160" spans="2:15" ht="18" customHeight="1" x14ac:dyDescent="0.2">
      <c r="B160" s="461"/>
      <c r="C160" s="652"/>
      <c r="D160" s="652"/>
      <c r="E160" s="462"/>
      <c r="F160" s="463"/>
      <c r="G160" s="464"/>
      <c r="H160" s="479"/>
      <c r="I160" s="612">
        <v>3</v>
      </c>
      <c r="J160" s="466"/>
      <c r="K160" s="467"/>
      <c r="L160" s="463"/>
      <c r="M160" s="464"/>
      <c r="N160" s="468"/>
      <c r="O160" s="612">
        <v>1</v>
      </c>
    </row>
    <row r="161" spans="2:15" ht="18" customHeight="1" x14ac:dyDescent="0.2">
      <c r="B161" s="404"/>
      <c r="C161" s="651"/>
      <c r="D161" s="651"/>
      <c r="E161" s="405"/>
      <c r="F161" s="406"/>
      <c r="G161" s="407"/>
      <c r="H161" s="412"/>
      <c r="I161" s="620">
        <v>1</v>
      </c>
      <c r="J161" s="409"/>
      <c r="K161" s="410"/>
      <c r="L161" s="406"/>
      <c r="M161" s="407"/>
      <c r="N161" s="411"/>
      <c r="O161" s="620">
        <v>2</v>
      </c>
    </row>
    <row r="162" spans="2:15" ht="18" customHeight="1" x14ac:dyDescent="0.2">
      <c r="B162" s="404"/>
      <c r="C162" s="651"/>
      <c r="D162" s="651"/>
      <c r="E162" s="405"/>
      <c r="F162" s="406"/>
      <c r="G162" s="407"/>
      <c r="H162" s="412"/>
      <c r="I162" s="620">
        <v>2</v>
      </c>
      <c r="J162" s="409"/>
      <c r="K162" s="410"/>
      <c r="L162" s="406"/>
      <c r="M162" s="407"/>
      <c r="N162" s="411"/>
      <c r="O162" s="620">
        <v>3</v>
      </c>
    </row>
    <row r="163" spans="2:15" ht="18" customHeight="1" x14ac:dyDescent="0.2">
      <c r="B163" s="404"/>
      <c r="C163" s="651"/>
      <c r="D163" s="651"/>
      <c r="E163" s="405"/>
      <c r="F163" s="406"/>
      <c r="G163" s="407"/>
      <c r="H163" s="412"/>
      <c r="I163" s="620">
        <v>3</v>
      </c>
      <c r="J163" s="409"/>
      <c r="K163" s="410"/>
      <c r="L163" s="406"/>
      <c r="M163" s="407"/>
      <c r="N163" s="411"/>
      <c r="O163" s="620">
        <v>1</v>
      </c>
    </row>
    <row r="164" spans="2:15" ht="18" customHeight="1" x14ac:dyDescent="0.2">
      <c r="B164" s="461"/>
      <c r="C164" s="652"/>
      <c r="D164" s="652"/>
      <c r="E164" s="462"/>
      <c r="F164" s="463"/>
      <c r="G164" s="464"/>
      <c r="H164" s="479"/>
      <c r="I164" s="612">
        <v>1</v>
      </c>
      <c r="J164" s="466"/>
      <c r="K164" s="467"/>
      <c r="L164" s="463"/>
      <c r="M164" s="464"/>
      <c r="N164" s="468"/>
      <c r="O164" s="612">
        <v>2</v>
      </c>
    </row>
    <row r="165" spans="2:15" ht="18" customHeight="1" x14ac:dyDescent="0.2">
      <c r="B165" s="461"/>
      <c r="C165" s="652"/>
      <c r="D165" s="652"/>
      <c r="E165" s="462"/>
      <c r="F165" s="463"/>
      <c r="G165" s="464"/>
      <c r="H165" s="479"/>
      <c r="I165" s="612">
        <v>2</v>
      </c>
      <c r="J165" s="466"/>
      <c r="K165" s="467"/>
      <c r="L165" s="463"/>
      <c r="M165" s="464"/>
      <c r="N165" s="468"/>
      <c r="O165" s="612">
        <v>3</v>
      </c>
    </row>
    <row r="166" spans="2:15" ht="18" customHeight="1" x14ac:dyDescent="0.2">
      <c r="B166" s="461"/>
      <c r="C166" s="652"/>
      <c r="D166" s="652"/>
      <c r="E166" s="462"/>
      <c r="F166" s="463"/>
      <c r="G166" s="464"/>
      <c r="H166" s="479"/>
      <c r="I166" s="612">
        <v>3</v>
      </c>
      <c r="J166" s="466"/>
      <c r="K166" s="467"/>
      <c r="L166" s="463"/>
      <c r="M166" s="464"/>
      <c r="N166" s="468"/>
      <c r="O166" s="612">
        <v>1</v>
      </c>
    </row>
    <row r="167" spans="2:15" ht="18" customHeight="1" x14ac:dyDescent="0.2">
      <c r="B167" s="404"/>
      <c r="C167" s="651"/>
      <c r="D167" s="651"/>
      <c r="E167" s="405"/>
      <c r="F167" s="406"/>
      <c r="G167" s="407"/>
      <c r="H167" s="412"/>
      <c r="I167" s="620">
        <v>1</v>
      </c>
      <c r="J167" s="409"/>
      <c r="K167" s="410"/>
      <c r="L167" s="406"/>
      <c r="M167" s="407"/>
      <c r="N167" s="411"/>
      <c r="O167" s="620">
        <v>2</v>
      </c>
    </row>
    <row r="168" spans="2:15" ht="18" customHeight="1" x14ac:dyDescent="0.2">
      <c r="B168" s="404"/>
      <c r="C168" s="651"/>
      <c r="D168" s="651"/>
      <c r="E168" s="405"/>
      <c r="F168" s="406"/>
      <c r="G168" s="407"/>
      <c r="H168" s="412"/>
      <c r="I168" s="620">
        <v>2</v>
      </c>
      <c r="J168" s="409"/>
      <c r="K168" s="410"/>
      <c r="L168" s="406"/>
      <c r="M168" s="407"/>
      <c r="N168" s="411"/>
      <c r="O168" s="620">
        <v>3</v>
      </c>
    </row>
    <row r="169" spans="2:15" ht="18" customHeight="1" x14ac:dyDescent="0.2">
      <c r="B169" s="404"/>
      <c r="C169" s="651"/>
      <c r="D169" s="651"/>
      <c r="E169" s="405"/>
      <c r="F169" s="406"/>
      <c r="G169" s="407"/>
      <c r="H169" s="412"/>
      <c r="I169" s="620">
        <v>3</v>
      </c>
      <c r="J169" s="409"/>
      <c r="K169" s="410"/>
      <c r="L169" s="406"/>
      <c r="M169" s="407"/>
      <c r="N169" s="411"/>
      <c r="O169" s="620">
        <v>1</v>
      </c>
    </row>
    <row r="170" spans="2:15" ht="18" customHeight="1" x14ac:dyDescent="0.2">
      <c r="B170" s="461"/>
      <c r="C170" s="652"/>
      <c r="D170" s="652"/>
      <c r="E170" s="462"/>
      <c r="F170" s="463"/>
      <c r="G170" s="464"/>
      <c r="H170" s="479"/>
      <c r="I170" s="612">
        <v>1</v>
      </c>
      <c r="J170" s="466"/>
      <c r="K170" s="467"/>
      <c r="L170" s="463"/>
      <c r="M170" s="464"/>
      <c r="N170" s="468"/>
      <c r="O170" s="612">
        <v>2</v>
      </c>
    </row>
    <row r="171" spans="2:15" ht="18" customHeight="1" x14ac:dyDescent="0.2">
      <c r="B171" s="461"/>
      <c r="C171" s="652"/>
      <c r="D171" s="652"/>
      <c r="E171" s="462"/>
      <c r="F171" s="463"/>
      <c r="G171" s="464"/>
      <c r="H171" s="479"/>
      <c r="I171" s="612">
        <v>2</v>
      </c>
      <c r="J171" s="466"/>
      <c r="K171" s="467"/>
      <c r="L171" s="463"/>
      <c r="M171" s="464"/>
      <c r="N171" s="468"/>
      <c r="O171" s="612">
        <v>3</v>
      </c>
    </row>
    <row r="172" spans="2:15" ht="18" customHeight="1" x14ac:dyDescent="0.2">
      <c r="B172" s="461"/>
      <c r="C172" s="652"/>
      <c r="D172" s="652"/>
      <c r="E172" s="462"/>
      <c r="F172" s="463"/>
      <c r="G172" s="464"/>
      <c r="H172" s="479"/>
      <c r="I172" s="612">
        <v>3</v>
      </c>
      <c r="J172" s="466"/>
      <c r="K172" s="467"/>
      <c r="L172" s="463"/>
      <c r="M172" s="464"/>
      <c r="N172" s="468"/>
      <c r="O172" s="612">
        <v>1</v>
      </c>
    </row>
    <row r="173" spans="2:15" ht="18" customHeight="1" x14ac:dyDescent="0.2">
      <c r="B173" s="404"/>
      <c r="C173" s="651"/>
      <c r="D173" s="651"/>
      <c r="E173" s="405"/>
      <c r="F173" s="406"/>
      <c r="G173" s="407"/>
      <c r="H173" s="412"/>
      <c r="I173" s="620">
        <v>1</v>
      </c>
      <c r="J173" s="409"/>
      <c r="K173" s="410"/>
      <c r="L173" s="406"/>
      <c r="M173" s="407"/>
      <c r="N173" s="411"/>
      <c r="O173" s="620">
        <v>2</v>
      </c>
    </row>
    <row r="174" spans="2:15" ht="18" customHeight="1" x14ac:dyDescent="0.2">
      <c r="B174" s="404"/>
      <c r="C174" s="651"/>
      <c r="D174" s="651"/>
      <c r="E174" s="405"/>
      <c r="F174" s="406"/>
      <c r="G174" s="407"/>
      <c r="H174" s="412"/>
      <c r="I174" s="620">
        <v>2</v>
      </c>
      <c r="J174" s="409"/>
      <c r="K174" s="410"/>
      <c r="L174" s="406"/>
      <c r="M174" s="407"/>
      <c r="N174" s="411"/>
      <c r="O174" s="620">
        <v>3</v>
      </c>
    </row>
    <row r="175" spans="2:15" ht="18" customHeight="1" x14ac:dyDescent="0.2">
      <c r="B175" s="404"/>
      <c r="C175" s="655"/>
      <c r="D175" s="655"/>
      <c r="E175" s="431"/>
      <c r="F175" s="432"/>
      <c r="G175" s="433"/>
      <c r="H175" s="434"/>
      <c r="I175" s="617">
        <v>3</v>
      </c>
      <c r="J175" s="435"/>
      <c r="K175" s="436"/>
      <c r="L175" s="432"/>
      <c r="M175" s="433"/>
      <c r="N175" s="437"/>
      <c r="O175" s="617">
        <v>1</v>
      </c>
    </row>
    <row r="176" spans="2:15" ht="18" customHeight="1" x14ac:dyDescent="0.2">
      <c r="B176" s="487"/>
      <c r="C176" s="656"/>
      <c r="D176" s="656"/>
      <c r="E176" s="488"/>
      <c r="F176" s="489"/>
      <c r="G176" s="490"/>
      <c r="H176" s="491"/>
      <c r="I176" s="614">
        <v>1</v>
      </c>
      <c r="J176" s="492"/>
      <c r="K176" s="493"/>
      <c r="L176" s="489"/>
      <c r="M176" s="490"/>
      <c r="N176" s="494"/>
      <c r="O176" s="614">
        <v>2</v>
      </c>
    </row>
    <row r="177" spans="2:15" ht="18" customHeight="1" x14ac:dyDescent="0.2">
      <c r="B177" s="487"/>
      <c r="C177" s="656"/>
      <c r="D177" s="656"/>
      <c r="E177" s="488"/>
      <c r="F177" s="489"/>
      <c r="G177" s="490"/>
      <c r="H177" s="491"/>
      <c r="I177" s="614">
        <v>2</v>
      </c>
      <c r="J177" s="492"/>
      <c r="K177" s="493"/>
      <c r="L177" s="489"/>
      <c r="M177" s="490"/>
      <c r="N177" s="494"/>
      <c r="O177" s="614">
        <v>3</v>
      </c>
    </row>
    <row r="178" spans="2:15" s="430" customFormat="1" ht="18" customHeight="1" x14ac:dyDescent="0.2">
      <c r="B178" s="487"/>
      <c r="C178" s="656"/>
      <c r="D178" s="656"/>
      <c r="E178" s="488"/>
      <c r="F178" s="489"/>
      <c r="G178" s="490"/>
      <c r="H178" s="491"/>
      <c r="I178" s="614">
        <v>3</v>
      </c>
      <c r="J178" s="492"/>
      <c r="K178" s="493"/>
      <c r="L178" s="489"/>
      <c r="M178" s="490"/>
      <c r="N178" s="494"/>
      <c r="O178" s="614">
        <v>1</v>
      </c>
    </row>
    <row r="179" spans="2:15" s="430" customFormat="1" ht="18" customHeight="1" thickBot="1" x14ac:dyDescent="0.25">
      <c r="B179" s="420"/>
      <c r="C179" s="657"/>
      <c r="D179" s="657"/>
      <c r="E179" s="421"/>
      <c r="F179" s="422"/>
      <c r="G179" s="423"/>
      <c r="H179" s="424"/>
      <c r="I179" s="618">
        <v>1</v>
      </c>
      <c r="J179" s="425"/>
      <c r="K179" s="426"/>
      <c r="L179" s="422"/>
      <c r="M179" s="423"/>
      <c r="N179" s="427"/>
      <c r="O179" s="618">
        <v>2</v>
      </c>
    </row>
    <row r="180" spans="2:15" s="430" customFormat="1" x14ac:dyDescent="0.2">
      <c r="B180" s="428"/>
      <c r="C180" s="429"/>
      <c r="D180" s="428"/>
      <c r="E180" s="428"/>
      <c r="F180" s="428"/>
      <c r="G180" s="428"/>
      <c r="H180" s="428"/>
      <c r="I180" s="428"/>
      <c r="K180" s="428"/>
      <c r="L180" s="428"/>
      <c r="M180" s="428"/>
      <c r="N180" s="428"/>
      <c r="O180" s="428"/>
    </row>
    <row r="181" spans="2:15" s="430" customFormat="1" x14ac:dyDescent="0.2">
      <c r="B181" s="428"/>
      <c r="C181" s="429"/>
      <c r="D181" s="428"/>
      <c r="E181" s="428"/>
      <c r="F181" s="428"/>
      <c r="G181" s="428"/>
      <c r="H181" s="428"/>
      <c r="I181" s="428"/>
      <c r="K181" s="428"/>
      <c r="L181" s="428"/>
      <c r="M181" s="428"/>
      <c r="N181" s="428"/>
      <c r="O181" s="428"/>
    </row>
  </sheetData>
  <sheetProtection sheet="1" objects="1" scenarios="1"/>
  <customSheetViews>
    <customSheetView guid="{B63A9C9F-CFE4-40C9-8381-5421B247D702}" showGridLines="0" showRowCol="0" outlineSymbols="0" showRuler="0">
      <rowBreaks count="5" manualBreakCount="5">
        <brk id="49" max="16383" man="1"/>
        <brk id="94" max="16383" man="1"/>
        <brk id="140" max="16383" man="1"/>
        <brk id="189" max="16383" man="1"/>
        <brk id="234" max="16383" man="1"/>
      </rowBreaks>
      <pageMargins left="0.39370078740157483" right="0.39370078740157483" top="0.78740157480314965" bottom="0.78740157480314965" header="0" footer="0"/>
      <printOptions horizontalCentered="1"/>
      <pageSetup paperSize="9" scale="83" orientation="portrait" horizontalDpi="4294967292" r:id="rId1"/>
      <headerFooter alignWithMargins="0"/>
    </customSheetView>
  </customSheetViews>
  <mergeCells count="3">
    <mergeCell ref="B1:O1"/>
    <mergeCell ref="E3:H3"/>
    <mergeCell ref="K3:N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9" fitToHeight="6" orientation="portrait" horizontalDpi="4294967292" r:id="rId2"/>
  <headerFooter alignWithMargins="0">
    <oddHeader>&amp;CProgram pro zpracování výsledků: DOROST - DRUŽSTVA</oddHeader>
    <oddFooter>&amp;LAutor: Ing. Milan Hoffmann&amp;C&amp;P&amp;ROprávněný uživatel: SH ČMS</oddFooter>
  </headerFooter>
  <rowBreaks count="2" manualBreakCount="2">
    <brk id="40" max="16383" man="1"/>
    <brk id="76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>
    <pageSetUpPr autoPageBreaks="0"/>
  </sheetPr>
  <dimension ref="B1:O207"/>
  <sheetViews>
    <sheetView showGridLines="0" showRowColHeaders="0" zoomScaleNormal="100" workbookViewId="0"/>
  </sheetViews>
  <sheetFormatPr defaultColWidth="5.5703125" defaultRowHeight="12.75" x14ac:dyDescent="0.2"/>
  <cols>
    <col min="1" max="1" width="1.140625" style="95" customWidth="1"/>
    <col min="2" max="2" width="4.7109375" style="102" customWidth="1"/>
    <col min="3" max="3" width="17.7109375" style="103" customWidth="1"/>
    <col min="4" max="4" width="17.7109375" style="102" customWidth="1"/>
    <col min="5" max="8" width="6.7109375" style="102" customWidth="1"/>
    <col min="9" max="9" width="3.7109375" style="102" customWidth="1"/>
    <col min="10" max="10" width="0.85546875" style="95" customWidth="1"/>
    <col min="11" max="14" width="6.7109375" style="102" customWidth="1"/>
    <col min="15" max="15" width="3.7109375" style="102" customWidth="1"/>
    <col min="16" max="16" width="1.140625" style="95" customWidth="1"/>
    <col min="17" max="16384" width="5.5703125" style="95"/>
  </cols>
  <sheetData>
    <row r="1" spans="2:15" ht="26.25" x14ac:dyDescent="0.4">
      <c r="B1" s="786" t="s">
        <v>105</v>
      </c>
      <c r="C1" s="786"/>
      <c r="D1" s="786"/>
      <c r="E1" s="786"/>
      <c r="F1" s="786"/>
      <c r="G1" s="786"/>
      <c r="H1" s="786"/>
      <c r="I1" s="786"/>
      <c r="J1" s="786"/>
      <c r="K1" s="786"/>
      <c r="L1" s="786"/>
      <c r="M1" s="786"/>
      <c r="N1" s="786"/>
      <c r="O1" s="786"/>
    </row>
    <row r="2" spans="2:15" ht="15" customHeight="1" x14ac:dyDescent="0.4">
      <c r="B2" s="96"/>
      <c r="C2" s="97"/>
      <c r="D2" s="96"/>
      <c r="E2" s="96"/>
      <c r="F2" s="96"/>
      <c r="G2" s="96"/>
      <c r="H2" s="96"/>
      <c r="I2" s="96"/>
      <c r="K2" s="96"/>
      <c r="L2" s="96"/>
      <c r="M2" s="96"/>
      <c r="N2" s="96"/>
      <c r="O2" s="96"/>
    </row>
    <row r="3" spans="2:15" s="628" customFormat="1" ht="18" x14ac:dyDescent="0.25">
      <c r="B3" s="629"/>
      <c r="C3" s="821" t="str">
        <f>Start!$B$2</f>
        <v>Krajské kolo DOROSTU 2018</v>
      </c>
      <c r="D3" s="821"/>
      <c r="E3" s="821"/>
      <c r="F3" s="821"/>
      <c r="G3" s="821" t="str">
        <f>Start!$B$3</f>
        <v>9.6.2018 Chrudim</v>
      </c>
      <c r="H3" s="821"/>
      <c r="I3" s="821"/>
      <c r="J3" s="821"/>
      <c r="K3" s="821"/>
      <c r="L3" s="821"/>
      <c r="M3" s="821"/>
      <c r="N3" s="821"/>
      <c r="O3" s="629"/>
    </row>
    <row r="4" spans="2:15" ht="15" customHeight="1" thickBot="1" x14ac:dyDescent="0.45">
      <c r="B4" s="96"/>
      <c r="C4" s="97"/>
      <c r="D4" s="96"/>
      <c r="E4" s="96"/>
      <c r="F4" s="96"/>
      <c r="G4" s="96"/>
      <c r="H4" s="96"/>
      <c r="I4" s="96"/>
      <c r="K4" s="96"/>
      <c r="L4" s="96"/>
      <c r="M4" s="96"/>
      <c r="N4" s="96"/>
      <c r="O4" s="96"/>
    </row>
    <row r="5" spans="2:15" s="98" customFormat="1" ht="18" customHeight="1" thickBot="1" x14ac:dyDescent="0.25">
      <c r="C5" s="110" t="str">
        <f>Start!$D$5</f>
        <v>Dorci</v>
      </c>
      <c r="E5" s="822" t="s">
        <v>25</v>
      </c>
      <c r="F5" s="823"/>
      <c r="G5" s="823"/>
      <c r="H5" s="824"/>
      <c r="K5" s="822" t="s">
        <v>26</v>
      </c>
      <c r="L5" s="823"/>
      <c r="M5" s="823"/>
      <c r="N5" s="824"/>
    </row>
    <row r="6" spans="2:15" s="100" customFormat="1" ht="18" customHeight="1" thickBot="1" x14ac:dyDescent="0.25">
      <c r="B6" s="99" t="s">
        <v>1</v>
      </c>
      <c r="C6" s="391" t="s">
        <v>22</v>
      </c>
      <c r="D6" s="152" t="s">
        <v>35</v>
      </c>
      <c r="E6" s="456">
        <v>1</v>
      </c>
      <c r="F6" s="457">
        <v>2</v>
      </c>
      <c r="G6" s="458">
        <v>3</v>
      </c>
      <c r="H6" s="152" t="s">
        <v>24</v>
      </c>
      <c r="I6" s="152" t="s">
        <v>77</v>
      </c>
      <c r="J6" s="459"/>
      <c r="K6" s="456">
        <v>1</v>
      </c>
      <c r="L6" s="457">
        <v>2</v>
      </c>
      <c r="M6" s="458">
        <v>3</v>
      </c>
      <c r="N6" s="460" t="s">
        <v>24</v>
      </c>
      <c r="O6" s="152" t="s">
        <v>77</v>
      </c>
    </row>
    <row r="7" spans="2:15" ht="18" customHeight="1" x14ac:dyDescent="0.2">
      <c r="B7" s="771">
        <v>1</v>
      </c>
      <c r="C7" s="772" t="s">
        <v>217</v>
      </c>
      <c r="D7" s="772" t="s">
        <v>211</v>
      </c>
      <c r="E7" s="773"/>
      <c r="F7" s="774"/>
      <c r="G7" s="775"/>
      <c r="H7" s="776"/>
      <c r="I7" s="619">
        <v>1</v>
      </c>
      <c r="J7" s="777"/>
      <c r="K7" s="778"/>
      <c r="L7" s="774"/>
      <c r="M7" s="779"/>
      <c r="N7" s="780"/>
      <c r="O7" s="619">
        <v>2</v>
      </c>
    </row>
    <row r="8" spans="2:15" s="101" customFormat="1" ht="18" customHeight="1" x14ac:dyDescent="0.2">
      <c r="B8" s="404">
        <v>2</v>
      </c>
      <c r="C8" s="651" t="s">
        <v>222</v>
      </c>
      <c r="D8" s="651" t="s">
        <v>208</v>
      </c>
      <c r="E8" s="405"/>
      <c r="F8" s="406"/>
      <c r="G8" s="407"/>
      <c r="H8" s="408"/>
      <c r="I8" s="744">
        <v>2</v>
      </c>
      <c r="J8" s="409"/>
      <c r="K8" s="410"/>
      <c r="L8" s="406"/>
      <c r="M8" s="407"/>
      <c r="N8" s="411"/>
      <c r="O8" s="620">
        <v>3</v>
      </c>
    </row>
    <row r="9" spans="2:15" s="101" customFormat="1" ht="18" customHeight="1" x14ac:dyDescent="0.2">
      <c r="B9" s="404">
        <v>3</v>
      </c>
      <c r="C9" s="651" t="s">
        <v>253</v>
      </c>
      <c r="D9" s="651" t="s">
        <v>212</v>
      </c>
      <c r="E9" s="405"/>
      <c r="F9" s="406"/>
      <c r="G9" s="407"/>
      <c r="H9" s="412"/>
      <c r="I9" s="620">
        <v>3</v>
      </c>
      <c r="J9" s="409"/>
      <c r="K9" s="410"/>
      <c r="L9" s="406"/>
      <c r="M9" s="407"/>
      <c r="N9" s="411"/>
      <c r="O9" s="620">
        <v>1</v>
      </c>
    </row>
    <row r="10" spans="2:15" ht="18" customHeight="1" x14ac:dyDescent="0.2">
      <c r="B10" s="461">
        <v>4</v>
      </c>
      <c r="C10" s="652" t="s">
        <v>233</v>
      </c>
      <c r="D10" s="652" t="s">
        <v>213</v>
      </c>
      <c r="E10" s="462"/>
      <c r="F10" s="463"/>
      <c r="G10" s="464"/>
      <c r="H10" s="479"/>
      <c r="I10" s="612">
        <v>1</v>
      </c>
      <c r="J10" s="466"/>
      <c r="K10" s="467"/>
      <c r="L10" s="463"/>
      <c r="M10" s="464"/>
      <c r="N10" s="468"/>
      <c r="O10" s="612">
        <v>2</v>
      </c>
    </row>
    <row r="11" spans="2:15" s="101" customFormat="1" ht="18" customHeight="1" x14ac:dyDescent="0.2">
      <c r="B11" s="461">
        <v>5</v>
      </c>
      <c r="C11" s="652" t="s">
        <v>240</v>
      </c>
      <c r="D11" s="652" t="s">
        <v>214</v>
      </c>
      <c r="E11" s="462"/>
      <c r="F11" s="463"/>
      <c r="G11" s="464"/>
      <c r="H11" s="479"/>
      <c r="I11" s="616">
        <v>2</v>
      </c>
      <c r="J11" s="466"/>
      <c r="K11" s="467"/>
      <c r="L11" s="463"/>
      <c r="M11" s="464"/>
      <c r="N11" s="468"/>
      <c r="O11" s="612">
        <v>3</v>
      </c>
    </row>
    <row r="12" spans="2:15" s="101" customFormat="1" ht="18" customHeight="1" x14ac:dyDescent="0.2">
      <c r="B12" s="461">
        <v>6</v>
      </c>
      <c r="C12" s="652" t="s">
        <v>245</v>
      </c>
      <c r="D12" s="652" t="s">
        <v>215</v>
      </c>
      <c r="E12" s="462"/>
      <c r="F12" s="463"/>
      <c r="G12" s="464"/>
      <c r="H12" s="479"/>
      <c r="I12" s="616">
        <v>3</v>
      </c>
      <c r="J12" s="466"/>
      <c r="K12" s="467"/>
      <c r="L12" s="463"/>
      <c r="M12" s="464"/>
      <c r="N12" s="468"/>
      <c r="O12" s="612">
        <v>1</v>
      </c>
    </row>
    <row r="13" spans="2:15" ht="18" customHeight="1" x14ac:dyDescent="0.2">
      <c r="B13" s="404">
        <v>7</v>
      </c>
      <c r="C13" s="651" t="s">
        <v>218</v>
      </c>
      <c r="D13" s="651" t="s">
        <v>211</v>
      </c>
      <c r="E13" s="405"/>
      <c r="F13" s="406"/>
      <c r="G13" s="407"/>
      <c r="H13" s="412"/>
      <c r="I13" s="620">
        <v>1</v>
      </c>
      <c r="J13" s="409"/>
      <c r="K13" s="410"/>
      <c r="L13" s="406"/>
      <c r="M13" s="407"/>
      <c r="N13" s="411"/>
      <c r="O13" s="620">
        <v>2</v>
      </c>
    </row>
    <row r="14" spans="2:15" s="101" customFormat="1" ht="18" customHeight="1" x14ac:dyDescent="0.2">
      <c r="B14" s="404">
        <v>8</v>
      </c>
      <c r="C14" s="651" t="s">
        <v>223</v>
      </c>
      <c r="D14" s="651" t="s">
        <v>208</v>
      </c>
      <c r="E14" s="405"/>
      <c r="F14" s="406"/>
      <c r="G14" s="407"/>
      <c r="H14" s="412"/>
      <c r="I14" s="620">
        <v>2</v>
      </c>
      <c r="J14" s="409"/>
      <c r="K14" s="410"/>
      <c r="L14" s="406"/>
      <c r="M14" s="407"/>
      <c r="N14" s="411"/>
      <c r="O14" s="620">
        <v>3</v>
      </c>
    </row>
    <row r="15" spans="2:15" s="101" customFormat="1" ht="18" customHeight="1" x14ac:dyDescent="0.2">
      <c r="B15" s="404">
        <v>9</v>
      </c>
      <c r="C15" s="651" t="s">
        <v>229</v>
      </c>
      <c r="D15" s="651" t="s">
        <v>212</v>
      </c>
      <c r="E15" s="405"/>
      <c r="F15" s="406"/>
      <c r="G15" s="407"/>
      <c r="H15" s="412"/>
      <c r="I15" s="620">
        <v>3</v>
      </c>
      <c r="J15" s="409"/>
      <c r="K15" s="410"/>
      <c r="L15" s="406"/>
      <c r="M15" s="407"/>
      <c r="N15" s="411"/>
      <c r="O15" s="620">
        <v>1</v>
      </c>
    </row>
    <row r="16" spans="2:15" ht="18" customHeight="1" x14ac:dyDescent="0.2">
      <c r="B16" s="461">
        <v>10</v>
      </c>
      <c r="C16" s="652" t="s">
        <v>234</v>
      </c>
      <c r="D16" s="652" t="s">
        <v>213</v>
      </c>
      <c r="E16" s="462"/>
      <c r="F16" s="463"/>
      <c r="G16" s="464"/>
      <c r="H16" s="479"/>
      <c r="I16" s="612">
        <v>1</v>
      </c>
      <c r="J16" s="466"/>
      <c r="K16" s="467"/>
      <c r="L16" s="463"/>
      <c r="M16" s="464"/>
      <c r="N16" s="468"/>
      <c r="O16" s="612">
        <v>2</v>
      </c>
    </row>
    <row r="17" spans="2:15" s="101" customFormat="1" ht="18" customHeight="1" x14ac:dyDescent="0.2">
      <c r="B17" s="461">
        <v>12</v>
      </c>
      <c r="C17" s="652" t="s">
        <v>246</v>
      </c>
      <c r="D17" s="652" t="s">
        <v>215</v>
      </c>
      <c r="E17" s="462"/>
      <c r="F17" s="463"/>
      <c r="G17" s="464"/>
      <c r="H17" s="479"/>
      <c r="I17" s="612">
        <v>2</v>
      </c>
      <c r="J17" s="466"/>
      <c r="K17" s="467"/>
      <c r="L17" s="463"/>
      <c r="M17" s="464"/>
      <c r="N17" s="468"/>
      <c r="O17" s="612">
        <v>3</v>
      </c>
    </row>
    <row r="18" spans="2:15" s="101" customFormat="1" ht="18" customHeight="1" x14ac:dyDescent="0.2">
      <c r="B18" s="461">
        <v>13</v>
      </c>
      <c r="C18" s="652" t="s">
        <v>219</v>
      </c>
      <c r="D18" s="652" t="s">
        <v>211</v>
      </c>
      <c r="E18" s="462"/>
      <c r="F18" s="463"/>
      <c r="G18" s="464"/>
      <c r="H18" s="479"/>
      <c r="I18" s="612">
        <v>3</v>
      </c>
      <c r="J18" s="466"/>
      <c r="K18" s="467"/>
      <c r="L18" s="463"/>
      <c r="M18" s="464"/>
      <c r="N18" s="468"/>
      <c r="O18" s="612">
        <v>1</v>
      </c>
    </row>
    <row r="19" spans="2:15" ht="18" customHeight="1" x14ac:dyDescent="0.2">
      <c r="B19" s="404">
        <v>14</v>
      </c>
      <c r="C19" s="651" t="s">
        <v>224</v>
      </c>
      <c r="D19" s="651" t="s">
        <v>208</v>
      </c>
      <c r="E19" s="405"/>
      <c r="F19" s="406"/>
      <c r="G19" s="407"/>
      <c r="H19" s="412"/>
      <c r="I19" s="620">
        <v>1</v>
      </c>
      <c r="J19" s="409"/>
      <c r="K19" s="410"/>
      <c r="L19" s="406"/>
      <c r="M19" s="407"/>
      <c r="N19" s="411"/>
      <c r="O19" s="620">
        <v>2</v>
      </c>
    </row>
    <row r="20" spans="2:15" s="101" customFormat="1" ht="18" customHeight="1" x14ac:dyDescent="0.2">
      <c r="B20" s="404">
        <v>16</v>
      </c>
      <c r="C20" s="651" t="s">
        <v>235</v>
      </c>
      <c r="D20" s="651" t="s">
        <v>213</v>
      </c>
      <c r="E20" s="405"/>
      <c r="F20" s="406"/>
      <c r="G20" s="407"/>
      <c r="H20" s="412"/>
      <c r="I20" s="620">
        <v>2</v>
      </c>
      <c r="J20" s="409"/>
      <c r="K20" s="410"/>
      <c r="L20" s="406"/>
      <c r="M20" s="407"/>
      <c r="N20" s="411"/>
      <c r="O20" s="620">
        <v>3</v>
      </c>
    </row>
    <row r="21" spans="2:15" s="101" customFormat="1" ht="18" customHeight="1" x14ac:dyDescent="0.2">
      <c r="B21" s="404">
        <v>17</v>
      </c>
      <c r="C21" s="651" t="s">
        <v>241</v>
      </c>
      <c r="D21" s="651" t="s">
        <v>214</v>
      </c>
      <c r="E21" s="405"/>
      <c r="F21" s="406"/>
      <c r="G21" s="407"/>
      <c r="H21" s="412"/>
      <c r="I21" s="620">
        <v>3</v>
      </c>
      <c r="J21" s="409"/>
      <c r="K21" s="410"/>
      <c r="L21" s="406"/>
      <c r="M21" s="407"/>
      <c r="N21" s="411"/>
      <c r="O21" s="620">
        <v>1</v>
      </c>
    </row>
    <row r="22" spans="2:15" ht="18" customHeight="1" x14ac:dyDescent="0.2">
      <c r="B22" s="461">
        <v>18</v>
      </c>
      <c r="C22" s="652" t="s">
        <v>247</v>
      </c>
      <c r="D22" s="652" t="s">
        <v>215</v>
      </c>
      <c r="E22" s="462"/>
      <c r="F22" s="463"/>
      <c r="G22" s="464"/>
      <c r="H22" s="479"/>
      <c r="I22" s="612">
        <v>1</v>
      </c>
      <c r="J22" s="466"/>
      <c r="K22" s="467"/>
      <c r="L22" s="463"/>
      <c r="M22" s="464"/>
      <c r="N22" s="468"/>
      <c r="O22" s="612">
        <v>2</v>
      </c>
    </row>
    <row r="23" spans="2:15" ht="18" customHeight="1" x14ac:dyDescent="0.2">
      <c r="B23" s="461">
        <v>19</v>
      </c>
      <c r="C23" s="652" t="s">
        <v>255</v>
      </c>
      <c r="D23" s="652" t="s">
        <v>211</v>
      </c>
      <c r="E23" s="462"/>
      <c r="F23" s="463"/>
      <c r="G23" s="464"/>
      <c r="H23" s="479"/>
      <c r="I23" s="612">
        <v>2</v>
      </c>
      <c r="J23" s="466"/>
      <c r="K23" s="467"/>
      <c r="L23" s="463"/>
      <c r="M23" s="464"/>
      <c r="N23" s="468"/>
      <c r="O23" s="612">
        <v>3</v>
      </c>
    </row>
    <row r="24" spans="2:15" ht="18" customHeight="1" x14ac:dyDescent="0.2">
      <c r="B24" s="461">
        <v>20</v>
      </c>
      <c r="C24" s="652" t="s">
        <v>227</v>
      </c>
      <c r="D24" s="652" t="s">
        <v>208</v>
      </c>
      <c r="E24" s="462"/>
      <c r="F24" s="463"/>
      <c r="G24" s="464"/>
      <c r="H24" s="479"/>
      <c r="I24" s="612">
        <v>3</v>
      </c>
      <c r="J24" s="466"/>
      <c r="K24" s="467"/>
      <c r="L24" s="463"/>
      <c r="M24" s="464"/>
      <c r="N24" s="468"/>
      <c r="O24" s="612">
        <v>1</v>
      </c>
    </row>
    <row r="25" spans="2:15" ht="18" customHeight="1" x14ac:dyDescent="0.2">
      <c r="B25" s="404">
        <v>21</v>
      </c>
      <c r="C25" s="651" t="s">
        <v>230</v>
      </c>
      <c r="D25" s="651" t="s">
        <v>212</v>
      </c>
      <c r="E25" s="405"/>
      <c r="F25" s="406"/>
      <c r="G25" s="407"/>
      <c r="H25" s="412"/>
      <c r="I25" s="620">
        <v>1</v>
      </c>
      <c r="J25" s="409"/>
      <c r="K25" s="410"/>
      <c r="L25" s="406"/>
      <c r="M25" s="407"/>
      <c r="N25" s="411"/>
      <c r="O25" s="620">
        <v>2</v>
      </c>
    </row>
    <row r="26" spans="2:15" ht="18" customHeight="1" x14ac:dyDescent="0.2">
      <c r="B26" s="404">
        <v>22</v>
      </c>
      <c r="C26" s="651" t="s">
        <v>236</v>
      </c>
      <c r="D26" s="651" t="s">
        <v>213</v>
      </c>
      <c r="E26" s="405"/>
      <c r="F26" s="406"/>
      <c r="G26" s="407"/>
      <c r="H26" s="412"/>
      <c r="I26" s="620">
        <v>2</v>
      </c>
      <c r="J26" s="409"/>
      <c r="K26" s="410"/>
      <c r="L26" s="406"/>
      <c r="M26" s="407"/>
      <c r="N26" s="411"/>
      <c r="O26" s="620">
        <v>3</v>
      </c>
    </row>
    <row r="27" spans="2:15" ht="18" customHeight="1" x14ac:dyDescent="0.2">
      <c r="B27" s="404">
        <v>24</v>
      </c>
      <c r="C27" s="651" t="s">
        <v>248</v>
      </c>
      <c r="D27" s="651" t="s">
        <v>215</v>
      </c>
      <c r="E27" s="405"/>
      <c r="F27" s="406"/>
      <c r="G27" s="407"/>
      <c r="H27" s="412"/>
      <c r="I27" s="620">
        <v>3</v>
      </c>
      <c r="J27" s="409"/>
      <c r="K27" s="410"/>
      <c r="L27" s="406"/>
      <c r="M27" s="407"/>
      <c r="N27" s="411"/>
      <c r="O27" s="620">
        <v>1</v>
      </c>
    </row>
    <row r="28" spans="2:15" ht="18" customHeight="1" x14ac:dyDescent="0.2">
      <c r="B28" s="461">
        <v>25</v>
      </c>
      <c r="C28" s="652" t="s">
        <v>220</v>
      </c>
      <c r="D28" s="652" t="s">
        <v>211</v>
      </c>
      <c r="E28" s="462"/>
      <c r="F28" s="463"/>
      <c r="G28" s="464"/>
      <c r="H28" s="479"/>
      <c r="I28" s="612">
        <v>1</v>
      </c>
      <c r="J28" s="466"/>
      <c r="K28" s="467"/>
      <c r="L28" s="463"/>
      <c r="M28" s="464"/>
      <c r="N28" s="468"/>
      <c r="O28" s="612">
        <v>2</v>
      </c>
    </row>
    <row r="29" spans="2:15" ht="18" customHeight="1" x14ac:dyDescent="0.2">
      <c r="B29" s="461">
        <v>26</v>
      </c>
      <c r="C29" s="652" t="s">
        <v>226</v>
      </c>
      <c r="D29" s="652" t="s">
        <v>208</v>
      </c>
      <c r="E29" s="462"/>
      <c r="F29" s="463"/>
      <c r="G29" s="464"/>
      <c r="H29" s="479"/>
      <c r="I29" s="612">
        <v>2</v>
      </c>
      <c r="J29" s="466"/>
      <c r="K29" s="467"/>
      <c r="L29" s="463"/>
      <c r="M29" s="464"/>
      <c r="N29" s="468"/>
      <c r="O29" s="612">
        <v>3</v>
      </c>
    </row>
    <row r="30" spans="2:15" ht="18" customHeight="1" x14ac:dyDescent="0.2">
      <c r="B30" s="461">
        <v>27</v>
      </c>
      <c r="C30" s="652" t="s">
        <v>231</v>
      </c>
      <c r="D30" s="652" t="s">
        <v>212</v>
      </c>
      <c r="E30" s="462"/>
      <c r="F30" s="463"/>
      <c r="G30" s="464"/>
      <c r="H30" s="479"/>
      <c r="I30" s="612">
        <v>3</v>
      </c>
      <c r="J30" s="466"/>
      <c r="K30" s="467"/>
      <c r="L30" s="463"/>
      <c r="M30" s="464"/>
      <c r="N30" s="468"/>
      <c r="O30" s="612">
        <v>1</v>
      </c>
    </row>
    <row r="31" spans="2:15" ht="18" customHeight="1" x14ac:dyDescent="0.2">
      <c r="B31" s="404">
        <v>28</v>
      </c>
      <c r="C31" s="651" t="s">
        <v>237</v>
      </c>
      <c r="D31" s="651" t="s">
        <v>213</v>
      </c>
      <c r="E31" s="405"/>
      <c r="F31" s="406"/>
      <c r="G31" s="407"/>
      <c r="H31" s="412"/>
      <c r="I31" s="620">
        <v>1</v>
      </c>
      <c r="J31" s="409"/>
      <c r="K31" s="410"/>
      <c r="L31" s="406"/>
      <c r="M31" s="407"/>
      <c r="N31" s="411"/>
      <c r="O31" s="620">
        <v>2</v>
      </c>
    </row>
    <row r="32" spans="2:15" ht="18" customHeight="1" x14ac:dyDescent="0.2">
      <c r="B32" s="404">
        <v>29</v>
      </c>
      <c r="C32" s="651" t="s">
        <v>242</v>
      </c>
      <c r="D32" s="651" t="s">
        <v>214</v>
      </c>
      <c r="E32" s="405"/>
      <c r="F32" s="406"/>
      <c r="G32" s="407"/>
      <c r="H32" s="412"/>
      <c r="I32" s="620">
        <v>2</v>
      </c>
      <c r="J32" s="409"/>
      <c r="K32" s="410"/>
      <c r="L32" s="406"/>
      <c r="M32" s="407"/>
      <c r="N32" s="411"/>
      <c r="O32" s="620">
        <v>3</v>
      </c>
    </row>
    <row r="33" spans="2:15" ht="18" customHeight="1" x14ac:dyDescent="0.2">
      <c r="B33" s="404">
        <v>30</v>
      </c>
      <c r="C33" s="651" t="s">
        <v>249</v>
      </c>
      <c r="D33" s="651" t="s">
        <v>215</v>
      </c>
      <c r="E33" s="405"/>
      <c r="F33" s="406"/>
      <c r="G33" s="407"/>
      <c r="H33" s="412"/>
      <c r="I33" s="620">
        <v>3</v>
      </c>
      <c r="J33" s="409"/>
      <c r="K33" s="410"/>
      <c r="L33" s="406"/>
      <c r="M33" s="407"/>
      <c r="N33" s="411"/>
      <c r="O33" s="620">
        <v>1</v>
      </c>
    </row>
    <row r="34" spans="2:15" ht="18" customHeight="1" x14ac:dyDescent="0.2">
      <c r="B34" s="461">
        <v>31</v>
      </c>
      <c r="C34" s="652" t="s">
        <v>221</v>
      </c>
      <c r="D34" s="652" t="s">
        <v>211</v>
      </c>
      <c r="E34" s="462"/>
      <c r="F34" s="463"/>
      <c r="G34" s="464"/>
      <c r="H34" s="479"/>
      <c r="I34" s="612">
        <v>1</v>
      </c>
      <c r="J34" s="466"/>
      <c r="K34" s="467"/>
      <c r="L34" s="463"/>
      <c r="M34" s="464"/>
      <c r="N34" s="468"/>
      <c r="O34" s="612">
        <v>2</v>
      </c>
    </row>
    <row r="35" spans="2:15" ht="18" customHeight="1" x14ac:dyDescent="0.2">
      <c r="B35" s="461">
        <v>32</v>
      </c>
      <c r="C35" s="652" t="s">
        <v>228</v>
      </c>
      <c r="D35" s="652" t="s">
        <v>208</v>
      </c>
      <c r="E35" s="462"/>
      <c r="F35" s="463"/>
      <c r="G35" s="464"/>
      <c r="H35" s="479"/>
      <c r="I35" s="612">
        <v>2</v>
      </c>
      <c r="J35" s="466"/>
      <c r="K35" s="467"/>
      <c r="L35" s="463"/>
      <c r="M35" s="464"/>
      <c r="N35" s="468"/>
      <c r="O35" s="612">
        <v>3</v>
      </c>
    </row>
    <row r="36" spans="2:15" ht="18" customHeight="1" x14ac:dyDescent="0.2">
      <c r="B36" s="461">
        <v>33</v>
      </c>
      <c r="C36" s="652" t="s">
        <v>232</v>
      </c>
      <c r="D36" s="652" t="s">
        <v>212</v>
      </c>
      <c r="E36" s="462"/>
      <c r="F36" s="463"/>
      <c r="G36" s="464"/>
      <c r="H36" s="479"/>
      <c r="I36" s="612">
        <v>3</v>
      </c>
      <c r="J36" s="466"/>
      <c r="K36" s="467"/>
      <c r="L36" s="463"/>
      <c r="M36" s="464"/>
      <c r="N36" s="468"/>
      <c r="O36" s="612">
        <v>1</v>
      </c>
    </row>
    <row r="37" spans="2:15" ht="18" customHeight="1" x14ac:dyDescent="0.2">
      <c r="B37" s="404">
        <v>34</v>
      </c>
      <c r="C37" s="651" t="s">
        <v>238</v>
      </c>
      <c r="D37" s="651" t="s">
        <v>213</v>
      </c>
      <c r="E37" s="405"/>
      <c r="F37" s="406"/>
      <c r="G37" s="407"/>
      <c r="H37" s="412"/>
      <c r="I37" s="620">
        <v>1</v>
      </c>
      <c r="J37" s="409"/>
      <c r="K37" s="410"/>
      <c r="L37" s="406"/>
      <c r="M37" s="407"/>
      <c r="N37" s="411"/>
      <c r="O37" s="620">
        <v>2</v>
      </c>
    </row>
    <row r="38" spans="2:15" ht="18" customHeight="1" x14ac:dyDescent="0.2">
      <c r="B38" s="404">
        <v>35</v>
      </c>
      <c r="C38" s="651" t="s">
        <v>243</v>
      </c>
      <c r="D38" s="651" t="s">
        <v>214</v>
      </c>
      <c r="E38" s="405"/>
      <c r="F38" s="406"/>
      <c r="G38" s="407"/>
      <c r="H38" s="412"/>
      <c r="I38" s="620">
        <v>2</v>
      </c>
      <c r="J38" s="409"/>
      <c r="K38" s="410"/>
      <c r="L38" s="406"/>
      <c r="M38" s="407"/>
      <c r="N38" s="411"/>
      <c r="O38" s="620">
        <v>3</v>
      </c>
    </row>
    <row r="39" spans="2:15" ht="18" customHeight="1" x14ac:dyDescent="0.2">
      <c r="B39" s="404">
        <v>36</v>
      </c>
      <c r="C39" s="651" t="s">
        <v>250</v>
      </c>
      <c r="D39" s="651" t="s">
        <v>215</v>
      </c>
      <c r="E39" s="405"/>
      <c r="F39" s="406"/>
      <c r="G39" s="407"/>
      <c r="H39" s="412"/>
      <c r="I39" s="620">
        <v>3</v>
      </c>
      <c r="J39" s="409"/>
      <c r="K39" s="410"/>
      <c r="L39" s="406"/>
      <c r="M39" s="407"/>
      <c r="N39" s="411"/>
      <c r="O39" s="620">
        <v>1</v>
      </c>
    </row>
    <row r="40" spans="2:15" ht="18" customHeight="1" x14ac:dyDescent="0.2">
      <c r="B40" s="461">
        <v>38</v>
      </c>
      <c r="C40" s="652" t="s">
        <v>225</v>
      </c>
      <c r="D40" s="652" t="s">
        <v>208</v>
      </c>
      <c r="E40" s="462"/>
      <c r="F40" s="463"/>
      <c r="G40" s="464"/>
      <c r="H40" s="479"/>
      <c r="I40" s="612">
        <v>1</v>
      </c>
      <c r="J40" s="466"/>
      <c r="K40" s="467"/>
      <c r="L40" s="463"/>
      <c r="M40" s="464"/>
      <c r="N40" s="468"/>
      <c r="O40" s="612">
        <v>2</v>
      </c>
    </row>
    <row r="41" spans="2:15" ht="18" customHeight="1" x14ac:dyDescent="0.2">
      <c r="B41" s="461">
        <v>40</v>
      </c>
      <c r="C41" s="652" t="s">
        <v>239</v>
      </c>
      <c r="D41" s="652" t="s">
        <v>213</v>
      </c>
      <c r="E41" s="462"/>
      <c r="F41" s="463"/>
      <c r="G41" s="464"/>
      <c r="H41" s="479"/>
      <c r="I41" s="612">
        <v>2</v>
      </c>
      <c r="J41" s="466"/>
      <c r="K41" s="467"/>
      <c r="L41" s="463"/>
      <c r="M41" s="464"/>
      <c r="N41" s="468"/>
      <c r="O41" s="612">
        <v>3</v>
      </c>
    </row>
    <row r="42" spans="2:15" ht="18" customHeight="1" x14ac:dyDescent="0.2">
      <c r="B42" s="461">
        <v>41</v>
      </c>
      <c r="C42" s="652" t="s">
        <v>244</v>
      </c>
      <c r="D42" s="652" t="s">
        <v>214</v>
      </c>
      <c r="E42" s="462"/>
      <c r="F42" s="463"/>
      <c r="G42" s="464"/>
      <c r="H42" s="479"/>
      <c r="I42" s="612">
        <v>3</v>
      </c>
      <c r="J42" s="466"/>
      <c r="K42" s="467"/>
      <c r="L42" s="463"/>
      <c r="M42" s="464"/>
      <c r="N42" s="468"/>
      <c r="O42" s="612">
        <v>1</v>
      </c>
    </row>
    <row r="43" spans="2:15" ht="26.25" x14ac:dyDescent="0.4">
      <c r="B43" s="786" t="str">
        <f>$B$1</f>
        <v>Běh na 100m s překážkami - D - Startovní listina</v>
      </c>
      <c r="C43" s="786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</row>
    <row r="44" spans="2:15" ht="15" customHeight="1" x14ac:dyDescent="0.4">
      <c r="B44" s="96"/>
      <c r="C44" s="97"/>
      <c r="D44" s="96"/>
      <c r="E44" s="96"/>
      <c r="F44" s="96"/>
      <c r="G44" s="96"/>
      <c r="H44" s="96"/>
      <c r="I44" s="96"/>
      <c r="K44" s="96"/>
      <c r="L44" s="96"/>
      <c r="M44" s="96"/>
      <c r="N44" s="96"/>
      <c r="O44" s="96"/>
    </row>
    <row r="45" spans="2:15" s="628" customFormat="1" ht="18" x14ac:dyDescent="0.25">
      <c r="B45" s="629"/>
      <c r="C45" s="821" t="str">
        <f>$C$3</f>
        <v>Krajské kolo DOROSTU 2018</v>
      </c>
      <c r="D45" s="821"/>
      <c r="E45" s="821"/>
      <c r="F45" s="821"/>
      <c r="G45" s="821" t="str">
        <f>$G$3</f>
        <v>9.6.2018 Chrudim</v>
      </c>
      <c r="H45" s="821"/>
      <c r="I45" s="821"/>
      <c r="J45" s="821"/>
      <c r="K45" s="821"/>
      <c r="L45" s="821"/>
      <c r="M45" s="821"/>
      <c r="N45" s="821"/>
      <c r="O45" s="629"/>
    </row>
    <row r="46" spans="2:15" ht="15" customHeight="1" thickBot="1" x14ac:dyDescent="0.45">
      <c r="B46" s="96"/>
      <c r="C46" s="97"/>
      <c r="D46" s="96"/>
      <c r="E46" s="96"/>
      <c r="F46" s="96"/>
      <c r="G46" s="96"/>
      <c r="H46" s="96"/>
      <c r="I46" s="96"/>
      <c r="K46" s="96"/>
      <c r="L46" s="96"/>
      <c r="M46" s="96"/>
      <c r="N46" s="96"/>
      <c r="O46" s="96"/>
    </row>
    <row r="47" spans="2:15" s="98" customFormat="1" ht="18" customHeight="1" thickBot="1" x14ac:dyDescent="0.25">
      <c r="C47" s="110" t="str">
        <f>Start!$D$5</f>
        <v>Dorci</v>
      </c>
      <c r="E47" s="822" t="s">
        <v>25</v>
      </c>
      <c r="F47" s="823"/>
      <c r="G47" s="823"/>
      <c r="H47" s="824"/>
      <c r="K47" s="822" t="s">
        <v>26</v>
      </c>
      <c r="L47" s="823"/>
      <c r="M47" s="823"/>
      <c r="N47" s="824"/>
    </row>
    <row r="48" spans="2:15" s="100" customFormat="1" ht="18" customHeight="1" thickBot="1" x14ac:dyDescent="0.25">
      <c r="B48" s="99" t="s">
        <v>1</v>
      </c>
      <c r="C48" s="391" t="s">
        <v>22</v>
      </c>
      <c r="D48" s="152" t="s">
        <v>35</v>
      </c>
      <c r="E48" s="456">
        <v>1</v>
      </c>
      <c r="F48" s="457">
        <v>2</v>
      </c>
      <c r="G48" s="458">
        <v>3</v>
      </c>
      <c r="H48" s="152" t="s">
        <v>24</v>
      </c>
      <c r="I48" s="152" t="s">
        <v>77</v>
      </c>
      <c r="J48" s="459"/>
      <c r="K48" s="456">
        <v>1</v>
      </c>
      <c r="L48" s="457">
        <v>2</v>
      </c>
      <c r="M48" s="458">
        <v>3</v>
      </c>
      <c r="N48" s="460" t="s">
        <v>24</v>
      </c>
      <c r="O48" s="152" t="s">
        <v>77</v>
      </c>
    </row>
    <row r="49" spans="2:15" ht="18" customHeight="1" x14ac:dyDescent="0.2">
      <c r="B49" s="413">
        <v>42</v>
      </c>
      <c r="C49" s="653" t="s">
        <v>251</v>
      </c>
      <c r="D49" s="653" t="s">
        <v>215</v>
      </c>
      <c r="E49" s="414"/>
      <c r="F49" s="415"/>
      <c r="G49" s="416"/>
      <c r="H49" s="408"/>
      <c r="I49" s="744">
        <v>1</v>
      </c>
      <c r="J49" s="417"/>
      <c r="K49" s="418"/>
      <c r="L49" s="415"/>
      <c r="M49" s="416"/>
      <c r="N49" s="419"/>
      <c r="O49" s="744">
        <v>2</v>
      </c>
    </row>
    <row r="50" spans="2:15" ht="18" customHeight="1" x14ac:dyDescent="0.2">
      <c r="B50" s="404"/>
      <c r="C50" s="651"/>
      <c r="D50" s="651"/>
      <c r="E50" s="405"/>
      <c r="F50" s="406"/>
      <c r="G50" s="407"/>
      <c r="H50" s="412"/>
      <c r="I50" s="620">
        <v>2</v>
      </c>
      <c r="J50" s="409"/>
      <c r="K50" s="410"/>
      <c r="L50" s="406"/>
      <c r="M50" s="407"/>
      <c r="N50" s="411"/>
      <c r="O50" s="620">
        <v>3</v>
      </c>
    </row>
    <row r="51" spans="2:15" ht="18" customHeight="1" x14ac:dyDescent="0.2">
      <c r="B51" s="404"/>
      <c r="C51" s="653"/>
      <c r="D51" s="653"/>
      <c r="E51" s="414"/>
      <c r="F51" s="415"/>
      <c r="G51" s="416"/>
      <c r="H51" s="408"/>
      <c r="I51" s="744">
        <v>3</v>
      </c>
      <c r="J51" s="417"/>
      <c r="K51" s="418"/>
      <c r="L51" s="415"/>
      <c r="M51" s="416"/>
      <c r="N51" s="419"/>
      <c r="O51" s="620">
        <v>1</v>
      </c>
    </row>
    <row r="52" spans="2:15" ht="18" customHeight="1" x14ac:dyDescent="0.2">
      <c r="B52" s="461"/>
      <c r="C52" s="652"/>
      <c r="D52" s="652"/>
      <c r="E52" s="462"/>
      <c r="F52" s="463"/>
      <c r="G52" s="464"/>
      <c r="H52" s="479"/>
      <c r="I52" s="612">
        <v>1</v>
      </c>
      <c r="J52" s="466"/>
      <c r="K52" s="467"/>
      <c r="L52" s="463"/>
      <c r="M52" s="464"/>
      <c r="N52" s="468"/>
      <c r="O52" s="612">
        <v>2</v>
      </c>
    </row>
    <row r="53" spans="2:15" ht="18" customHeight="1" x14ac:dyDescent="0.2">
      <c r="B53" s="461"/>
      <c r="C53" s="652"/>
      <c r="D53" s="652"/>
      <c r="E53" s="462"/>
      <c r="F53" s="463"/>
      <c r="G53" s="464"/>
      <c r="H53" s="479"/>
      <c r="I53" s="612">
        <v>2</v>
      </c>
      <c r="J53" s="466"/>
      <c r="K53" s="467"/>
      <c r="L53" s="463"/>
      <c r="M53" s="464"/>
      <c r="N53" s="468"/>
      <c r="O53" s="612">
        <v>3</v>
      </c>
    </row>
    <row r="54" spans="2:15" ht="18" customHeight="1" x14ac:dyDescent="0.2">
      <c r="B54" s="461"/>
      <c r="C54" s="652"/>
      <c r="D54" s="652"/>
      <c r="E54" s="462"/>
      <c r="F54" s="463"/>
      <c r="G54" s="464"/>
      <c r="H54" s="479"/>
      <c r="I54" s="612">
        <v>3</v>
      </c>
      <c r="J54" s="466"/>
      <c r="K54" s="467"/>
      <c r="L54" s="463"/>
      <c r="M54" s="464"/>
      <c r="N54" s="468"/>
      <c r="O54" s="612">
        <v>1</v>
      </c>
    </row>
    <row r="55" spans="2:15" ht="18" customHeight="1" x14ac:dyDescent="0.2">
      <c r="B55" s="404"/>
      <c r="C55" s="651"/>
      <c r="D55" s="651"/>
      <c r="E55" s="405"/>
      <c r="F55" s="406"/>
      <c r="G55" s="407"/>
      <c r="H55" s="412"/>
      <c r="I55" s="620">
        <v>1</v>
      </c>
      <c r="J55" s="409"/>
      <c r="K55" s="410"/>
      <c r="L55" s="406"/>
      <c r="M55" s="407"/>
      <c r="N55" s="411"/>
      <c r="O55" s="620">
        <v>2</v>
      </c>
    </row>
    <row r="56" spans="2:15" ht="18" customHeight="1" x14ac:dyDescent="0.2">
      <c r="B56" s="404"/>
      <c r="C56" s="651"/>
      <c r="D56" s="651"/>
      <c r="E56" s="405"/>
      <c r="F56" s="406"/>
      <c r="G56" s="407"/>
      <c r="H56" s="412"/>
      <c r="I56" s="620">
        <v>2</v>
      </c>
      <c r="J56" s="409"/>
      <c r="K56" s="410"/>
      <c r="L56" s="406"/>
      <c r="M56" s="407"/>
      <c r="N56" s="411"/>
      <c r="O56" s="620">
        <v>3</v>
      </c>
    </row>
    <row r="57" spans="2:15" ht="18" customHeight="1" x14ac:dyDescent="0.2">
      <c r="B57" s="404"/>
      <c r="C57" s="651"/>
      <c r="D57" s="651"/>
      <c r="E57" s="405"/>
      <c r="F57" s="406"/>
      <c r="G57" s="407"/>
      <c r="H57" s="412"/>
      <c r="I57" s="620">
        <v>3</v>
      </c>
      <c r="J57" s="409"/>
      <c r="K57" s="410"/>
      <c r="L57" s="406"/>
      <c r="M57" s="407"/>
      <c r="N57" s="411"/>
      <c r="O57" s="620">
        <v>1</v>
      </c>
    </row>
    <row r="58" spans="2:15" ht="18" customHeight="1" x14ac:dyDescent="0.2">
      <c r="B58" s="480"/>
      <c r="C58" s="654"/>
      <c r="D58" s="654"/>
      <c r="E58" s="481"/>
      <c r="F58" s="482"/>
      <c r="G58" s="483"/>
      <c r="H58" s="465"/>
      <c r="I58" s="616">
        <v>1</v>
      </c>
      <c r="J58" s="484"/>
      <c r="K58" s="485"/>
      <c r="L58" s="482"/>
      <c r="M58" s="483"/>
      <c r="N58" s="486"/>
      <c r="O58" s="616">
        <v>2</v>
      </c>
    </row>
    <row r="59" spans="2:15" ht="18" customHeight="1" x14ac:dyDescent="0.2">
      <c r="B59" s="461"/>
      <c r="C59" s="652"/>
      <c r="D59" s="652"/>
      <c r="E59" s="462"/>
      <c r="F59" s="463"/>
      <c r="G59" s="464"/>
      <c r="H59" s="479"/>
      <c r="I59" s="612">
        <v>2</v>
      </c>
      <c r="J59" s="466"/>
      <c r="K59" s="467"/>
      <c r="L59" s="463"/>
      <c r="M59" s="464"/>
      <c r="N59" s="468"/>
      <c r="O59" s="612">
        <v>3</v>
      </c>
    </row>
    <row r="60" spans="2:15" ht="18" customHeight="1" x14ac:dyDescent="0.2">
      <c r="B60" s="461"/>
      <c r="C60" s="652"/>
      <c r="D60" s="652"/>
      <c r="E60" s="462"/>
      <c r="F60" s="463"/>
      <c r="G60" s="464"/>
      <c r="H60" s="479"/>
      <c r="I60" s="612">
        <v>3</v>
      </c>
      <c r="J60" s="466"/>
      <c r="K60" s="467"/>
      <c r="L60" s="463"/>
      <c r="M60" s="464"/>
      <c r="N60" s="468"/>
      <c r="O60" s="612">
        <v>1</v>
      </c>
    </row>
    <row r="61" spans="2:15" ht="18" customHeight="1" x14ac:dyDescent="0.2">
      <c r="B61" s="404"/>
      <c r="C61" s="651"/>
      <c r="D61" s="651"/>
      <c r="E61" s="405"/>
      <c r="F61" s="406"/>
      <c r="G61" s="407"/>
      <c r="H61" s="412"/>
      <c r="I61" s="620">
        <v>1</v>
      </c>
      <c r="J61" s="409"/>
      <c r="K61" s="410"/>
      <c r="L61" s="406"/>
      <c r="M61" s="407"/>
      <c r="N61" s="411"/>
      <c r="O61" s="620">
        <v>2</v>
      </c>
    </row>
    <row r="62" spans="2:15" ht="18" customHeight="1" x14ac:dyDescent="0.2">
      <c r="B62" s="404"/>
      <c r="C62" s="651"/>
      <c r="D62" s="651"/>
      <c r="E62" s="405"/>
      <c r="F62" s="406"/>
      <c r="G62" s="407"/>
      <c r="H62" s="412"/>
      <c r="I62" s="620">
        <v>2</v>
      </c>
      <c r="J62" s="409"/>
      <c r="K62" s="410"/>
      <c r="L62" s="406"/>
      <c r="M62" s="407"/>
      <c r="N62" s="411"/>
      <c r="O62" s="620">
        <v>3</v>
      </c>
    </row>
    <row r="63" spans="2:15" ht="18" customHeight="1" x14ac:dyDescent="0.2">
      <c r="B63" s="404"/>
      <c r="C63" s="651"/>
      <c r="D63" s="651"/>
      <c r="E63" s="405"/>
      <c r="F63" s="406"/>
      <c r="G63" s="407"/>
      <c r="H63" s="412"/>
      <c r="I63" s="620">
        <v>3</v>
      </c>
      <c r="J63" s="409"/>
      <c r="K63" s="410"/>
      <c r="L63" s="406"/>
      <c r="M63" s="407"/>
      <c r="N63" s="411"/>
      <c r="O63" s="620">
        <v>1</v>
      </c>
    </row>
    <row r="64" spans="2:15" ht="18" customHeight="1" x14ac:dyDescent="0.2">
      <c r="B64" s="461"/>
      <c r="C64" s="652"/>
      <c r="D64" s="652"/>
      <c r="E64" s="462"/>
      <c r="F64" s="463"/>
      <c r="G64" s="464"/>
      <c r="H64" s="479"/>
      <c r="I64" s="612">
        <v>1</v>
      </c>
      <c r="J64" s="466"/>
      <c r="K64" s="467"/>
      <c r="L64" s="463"/>
      <c r="M64" s="464"/>
      <c r="N64" s="468"/>
      <c r="O64" s="612">
        <v>2</v>
      </c>
    </row>
    <row r="65" spans="2:15" ht="18" customHeight="1" x14ac:dyDescent="0.2">
      <c r="B65" s="461"/>
      <c r="C65" s="652"/>
      <c r="D65" s="652"/>
      <c r="E65" s="462"/>
      <c r="F65" s="463"/>
      <c r="G65" s="464"/>
      <c r="H65" s="479"/>
      <c r="I65" s="612">
        <v>2</v>
      </c>
      <c r="J65" s="466"/>
      <c r="K65" s="467"/>
      <c r="L65" s="463"/>
      <c r="M65" s="464"/>
      <c r="N65" s="468"/>
      <c r="O65" s="612">
        <v>3</v>
      </c>
    </row>
    <row r="66" spans="2:15" ht="18" customHeight="1" x14ac:dyDescent="0.2">
      <c r="B66" s="461"/>
      <c r="C66" s="652"/>
      <c r="D66" s="652"/>
      <c r="E66" s="462"/>
      <c r="F66" s="463"/>
      <c r="G66" s="464"/>
      <c r="H66" s="479"/>
      <c r="I66" s="612">
        <v>3</v>
      </c>
      <c r="J66" s="466"/>
      <c r="K66" s="467"/>
      <c r="L66" s="463"/>
      <c r="M66" s="464"/>
      <c r="N66" s="468"/>
      <c r="O66" s="612">
        <v>1</v>
      </c>
    </row>
    <row r="67" spans="2:15" ht="18" customHeight="1" x14ac:dyDescent="0.2">
      <c r="B67" s="404"/>
      <c r="C67" s="651"/>
      <c r="D67" s="651"/>
      <c r="E67" s="405"/>
      <c r="F67" s="406"/>
      <c r="G67" s="407"/>
      <c r="H67" s="412"/>
      <c r="I67" s="620">
        <v>1</v>
      </c>
      <c r="J67" s="409"/>
      <c r="K67" s="410"/>
      <c r="L67" s="406"/>
      <c r="M67" s="407"/>
      <c r="N67" s="411"/>
      <c r="O67" s="620">
        <v>2</v>
      </c>
    </row>
    <row r="68" spans="2:15" ht="18" customHeight="1" x14ac:dyDescent="0.2">
      <c r="B68" s="404"/>
      <c r="C68" s="651"/>
      <c r="D68" s="651"/>
      <c r="E68" s="405"/>
      <c r="F68" s="406"/>
      <c r="G68" s="407"/>
      <c r="H68" s="412"/>
      <c r="I68" s="620">
        <v>2</v>
      </c>
      <c r="J68" s="409"/>
      <c r="K68" s="410"/>
      <c r="L68" s="406"/>
      <c r="M68" s="407"/>
      <c r="N68" s="411"/>
      <c r="O68" s="620">
        <v>3</v>
      </c>
    </row>
    <row r="69" spans="2:15" ht="18" customHeight="1" x14ac:dyDescent="0.2">
      <c r="B69" s="404"/>
      <c r="C69" s="651"/>
      <c r="D69" s="651"/>
      <c r="E69" s="405"/>
      <c r="F69" s="406"/>
      <c r="G69" s="407"/>
      <c r="H69" s="412"/>
      <c r="I69" s="620">
        <v>3</v>
      </c>
      <c r="J69" s="409"/>
      <c r="K69" s="410"/>
      <c r="L69" s="406"/>
      <c r="M69" s="407"/>
      <c r="N69" s="411"/>
      <c r="O69" s="620">
        <v>1</v>
      </c>
    </row>
    <row r="70" spans="2:15" ht="18" customHeight="1" x14ac:dyDescent="0.2">
      <c r="B70" s="461"/>
      <c r="C70" s="652"/>
      <c r="D70" s="652"/>
      <c r="E70" s="462"/>
      <c r="F70" s="463"/>
      <c r="G70" s="464"/>
      <c r="H70" s="479"/>
      <c r="I70" s="612">
        <v>1</v>
      </c>
      <c r="J70" s="466"/>
      <c r="K70" s="467"/>
      <c r="L70" s="463"/>
      <c r="M70" s="464"/>
      <c r="N70" s="468"/>
      <c r="O70" s="612">
        <v>2</v>
      </c>
    </row>
    <row r="71" spans="2:15" ht="18" customHeight="1" x14ac:dyDescent="0.2">
      <c r="B71" s="461"/>
      <c r="C71" s="652"/>
      <c r="D71" s="652"/>
      <c r="E71" s="462"/>
      <c r="F71" s="463"/>
      <c r="G71" s="464"/>
      <c r="H71" s="479"/>
      <c r="I71" s="612">
        <v>2</v>
      </c>
      <c r="J71" s="466"/>
      <c r="K71" s="467"/>
      <c r="L71" s="463"/>
      <c r="M71" s="464"/>
      <c r="N71" s="468"/>
      <c r="O71" s="612">
        <v>3</v>
      </c>
    </row>
    <row r="72" spans="2:15" ht="18" customHeight="1" x14ac:dyDescent="0.2">
      <c r="B72" s="461"/>
      <c r="C72" s="652"/>
      <c r="D72" s="652"/>
      <c r="E72" s="462"/>
      <c r="F72" s="463"/>
      <c r="G72" s="464"/>
      <c r="H72" s="479"/>
      <c r="I72" s="612">
        <v>3</v>
      </c>
      <c r="J72" s="466"/>
      <c r="K72" s="467"/>
      <c r="L72" s="463"/>
      <c r="M72" s="464"/>
      <c r="N72" s="468"/>
      <c r="O72" s="612">
        <v>1</v>
      </c>
    </row>
    <row r="73" spans="2:15" ht="18" customHeight="1" x14ac:dyDescent="0.2">
      <c r="B73" s="404"/>
      <c r="C73" s="651"/>
      <c r="D73" s="651"/>
      <c r="E73" s="405"/>
      <c r="F73" s="406"/>
      <c r="G73" s="407"/>
      <c r="H73" s="412"/>
      <c r="I73" s="620">
        <v>1</v>
      </c>
      <c r="J73" s="409"/>
      <c r="K73" s="410"/>
      <c r="L73" s="406"/>
      <c r="M73" s="407"/>
      <c r="N73" s="411"/>
      <c r="O73" s="620">
        <v>2</v>
      </c>
    </row>
    <row r="74" spans="2:15" ht="18" customHeight="1" x14ac:dyDescent="0.2">
      <c r="B74" s="404"/>
      <c r="C74" s="651"/>
      <c r="D74" s="651"/>
      <c r="E74" s="405"/>
      <c r="F74" s="406"/>
      <c r="G74" s="407"/>
      <c r="H74" s="412"/>
      <c r="I74" s="620">
        <v>2</v>
      </c>
      <c r="J74" s="409"/>
      <c r="K74" s="410"/>
      <c r="L74" s="406"/>
      <c r="M74" s="407"/>
      <c r="N74" s="411"/>
      <c r="O74" s="620">
        <v>3</v>
      </c>
    </row>
    <row r="75" spans="2:15" ht="18" customHeight="1" x14ac:dyDescent="0.2">
      <c r="B75" s="404"/>
      <c r="C75" s="651"/>
      <c r="D75" s="651"/>
      <c r="E75" s="405"/>
      <c r="F75" s="406"/>
      <c r="G75" s="407"/>
      <c r="H75" s="412"/>
      <c r="I75" s="620">
        <v>3</v>
      </c>
      <c r="J75" s="409"/>
      <c r="K75" s="410"/>
      <c r="L75" s="406"/>
      <c r="M75" s="407"/>
      <c r="N75" s="411"/>
      <c r="O75" s="620">
        <v>1</v>
      </c>
    </row>
    <row r="76" spans="2:15" ht="18" customHeight="1" x14ac:dyDescent="0.2">
      <c r="B76" s="461"/>
      <c r="C76" s="652"/>
      <c r="D76" s="652"/>
      <c r="E76" s="462"/>
      <c r="F76" s="463"/>
      <c r="G76" s="464"/>
      <c r="H76" s="479"/>
      <c r="I76" s="612">
        <v>1</v>
      </c>
      <c r="J76" s="466"/>
      <c r="K76" s="467"/>
      <c r="L76" s="463"/>
      <c r="M76" s="464"/>
      <c r="N76" s="468"/>
      <c r="O76" s="612">
        <v>2</v>
      </c>
    </row>
    <row r="77" spans="2:15" ht="18" customHeight="1" x14ac:dyDescent="0.2">
      <c r="B77" s="461"/>
      <c r="C77" s="652"/>
      <c r="D77" s="652"/>
      <c r="E77" s="462"/>
      <c r="F77" s="463"/>
      <c r="G77" s="464"/>
      <c r="H77" s="479"/>
      <c r="I77" s="612">
        <v>2</v>
      </c>
      <c r="J77" s="466"/>
      <c r="K77" s="467"/>
      <c r="L77" s="463"/>
      <c r="M77" s="464"/>
      <c r="N77" s="468"/>
      <c r="O77" s="612">
        <v>3</v>
      </c>
    </row>
    <row r="78" spans="2:15" ht="18" customHeight="1" x14ac:dyDescent="0.2">
      <c r="B78" s="461"/>
      <c r="C78" s="652"/>
      <c r="D78" s="652"/>
      <c r="E78" s="462"/>
      <c r="F78" s="463"/>
      <c r="G78" s="464"/>
      <c r="H78" s="479"/>
      <c r="I78" s="612">
        <v>3</v>
      </c>
      <c r="J78" s="466"/>
      <c r="K78" s="467"/>
      <c r="L78" s="463"/>
      <c r="M78" s="464"/>
      <c r="N78" s="468"/>
      <c r="O78" s="612">
        <v>1</v>
      </c>
    </row>
    <row r="79" spans="2:15" ht="18" customHeight="1" x14ac:dyDescent="0.2">
      <c r="B79" s="404"/>
      <c r="C79" s="651"/>
      <c r="D79" s="651"/>
      <c r="E79" s="405"/>
      <c r="F79" s="406"/>
      <c r="G79" s="407"/>
      <c r="H79" s="412"/>
      <c r="I79" s="620">
        <v>1</v>
      </c>
      <c r="J79" s="409"/>
      <c r="K79" s="410"/>
      <c r="L79" s="406"/>
      <c r="M79" s="407"/>
      <c r="N79" s="411"/>
      <c r="O79" s="620">
        <v>2</v>
      </c>
    </row>
    <row r="80" spans="2:15" ht="18" customHeight="1" x14ac:dyDescent="0.2">
      <c r="B80" s="404"/>
      <c r="C80" s="651"/>
      <c r="D80" s="651"/>
      <c r="E80" s="405"/>
      <c r="F80" s="406"/>
      <c r="G80" s="407"/>
      <c r="H80" s="412"/>
      <c r="I80" s="620">
        <v>2</v>
      </c>
      <c r="J80" s="409"/>
      <c r="K80" s="410"/>
      <c r="L80" s="406"/>
      <c r="M80" s="407"/>
      <c r="N80" s="411"/>
      <c r="O80" s="620">
        <v>3</v>
      </c>
    </row>
    <row r="81" spans="2:15" ht="18" customHeight="1" x14ac:dyDescent="0.2">
      <c r="B81" s="404"/>
      <c r="C81" s="651"/>
      <c r="D81" s="651"/>
      <c r="E81" s="405"/>
      <c r="F81" s="406"/>
      <c r="G81" s="407"/>
      <c r="H81" s="412"/>
      <c r="I81" s="620">
        <v>3</v>
      </c>
      <c r="J81" s="409"/>
      <c r="K81" s="410"/>
      <c r="L81" s="406"/>
      <c r="M81" s="407"/>
      <c r="N81" s="411"/>
      <c r="O81" s="620">
        <v>1</v>
      </c>
    </row>
    <row r="82" spans="2:15" ht="18" customHeight="1" x14ac:dyDescent="0.2">
      <c r="B82" s="461"/>
      <c r="C82" s="652"/>
      <c r="D82" s="652"/>
      <c r="E82" s="462"/>
      <c r="F82" s="463"/>
      <c r="G82" s="464"/>
      <c r="H82" s="479"/>
      <c r="I82" s="612">
        <v>1</v>
      </c>
      <c r="J82" s="466"/>
      <c r="K82" s="467"/>
      <c r="L82" s="463"/>
      <c r="M82" s="464"/>
      <c r="N82" s="468"/>
      <c r="O82" s="612">
        <v>2</v>
      </c>
    </row>
    <row r="83" spans="2:15" ht="18" customHeight="1" x14ac:dyDescent="0.2">
      <c r="B83" s="461"/>
      <c r="C83" s="652"/>
      <c r="D83" s="652"/>
      <c r="E83" s="462"/>
      <c r="F83" s="463"/>
      <c r="G83" s="464"/>
      <c r="H83" s="479"/>
      <c r="I83" s="612">
        <v>2</v>
      </c>
      <c r="J83" s="466"/>
      <c r="K83" s="467"/>
      <c r="L83" s="463"/>
      <c r="M83" s="464"/>
      <c r="N83" s="468"/>
      <c r="O83" s="612">
        <v>3</v>
      </c>
    </row>
    <row r="84" spans="2:15" ht="18" customHeight="1" x14ac:dyDescent="0.2">
      <c r="B84" s="461"/>
      <c r="C84" s="652"/>
      <c r="D84" s="652"/>
      <c r="E84" s="462"/>
      <c r="F84" s="463"/>
      <c r="G84" s="464"/>
      <c r="H84" s="479"/>
      <c r="I84" s="612">
        <v>3</v>
      </c>
      <c r="J84" s="466"/>
      <c r="K84" s="467"/>
      <c r="L84" s="463"/>
      <c r="M84" s="464"/>
      <c r="N84" s="468"/>
      <c r="O84" s="612">
        <v>1</v>
      </c>
    </row>
    <row r="85" spans="2:15" ht="26.25" x14ac:dyDescent="0.4">
      <c r="B85" s="786" t="str">
        <f>$B$1</f>
        <v>Běh na 100m s překážkami - D - Startovní listina</v>
      </c>
      <c r="C85" s="786"/>
      <c r="D85" s="786"/>
      <c r="E85" s="786"/>
      <c r="F85" s="786"/>
      <c r="G85" s="786"/>
      <c r="H85" s="786"/>
      <c r="I85" s="786"/>
      <c r="J85" s="786"/>
      <c r="K85" s="786"/>
      <c r="L85" s="786"/>
      <c r="M85" s="786"/>
      <c r="N85" s="786"/>
      <c r="O85" s="786"/>
    </row>
    <row r="86" spans="2:15" ht="15" customHeight="1" x14ac:dyDescent="0.4">
      <c r="B86" s="96"/>
      <c r="C86" s="97"/>
      <c r="D86" s="96"/>
      <c r="E86" s="96"/>
      <c r="F86" s="96"/>
      <c r="G86" s="96"/>
      <c r="H86" s="96"/>
      <c r="I86" s="96"/>
      <c r="K86" s="96"/>
      <c r="L86" s="96"/>
      <c r="M86" s="96"/>
      <c r="N86" s="96"/>
      <c r="O86" s="96"/>
    </row>
    <row r="87" spans="2:15" s="628" customFormat="1" ht="18" x14ac:dyDescent="0.25">
      <c r="B87" s="629"/>
      <c r="C87" s="821" t="str">
        <f>$C$3</f>
        <v>Krajské kolo DOROSTU 2018</v>
      </c>
      <c r="D87" s="821"/>
      <c r="E87" s="821"/>
      <c r="F87" s="821"/>
      <c r="G87" s="821" t="str">
        <f>$G$3</f>
        <v>9.6.2018 Chrudim</v>
      </c>
      <c r="H87" s="821"/>
      <c r="I87" s="821"/>
      <c r="J87" s="821"/>
      <c r="K87" s="821"/>
      <c r="L87" s="821"/>
      <c r="M87" s="821"/>
      <c r="N87" s="821"/>
      <c r="O87" s="629"/>
    </row>
    <row r="88" spans="2:15" ht="15" customHeight="1" thickBot="1" x14ac:dyDescent="0.45">
      <c r="B88" s="96"/>
      <c r="C88" s="97"/>
      <c r="D88" s="96"/>
      <c r="E88" s="96"/>
      <c r="F88" s="96"/>
      <c r="G88" s="96"/>
      <c r="H88" s="96"/>
      <c r="I88" s="96"/>
      <c r="K88" s="96"/>
      <c r="L88" s="96"/>
      <c r="M88" s="96"/>
      <c r="N88" s="96"/>
      <c r="O88" s="96"/>
    </row>
    <row r="89" spans="2:15" s="98" customFormat="1" ht="18" customHeight="1" thickBot="1" x14ac:dyDescent="0.25">
      <c r="C89" s="110" t="str">
        <f>Start!$D$5</f>
        <v>Dorci</v>
      </c>
      <c r="E89" s="822" t="s">
        <v>25</v>
      </c>
      <c r="F89" s="823"/>
      <c r="G89" s="823"/>
      <c r="H89" s="824"/>
      <c r="K89" s="822" t="s">
        <v>26</v>
      </c>
      <c r="L89" s="823"/>
      <c r="M89" s="823"/>
      <c r="N89" s="824"/>
    </row>
    <row r="90" spans="2:15" s="100" customFormat="1" ht="18" customHeight="1" thickBot="1" x14ac:dyDescent="0.25">
      <c r="B90" s="99" t="s">
        <v>1</v>
      </c>
      <c r="C90" s="391" t="s">
        <v>22</v>
      </c>
      <c r="D90" s="152" t="s">
        <v>35</v>
      </c>
      <c r="E90" s="456">
        <v>1</v>
      </c>
      <c r="F90" s="457">
        <v>2</v>
      </c>
      <c r="G90" s="458">
        <v>3</v>
      </c>
      <c r="H90" s="152" t="s">
        <v>24</v>
      </c>
      <c r="I90" s="152" t="s">
        <v>77</v>
      </c>
      <c r="J90" s="459"/>
      <c r="K90" s="456">
        <v>1</v>
      </c>
      <c r="L90" s="457">
        <v>2</v>
      </c>
      <c r="M90" s="458">
        <v>3</v>
      </c>
      <c r="N90" s="460" t="s">
        <v>24</v>
      </c>
      <c r="O90" s="152" t="s">
        <v>77</v>
      </c>
    </row>
    <row r="91" spans="2:15" ht="18" customHeight="1" x14ac:dyDescent="0.2">
      <c r="B91" s="413"/>
      <c r="C91" s="653"/>
      <c r="D91" s="653"/>
      <c r="E91" s="414"/>
      <c r="F91" s="415"/>
      <c r="G91" s="416"/>
      <c r="H91" s="408"/>
      <c r="I91" s="744">
        <v>1</v>
      </c>
      <c r="J91" s="417"/>
      <c r="K91" s="418"/>
      <c r="L91" s="415"/>
      <c r="M91" s="416"/>
      <c r="N91" s="419"/>
      <c r="O91" s="744">
        <v>2</v>
      </c>
    </row>
    <row r="92" spans="2:15" ht="18" customHeight="1" x14ac:dyDescent="0.2">
      <c r="B92" s="404"/>
      <c r="C92" s="651"/>
      <c r="D92" s="651"/>
      <c r="E92" s="405"/>
      <c r="F92" s="406"/>
      <c r="G92" s="407"/>
      <c r="H92" s="412"/>
      <c r="I92" s="620">
        <v>2</v>
      </c>
      <c r="J92" s="409"/>
      <c r="K92" s="410"/>
      <c r="L92" s="406"/>
      <c r="M92" s="407"/>
      <c r="N92" s="411"/>
      <c r="O92" s="620">
        <v>3</v>
      </c>
    </row>
    <row r="93" spans="2:15" ht="18" customHeight="1" x14ac:dyDescent="0.2">
      <c r="B93" s="404"/>
      <c r="C93" s="651"/>
      <c r="D93" s="651"/>
      <c r="E93" s="405"/>
      <c r="F93" s="406"/>
      <c r="G93" s="407"/>
      <c r="H93" s="412"/>
      <c r="I93" s="620">
        <v>3</v>
      </c>
      <c r="J93" s="409"/>
      <c r="K93" s="410"/>
      <c r="L93" s="406"/>
      <c r="M93" s="407"/>
      <c r="N93" s="411"/>
      <c r="O93" s="620">
        <v>1</v>
      </c>
    </row>
    <row r="94" spans="2:15" ht="18" customHeight="1" x14ac:dyDescent="0.2">
      <c r="B94" s="461"/>
      <c r="C94" s="652"/>
      <c r="D94" s="652"/>
      <c r="E94" s="462"/>
      <c r="F94" s="463"/>
      <c r="G94" s="464"/>
      <c r="H94" s="479"/>
      <c r="I94" s="612">
        <v>1</v>
      </c>
      <c r="J94" s="466"/>
      <c r="K94" s="467"/>
      <c r="L94" s="463"/>
      <c r="M94" s="464"/>
      <c r="N94" s="468"/>
      <c r="O94" s="612">
        <v>2</v>
      </c>
    </row>
    <row r="95" spans="2:15" ht="18" customHeight="1" x14ac:dyDescent="0.2">
      <c r="B95" s="461"/>
      <c r="C95" s="652"/>
      <c r="D95" s="652"/>
      <c r="E95" s="462"/>
      <c r="F95" s="463"/>
      <c r="G95" s="464"/>
      <c r="H95" s="479"/>
      <c r="I95" s="612">
        <v>2</v>
      </c>
      <c r="J95" s="466"/>
      <c r="K95" s="467"/>
      <c r="L95" s="463"/>
      <c r="M95" s="464"/>
      <c r="N95" s="468"/>
      <c r="O95" s="612">
        <v>3</v>
      </c>
    </row>
    <row r="96" spans="2:15" ht="18" customHeight="1" x14ac:dyDescent="0.2">
      <c r="B96" s="461"/>
      <c r="C96" s="652"/>
      <c r="D96" s="652"/>
      <c r="E96" s="462"/>
      <c r="F96" s="463"/>
      <c r="G96" s="464"/>
      <c r="H96" s="479"/>
      <c r="I96" s="612">
        <v>3</v>
      </c>
      <c r="J96" s="466"/>
      <c r="K96" s="467"/>
      <c r="L96" s="463"/>
      <c r="M96" s="464"/>
      <c r="N96" s="468"/>
      <c r="O96" s="612">
        <v>1</v>
      </c>
    </row>
    <row r="97" spans="2:15" ht="18" customHeight="1" x14ac:dyDescent="0.2">
      <c r="B97" s="404"/>
      <c r="C97" s="651"/>
      <c r="D97" s="651"/>
      <c r="E97" s="405"/>
      <c r="F97" s="406"/>
      <c r="G97" s="407"/>
      <c r="H97" s="412"/>
      <c r="I97" s="620">
        <v>1</v>
      </c>
      <c r="J97" s="409"/>
      <c r="K97" s="410"/>
      <c r="L97" s="406"/>
      <c r="M97" s="407"/>
      <c r="N97" s="411"/>
      <c r="O97" s="620">
        <v>2</v>
      </c>
    </row>
    <row r="98" spans="2:15" ht="18" customHeight="1" x14ac:dyDescent="0.2">
      <c r="B98" s="404"/>
      <c r="C98" s="651"/>
      <c r="D98" s="651"/>
      <c r="E98" s="405"/>
      <c r="F98" s="406"/>
      <c r="G98" s="407"/>
      <c r="H98" s="412"/>
      <c r="I98" s="620">
        <v>2</v>
      </c>
      <c r="J98" s="409"/>
      <c r="K98" s="410"/>
      <c r="L98" s="406"/>
      <c r="M98" s="407"/>
      <c r="N98" s="411"/>
      <c r="O98" s="620">
        <v>3</v>
      </c>
    </row>
    <row r="99" spans="2:15" ht="18" customHeight="1" x14ac:dyDescent="0.2">
      <c r="B99" s="404"/>
      <c r="C99" s="651"/>
      <c r="D99" s="651"/>
      <c r="E99" s="405"/>
      <c r="F99" s="406"/>
      <c r="G99" s="407"/>
      <c r="H99" s="412"/>
      <c r="I99" s="620">
        <v>3</v>
      </c>
      <c r="J99" s="409"/>
      <c r="K99" s="410"/>
      <c r="L99" s="406"/>
      <c r="M99" s="407"/>
      <c r="N99" s="411"/>
      <c r="O99" s="620">
        <v>1</v>
      </c>
    </row>
    <row r="100" spans="2:15" ht="18" customHeight="1" x14ac:dyDescent="0.2">
      <c r="B100" s="461"/>
      <c r="C100" s="652"/>
      <c r="D100" s="652"/>
      <c r="E100" s="462"/>
      <c r="F100" s="463"/>
      <c r="G100" s="464"/>
      <c r="H100" s="479"/>
      <c r="I100" s="612">
        <v>1</v>
      </c>
      <c r="J100" s="466"/>
      <c r="K100" s="467"/>
      <c r="L100" s="463"/>
      <c r="M100" s="464"/>
      <c r="N100" s="468"/>
      <c r="O100" s="612">
        <v>2</v>
      </c>
    </row>
    <row r="101" spans="2:15" ht="18" customHeight="1" x14ac:dyDescent="0.2">
      <c r="B101" s="461"/>
      <c r="C101" s="652"/>
      <c r="D101" s="652"/>
      <c r="E101" s="462"/>
      <c r="F101" s="463"/>
      <c r="G101" s="464"/>
      <c r="H101" s="479"/>
      <c r="I101" s="612">
        <v>2</v>
      </c>
      <c r="J101" s="466"/>
      <c r="K101" s="467"/>
      <c r="L101" s="463"/>
      <c r="M101" s="464"/>
      <c r="N101" s="468"/>
      <c r="O101" s="612">
        <v>3</v>
      </c>
    </row>
    <row r="102" spans="2:15" ht="18" customHeight="1" x14ac:dyDescent="0.2">
      <c r="B102" s="461"/>
      <c r="C102" s="652"/>
      <c r="D102" s="652"/>
      <c r="E102" s="462"/>
      <c r="F102" s="463"/>
      <c r="G102" s="464"/>
      <c r="H102" s="479"/>
      <c r="I102" s="612">
        <v>3</v>
      </c>
      <c r="J102" s="466"/>
      <c r="K102" s="467"/>
      <c r="L102" s="463"/>
      <c r="M102" s="464"/>
      <c r="N102" s="468"/>
      <c r="O102" s="612">
        <v>1</v>
      </c>
    </row>
    <row r="103" spans="2:15" ht="18" customHeight="1" x14ac:dyDescent="0.2">
      <c r="B103" s="404"/>
      <c r="C103" s="651"/>
      <c r="D103" s="651"/>
      <c r="E103" s="405"/>
      <c r="F103" s="406"/>
      <c r="G103" s="407"/>
      <c r="H103" s="412"/>
      <c r="I103" s="620">
        <v>1</v>
      </c>
      <c r="J103" s="409"/>
      <c r="K103" s="410"/>
      <c r="L103" s="406"/>
      <c r="M103" s="407"/>
      <c r="N103" s="411"/>
      <c r="O103" s="620">
        <v>2</v>
      </c>
    </row>
    <row r="104" spans="2:15" ht="18" customHeight="1" x14ac:dyDescent="0.2">
      <c r="B104" s="404"/>
      <c r="C104" s="651"/>
      <c r="D104" s="651"/>
      <c r="E104" s="405"/>
      <c r="F104" s="406"/>
      <c r="G104" s="407"/>
      <c r="H104" s="412"/>
      <c r="I104" s="620">
        <v>2</v>
      </c>
      <c r="J104" s="409"/>
      <c r="K104" s="410"/>
      <c r="L104" s="406"/>
      <c r="M104" s="407"/>
      <c r="N104" s="411"/>
      <c r="O104" s="620">
        <v>3</v>
      </c>
    </row>
    <row r="105" spans="2:15" ht="18" customHeight="1" x14ac:dyDescent="0.2">
      <c r="B105" s="404"/>
      <c r="C105" s="651"/>
      <c r="D105" s="651"/>
      <c r="E105" s="405"/>
      <c r="F105" s="406"/>
      <c r="G105" s="407"/>
      <c r="H105" s="412"/>
      <c r="I105" s="620">
        <v>3</v>
      </c>
      <c r="J105" s="409"/>
      <c r="K105" s="410"/>
      <c r="L105" s="406"/>
      <c r="M105" s="407"/>
      <c r="N105" s="411"/>
      <c r="O105" s="620">
        <v>1</v>
      </c>
    </row>
    <row r="106" spans="2:15" ht="18" customHeight="1" x14ac:dyDescent="0.2">
      <c r="B106" s="461"/>
      <c r="C106" s="652"/>
      <c r="D106" s="652"/>
      <c r="E106" s="462"/>
      <c r="F106" s="463"/>
      <c r="G106" s="464"/>
      <c r="H106" s="479"/>
      <c r="I106" s="612">
        <v>1</v>
      </c>
      <c r="J106" s="466"/>
      <c r="K106" s="467"/>
      <c r="L106" s="463"/>
      <c r="M106" s="464"/>
      <c r="N106" s="468"/>
      <c r="O106" s="612">
        <v>2</v>
      </c>
    </row>
    <row r="107" spans="2:15" ht="18" customHeight="1" x14ac:dyDescent="0.2">
      <c r="B107" s="461"/>
      <c r="C107" s="652"/>
      <c r="D107" s="652"/>
      <c r="E107" s="462"/>
      <c r="F107" s="463"/>
      <c r="G107" s="464"/>
      <c r="H107" s="479"/>
      <c r="I107" s="612">
        <v>2</v>
      </c>
      <c r="J107" s="466"/>
      <c r="K107" s="467"/>
      <c r="L107" s="463"/>
      <c r="M107" s="464"/>
      <c r="N107" s="468"/>
      <c r="O107" s="612">
        <v>3</v>
      </c>
    </row>
    <row r="108" spans="2:15" ht="18" customHeight="1" x14ac:dyDescent="0.2">
      <c r="B108" s="461"/>
      <c r="C108" s="652"/>
      <c r="D108" s="652"/>
      <c r="E108" s="462"/>
      <c r="F108" s="463"/>
      <c r="G108" s="464"/>
      <c r="H108" s="479"/>
      <c r="I108" s="612">
        <v>3</v>
      </c>
      <c r="J108" s="466"/>
      <c r="K108" s="467"/>
      <c r="L108" s="463"/>
      <c r="M108" s="464"/>
      <c r="N108" s="468"/>
      <c r="O108" s="612">
        <v>1</v>
      </c>
    </row>
    <row r="109" spans="2:15" ht="18" customHeight="1" x14ac:dyDescent="0.2">
      <c r="B109" s="404"/>
      <c r="C109" s="651"/>
      <c r="D109" s="651"/>
      <c r="E109" s="405"/>
      <c r="F109" s="406"/>
      <c r="G109" s="407"/>
      <c r="H109" s="412"/>
      <c r="I109" s="620">
        <v>1</v>
      </c>
      <c r="J109" s="409"/>
      <c r="K109" s="410"/>
      <c r="L109" s="406"/>
      <c r="M109" s="407"/>
      <c r="N109" s="411"/>
      <c r="O109" s="620">
        <v>2</v>
      </c>
    </row>
    <row r="110" spans="2:15" ht="18" customHeight="1" x14ac:dyDescent="0.2">
      <c r="B110" s="404"/>
      <c r="C110" s="651"/>
      <c r="D110" s="651"/>
      <c r="E110" s="405"/>
      <c r="F110" s="406"/>
      <c r="G110" s="407"/>
      <c r="H110" s="412"/>
      <c r="I110" s="620">
        <v>2</v>
      </c>
      <c r="J110" s="409"/>
      <c r="K110" s="410"/>
      <c r="L110" s="406"/>
      <c r="M110" s="407"/>
      <c r="N110" s="411"/>
      <c r="O110" s="620">
        <v>3</v>
      </c>
    </row>
    <row r="111" spans="2:15" ht="18" customHeight="1" x14ac:dyDescent="0.2">
      <c r="B111" s="404"/>
      <c r="C111" s="651"/>
      <c r="D111" s="651"/>
      <c r="E111" s="405"/>
      <c r="F111" s="406"/>
      <c r="G111" s="407"/>
      <c r="H111" s="412"/>
      <c r="I111" s="620">
        <v>3</v>
      </c>
      <c r="J111" s="409"/>
      <c r="K111" s="410"/>
      <c r="L111" s="406"/>
      <c r="M111" s="407"/>
      <c r="N111" s="411"/>
      <c r="O111" s="620">
        <v>1</v>
      </c>
    </row>
    <row r="112" spans="2:15" ht="18" customHeight="1" x14ac:dyDescent="0.2">
      <c r="B112" s="461"/>
      <c r="C112" s="652"/>
      <c r="D112" s="652"/>
      <c r="E112" s="462"/>
      <c r="F112" s="463"/>
      <c r="G112" s="464"/>
      <c r="H112" s="479"/>
      <c r="I112" s="612">
        <v>1</v>
      </c>
      <c r="J112" s="466"/>
      <c r="K112" s="467"/>
      <c r="L112" s="463"/>
      <c r="M112" s="464"/>
      <c r="N112" s="468"/>
      <c r="O112" s="612">
        <v>2</v>
      </c>
    </row>
    <row r="113" spans="2:15" ht="18" customHeight="1" x14ac:dyDescent="0.2">
      <c r="B113" s="461"/>
      <c r="C113" s="652"/>
      <c r="D113" s="652"/>
      <c r="E113" s="462"/>
      <c r="F113" s="463"/>
      <c r="G113" s="464"/>
      <c r="H113" s="479"/>
      <c r="I113" s="612">
        <v>2</v>
      </c>
      <c r="J113" s="466"/>
      <c r="K113" s="467"/>
      <c r="L113" s="463"/>
      <c r="M113" s="464"/>
      <c r="N113" s="468"/>
      <c r="O113" s="612">
        <v>3</v>
      </c>
    </row>
    <row r="114" spans="2:15" ht="18" customHeight="1" x14ac:dyDescent="0.2">
      <c r="B114" s="461"/>
      <c r="C114" s="652"/>
      <c r="D114" s="652"/>
      <c r="E114" s="462"/>
      <c r="F114" s="463"/>
      <c r="G114" s="464"/>
      <c r="H114" s="479"/>
      <c r="I114" s="612">
        <v>3</v>
      </c>
      <c r="J114" s="466"/>
      <c r="K114" s="467"/>
      <c r="L114" s="463"/>
      <c r="M114" s="464"/>
      <c r="N114" s="468"/>
      <c r="O114" s="612">
        <v>1</v>
      </c>
    </row>
    <row r="115" spans="2:15" ht="18" customHeight="1" x14ac:dyDescent="0.2">
      <c r="B115" s="404"/>
      <c r="C115" s="651"/>
      <c r="D115" s="651"/>
      <c r="E115" s="405"/>
      <c r="F115" s="406"/>
      <c r="G115" s="407"/>
      <c r="H115" s="412"/>
      <c r="I115" s="620">
        <v>1</v>
      </c>
      <c r="J115" s="409"/>
      <c r="K115" s="410"/>
      <c r="L115" s="406"/>
      <c r="M115" s="407"/>
      <c r="N115" s="411"/>
      <c r="O115" s="620">
        <v>2</v>
      </c>
    </row>
    <row r="116" spans="2:15" ht="18" customHeight="1" x14ac:dyDescent="0.2">
      <c r="B116" s="404"/>
      <c r="C116" s="651"/>
      <c r="D116" s="651"/>
      <c r="E116" s="405"/>
      <c r="F116" s="406"/>
      <c r="G116" s="407"/>
      <c r="H116" s="412"/>
      <c r="I116" s="620">
        <v>2</v>
      </c>
      <c r="J116" s="409"/>
      <c r="K116" s="410"/>
      <c r="L116" s="406"/>
      <c r="M116" s="407"/>
      <c r="N116" s="411"/>
      <c r="O116" s="620">
        <v>3</v>
      </c>
    </row>
    <row r="117" spans="2:15" ht="18" customHeight="1" x14ac:dyDescent="0.2">
      <c r="B117" s="404"/>
      <c r="C117" s="651"/>
      <c r="D117" s="651"/>
      <c r="E117" s="405"/>
      <c r="F117" s="406"/>
      <c r="G117" s="407"/>
      <c r="H117" s="412"/>
      <c r="I117" s="620">
        <v>3</v>
      </c>
      <c r="J117" s="409"/>
      <c r="K117" s="410"/>
      <c r="L117" s="406"/>
      <c r="M117" s="407"/>
      <c r="N117" s="411"/>
      <c r="O117" s="620">
        <v>1</v>
      </c>
    </row>
    <row r="118" spans="2:15" ht="18" customHeight="1" x14ac:dyDescent="0.2">
      <c r="B118" s="461"/>
      <c r="C118" s="652"/>
      <c r="D118" s="652"/>
      <c r="E118" s="462"/>
      <c r="F118" s="463"/>
      <c r="G118" s="464"/>
      <c r="H118" s="479"/>
      <c r="I118" s="612">
        <v>1</v>
      </c>
      <c r="J118" s="466"/>
      <c r="K118" s="467"/>
      <c r="L118" s="463"/>
      <c r="M118" s="464"/>
      <c r="N118" s="468"/>
      <c r="O118" s="612">
        <v>2</v>
      </c>
    </row>
    <row r="119" spans="2:15" ht="18" customHeight="1" x14ac:dyDescent="0.2">
      <c r="B119" s="461"/>
      <c r="C119" s="652"/>
      <c r="D119" s="652"/>
      <c r="E119" s="462"/>
      <c r="F119" s="463"/>
      <c r="G119" s="464"/>
      <c r="H119" s="479"/>
      <c r="I119" s="612">
        <v>2</v>
      </c>
      <c r="J119" s="466"/>
      <c r="K119" s="467"/>
      <c r="L119" s="463"/>
      <c r="M119" s="464"/>
      <c r="N119" s="468"/>
      <c r="O119" s="612">
        <v>3</v>
      </c>
    </row>
    <row r="120" spans="2:15" ht="18" customHeight="1" x14ac:dyDescent="0.2">
      <c r="B120" s="461"/>
      <c r="C120" s="652"/>
      <c r="D120" s="652"/>
      <c r="E120" s="462"/>
      <c r="F120" s="463"/>
      <c r="G120" s="464"/>
      <c r="H120" s="479"/>
      <c r="I120" s="612">
        <v>3</v>
      </c>
      <c r="J120" s="466"/>
      <c r="K120" s="467"/>
      <c r="L120" s="463"/>
      <c r="M120" s="464"/>
      <c r="N120" s="468"/>
      <c r="O120" s="612">
        <v>1</v>
      </c>
    </row>
    <row r="121" spans="2:15" ht="18" customHeight="1" x14ac:dyDescent="0.2">
      <c r="B121" s="404"/>
      <c r="C121" s="651"/>
      <c r="D121" s="651"/>
      <c r="E121" s="405"/>
      <c r="F121" s="406"/>
      <c r="G121" s="407"/>
      <c r="H121" s="412"/>
      <c r="I121" s="620">
        <v>1</v>
      </c>
      <c r="J121" s="409"/>
      <c r="K121" s="410"/>
      <c r="L121" s="406"/>
      <c r="M121" s="407"/>
      <c r="N121" s="411"/>
      <c r="O121" s="620">
        <v>2</v>
      </c>
    </row>
    <row r="122" spans="2:15" ht="18" customHeight="1" x14ac:dyDescent="0.2">
      <c r="B122" s="404"/>
      <c r="C122" s="651"/>
      <c r="D122" s="651"/>
      <c r="E122" s="405"/>
      <c r="F122" s="406"/>
      <c r="G122" s="407"/>
      <c r="H122" s="412"/>
      <c r="I122" s="620">
        <v>2</v>
      </c>
      <c r="J122" s="409"/>
      <c r="K122" s="410"/>
      <c r="L122" s="406"/>
      <c r="M122" s="407"/>
      <c r="N122" s="411"/>
      <c r="O122" s="620">
        <v>3</v>
      </c>
    </row>
    <row r="123" spans="2:15" ht="18" customHeight="1" x14ac:dyDescent="0.2">
      <c r="B123" s="404"/>
      <c r="C123" s="651"/>
      <c r="D123" s="651"/>
      <c r="E123" s="405"/>
      <c r="F123" s="406"/>
      <c r="G123" s="407"/>
      <c r="H123" s="412"/>
      <c r="I123" s="620">
        <v>3</v>
      </c>
      <c r="J123" s="409"/>
      <c r="K123" s="410"/>
      <c r="L123" s="406"/>
      <c r="M123" s="407"/>
      <c r="N123" s="411"/>
      <c r="O123" s="620">
        <v>1</v>
      </c>
    </row>
    <row r="124" spans="2:15" ht="18" customHeight="1" x14ac:dyDescent="0.2">
      <c r="B124" s="461"/>
      <c r="C124" s="652"/>
      <c r="D124" s="652"/>
      <c r="E124" s="462"/>
      <c r="F124" s="463"/>
      <c r="G124" s="464"/>
      <c r="H124" s="479"/>
      <c r="I124" s="612">
        <v>1</v>
      </c>
      <c r="J124" s="466"/>
      <c r="K124" s="467"/>
      <c r="L124" s="463"/>
      <c r="M124" s="464"/>
      <c r="N124" s="468"/>
      <c r="O124" s="612">
        <v>2</v>
      </c>
    </row>
    <row r="125" spans="2:15" ht="18" customHeight="1" x14ac:dyDescent="0.2">
      <c r="B125" s="461"/>
      <c r="C125" s="652"/>
      <c r="D125" s="652"/>
      <c r="E125" s="462"/>
      <c r="F125" s="463"/>
      <c r="G125" s="464"/>
      <c r="H125" s="479"/>
      <c r="I125" s="612">
        <v>2</v>
      </c>
      <c r="J125" s="466"/>
      <c r="K125" s="467"/>
      <c r="L125" s="463"/>
      <c r="M125" s="464"/>
      <c r="N125" s="468"/>
      <c r="O125" s="612">
        <v>3</v>
      </c>
    </row>
    <row r="126" spans="2:15" ht="18" customHeight="1" x14ac:dyDescent="0.2">
      <c r="B126" s="461"/>
      <c r="C126" s="652"/>
      <c r="D126" s="652"/>
      <c r="E126" s="462"/>
      <c r="F126" s="463"/>
      <c r="G126" s="464"/>
      <c r="H126" s="479"/>
      <c r="I126" s="612">
        <v>3</v>
      </c>
      <c r="J126" s="466"/>
      <c r="K126" s="467"/>
      <c r="L126" s="463"/>
      <c r="M126" s="464"/>
      <c r="N126" s="468"/>
      <c r="O126" s="612">
        <v>1</v>
      </c>
    </row>
    <row r="127" spans="2:15" ht="26.25" x14ac:dyDescent="0.4">
      <c r="B127" s="786" t="str">
        <f>$B$1</f>
        <v>Běh na 100m s překážkami - D - Startovní listina</v>
      </c>
      <c r="C127" s="786"/>
      <c r="D127" s="786"/>
      <c r="E127" s="786"/>
      <c r="F127" s="786"/>
      <c r="G127" s="786"/>
      <c r="H127" s="786"/>
      <c r="I127" s="786"/>
      <c r="J127" s="786"/>
      <c r="K127" s="786"/>
      <c r="L127" s="786"/>
      <c r="M127" s="786"/>
      <c r="N127" s="786"/>
      <c r="O127" s="786"/>
    </row>
    <row r="128" spans="2:15" ht="15" customHeight="1" x14ac:dyDescent="0.4">
      <c r="B128" s="96"/>
      <c r="C128" s="97"/>
      <c r="D128" s="96"/>
      <c r="E128" s="96"/>
      <c r="F128" s="96"/>
      <c r="G128" s="96"/>
      <c r="H128" s="96"/>
      <c r="I128" s="96"/>
      <c r="K128" s="96"/>
      <c r="L128" s="96"/>
      <c r="M128" s="96"/>
      <c r="N128" s="96"/>
      <c r="O128" s="96"/>
    </row>
    <row r="129" spans="2:15" s="628" customFormat="1" ht="18" x14ac:dyDescent="0.25">
      <c r="B129" s="629"/>
      <c r="C129" s="821" t="str">
        <f>$C$3</f>
        <v>Krajské kolo DOROSTU 2018</v>
      </c>
      <c r="D129" s="821"/>
      <c r="E129" s="821"/>
      <c r="F129" s="821"/>
      <c r="G129" s="821" t="str">
        <f>$G$3</f>
        <v>9.6.2018 Chrudim</v>
      </c>
      <c r="H129" s="821"/>
      <c r="I129" s="821"/>
      <c r="J129" s="821"/>
      <c r="K129" s="821"/>
      <c r="L129" s="821"/>
      <c r="M129" s="821"/>
      <c r="N129" s="821"/>
      <c r="O129" s="629"/>
    </row>
    <row r="130" spans="2:15" ht="15" customHeight="1" thickBot="1" x14ac:dyDescent="0.45">
      <c r="B130" s="96"/>
      <c r="C130" s="97"/>
      <c r="D130" s="96"/>
      <c r="E130" s="96"/>
      <c r="F130" s="96"/>
      <c r="G130" s="96"/>
      <c r="H130" s="96"/>
      <c r="I130" s="96"/>
      <c r="K130" s="96"/>
      <c r="L130" s="96"/>
      <c r="M130" s="96"/>
      <c r="N130" s="96"/>
      <c r="O130" s="96"/>
    </row>
    <row r="131" spans="2:15" s="98" customFormat="1" ht="18" customHeight="1" thickBot="1" x14ac:dyDescent="0.25">
      <c r="C131" s="110" t="str">
        <f>Start!$D$5</f>
        <v>Dorci</v>
      </c>
      <c r="E131" s="822" t="s">
        <v>25</v>
      </c>
      <c r="F131" s="823"/>
      <c r="G131" s="823"/>
      <c r="H131" s="824"/>
      <c r="K131" s="822" t="s">
        <v>26</v>
      </c>
      <c r="L131" s="823"/>
      <c r="M131" s="823"/>
      <c r="N131" s="824"/>
    </row>
    <row r="132" spans="2:15" s="100" customFormat="1" ht="18" customHeight="1" thickBot="1" x14ac:dyDescent="0.25">
      <c r="B132" s="99" t="s">
        <v>1</v>
      </c>
      <c r="C132" s="391" t="s">
        <v>22</v>
      </c>
      <c r="D132" s="152" t="s">
        <v>35</v>
      </c>
      <c r="E132" s="456">
        <v>1</v>
      </c>
      <c r="F132" s="457">
        <v>2</v>
      </c>
      <c r="G132" s="458">
        <v>3</v>
      </c>
      <c r="H132" s="152" t="s">
        <v>24</v>
      </c>
      <c r="I132" s="152" t="s">
        <v>77</v>
      </c>
      <c r="J132" s="459"/>
      <c r="K132" s="456">
        <v>1</v>
      </c>
      <c r="L132" s="457">
        <v>2</v>
      </c>
      <c r="M132" s="458">
        <v>3</v>
      </c>
      <c r="N132" s="460" t="s">
        <v>24</v>
      </c>
      <c r="O132" s="152" t="s">
        <v>77</v>
      </c>
    </row>
    <row r="133" spans="2:15" ht="18" customHeight="1" x14ac:dyDescent="0.2">
      <c r="B133" s="404"/>
      <c r="C133" s="651"/>
      <c r="D133" s="651"/>
      <c r="E133" s="405"/>
      <c r="F133" s="406"/>
      <c r="G133" s="407"/>
      <c r="H133" s="412"/>
      <c r="I133" s="620">
        <v>1</v>
      </c>
      <c r="J133" s="409"/>
      <c r="K133" s="410"/>
      <c r="L133" s="406"/>
      <c r="M133" s="407"/>
      <c r="N133" s="411"/>
      <c r="O133" s="620">
        <v>2</v>
      </c>
    </row>
    <row r="134" spans="2:15" ht="18" customHeight="1" x14ac:dyDescent="0.2">
      <c r="B134" s="404"/>
      <c r="C134" s="651"/>
      <c r="D134" s="651"/>
      <c r="E134" s="405"/>
      <c r="F134" s="406"/>
      <c r="G134" s="407"/>
      <c r="H134" s="412"/>
      <c r="I134" s="620">
        <v>2</v>
      </c>
      <c r="J134" s="409"/>
      <c r="K134" s="410"/>
      <c r="L134" s="406"/>
      <c r="M134" s="407"/>
      <c r="N134" s="411"/>
      <c r="O134" s="620">
        <v>3</v>
      </c>
    </row>
    <row r="135" spans="2:15" ht="18" customHeight="1" x14ac:dyDescent="0.2">
      <c r="B135" s="404"/>
      <c r="C135" s="651"/>
      <c r="D135" s="651"/>
      <c r="E135" s="405"/>
      <c r="F135" s="406"/>
      <c r="G135" s="407"/>
      <c r="H135" s="412"/>
      <c r="I135" s="620">
        <v>3</v>
      </c>
      <c r="J135" s="409"/>
      <c r="K135" s="410"/>
      <c r="L135" s="406"/>
      <c r="M135" s="407"/>
      <c r="N135" s="411"/>
      <c r="O135" s="620">
        <v>1</v>
      </c>
    </row>
    <row r="136" spans="2:15" ht="18" customHeight="1" x14ac:dyDescent="0.2">
      <c r="B136" s="461"/>
      <c r="C136" s="652"/>
      <c r="D136" s="652"/>
      <c r="E136" s="462"/>
      <c r="F136" s="463"/>
      <c r="G136" s="464"/>
      <c r="H136" s="479"/>
      <c r="I136" s="612">
        <v>1</v>
      </c>
      <c r="J136" s="466"/>
      <c r="K136" s="467"/>
      <c r="L136" s="463"/>
      <c r="M136" s="464"/>
      <c r="N136" s="468"/>
      <c r="O136" s="612">
        <v>2</v>
      </c>
    </row>
    <row r="137" spans="2:15" ht="18" customHeight="1" x14ac:dyDescent="0.2">
      <c r="B137" s="461"/>
      <c r="C137" s="652"/>
      <c r="D137" s="652"/>
      <c r="E137" s="462"/>
      <c r="F137" s="463"/>
      <c r="G137" s="464"/>
      <c r="H137" s="479"/>
      <c r="I137" s="612">
        <v>2</v>
      </c>
      <c r="J137" s="466"/>
      <c r="K137" s="467"/>
      <c r="L137" s="463"/>
      <c r="M137" s="464"/>
      <c r="N137" s="468"/>
      <c r="O137" s="612">
        <v>3</v>
      </c>
    </row>
    <row r="138" spans="2:15" ht="18" customHeight="1" x14ac:dyDescent="0.2">
      <c r="B138" s="461"/>
      <c r="C138" s="652"/>
      <c r="D138" s="652"/>
      <c r="E138" s="462"/>
      <c r="F138" s="463"/>
      <c r="G138" s="464"/>
      <c r="H138" s="479"/>
      <c r="I138" s="612">
        <v>3</v>
      </c>
      <c r="J138" s="466"/>
      <c r="K138" s="467"/>
      <c r="L138" s="463"/>
      <c r="M138" s="464"/>
      <c r="N138" s="468"/>
      <c r="O138" s="612">
        <v>1</v>
      </c>
    </row>
    <row r="139" spans="2:15" ht="18" customHeight="1" x14ac:dyDescent="0.2">
      <c r="B139" s="404"/>
      <c r="C139" s="651"/>
      <c r="D139" s="651"/>
      <c r="E139" s="405"/>
      <c r="F139" s="406"/>
      <c r="G139" s="407"/>
      <c r="H139" s="412"/>
      <c r="I139" s="620">
        <v>1</v>
      </c>
      <c r="J139" s="409"/>
      <c r="K139" s="410"/>
      <c r="L139" s="406"/>
      <c r="M139" s="407"/>
      <c r="N139" s="411"/>
      <c r="O139" s="620">
        <v>2</v>
      </c>
    </row>
    <row r="140" spans="2:15" ht="18" customHeight="1" x14ac:dyDescent="0.2">
      <c r="B140" s="404"/>
      <c r="C140" s="651"/>
      <c r="D140" s="651"/>
      <c r="E140" s="405"/>
      <c r="F140" s="406"/>
      <c r="G140" s="407"/>
      <c r="H140" s="412"/>
      <c r="I140" s="620">
        <v>2</v>
      </c>
      <c r="J140" s="409"/>
      <c r="K140" s="410"/>
      <c r="L140" s="406"/>
      <c r="M140" s="407"/>
      <c r="N140" s="411"/>
      <c r="O140" s="620">
        <v>3</v>
      </c>
    </row>
    <row r="141" spans="2:15" ht="18" customHeight="1" x14ac:dyDescent="0.2">
      <c r="B141" s="404"/>
      <c r="C141" s="651"/>
      <c r="D141" s="651"/>
      <c r="E141" s="405"/>
      <c r="F141" s="406"/>
      <c r="G141" s="407"/>
      <c r="H141" s="412"/>
      <c r="I141" s="620">
        <v>3</v>
      </c>
      <c r="J141" s="409"/>
      <c r="K141" s="410"/>
      <c r="L141" s="406"/>
      <c r="M141" s="407"/>
      <c r="N141" s="411"/>
      <c r="O141" s="620">
        <v>1</v>
      </c>
    </row>
    <row r="142" spans="2:15" ht="18" customHeight="1" x14ac:dyDescent="0.2">
      <c r="B142" s="461"/>
      <c r="C142" s="652"/>
      <c r="D142" s="652"/>
      <c r="E142" s="462"/>
      <c r="F142" s="463"/>
      <c r="G142" s="464"/>
      <c r="H142" s="479"/>
      <c r="I142" s="612">
        <v>1</v>
      </c>
      <c r="J142" s="466"/>
      <c r="K142" s="467"/>
      <c r="L142" s="463"/>
      <c r="M142" s="464"/>
      <c r="N142" s="468"/>
      <c r="O142" s="612">
        <v>2</v>
      </c>
    </row>
    <row r="143" spans="2:15" ht="18" customHeight="1" x14ac:dyDescent="0.2">
      <c r="B143" s="480"/>
      <c r="C143" s="654"/>
      <c r="D143" s="654"/>
      <c r="E143" s="481"/>
      <c r="F143" s="482"/>
      <c r="G143" s="483"/>
      <c r="H143" s="465"/>
      <c r="I143" s="616">
        <v>2</v>
      </c>
      <c r="J143" s="484"/>
      <c r="K143" s="485"/>
      <c r="L143" s="482"/>
      <c r="M143" s="483"/>
      <c r="N143" s="486"/>
      <c r="O143" s="616">
        <v>3</v>
      </c>
    </row>
    <row r="144" spans="2:15" ht="18" customHeight="1" x14ac:dyDescent="0.2">
      <c r="B144" s="461"/>
      <c r="C144" s="652"/>
      <c r="D144" s="652"/>
      <c r="E144" s="462"/>
      <c r="F144" s="463"/>
      <c r="G144" s="464"/>
      <c r="H144" s="479"/>
      <c r="I144" s="612">
        <v>3</v>
      </c>
      <c r="J144" s="466"/>
      <c r="K144" s="467"/>
      <c r="L144" s="463"/>
      <c r="M144" s="464"/>
      <c r="N144" s="468"/>
      <c r="O144" s="612">
        <v>1</v>
      </c>
    </row>
    <row r="145" spans="2:15" ht="18" customHeight="1" x14ac:dyDescent="0.2">
      <c r="B145" s="404"/>
      <c r="C145" s="651"/>
      <c r="D145" s="651"/>
      <c r="E145" s="405"/>
      <c r="F145" s="406"/>
      <c r="G145" s="407"/>
      <c r="H145" s="412"/>
      <c r="I145" s="620">
        <v>1</v>
      </c>
      <c r="J145" s="409"/>
      <c r="K145" s="410"/>
      <c r="L145" s="406"/>
      <c r="M145" s="407"/>
      <c r="N145" s="411"/>
      <c r="O145" s="620">
        <v>2</v>
      </c>
    </row>
    <row r="146" spans="2:15" ht="18" customHeight="1" x14ac:dyDescent="0.2">
      <c r="B146" s="404"/>
      <c r="C146" s="651"/>
      <c r="D146" s="651"/>
      <c r="E146" s="405"/>
      <c r="F146" s="406"/>
      <c r="G146" s="407"/>
      <c r="H146" s="412"/>
      <c r="I146" s="620">
        <v>2</v>
      </c>
      <c r="J146" s="409"/>
      <c r="K146" s="410"/>
      <c r="L146" s="406"/>
      <c r="M146" s="407"/>
      <c r="N146" s="411"/>
      <c r="O146" s="620">
        <v>3</v>
      </c>
    </row>
    <row r="147" spans="2:15" ht="18" customHeight="1" x14ac:dyDescent="0.2">
      <c r="B147" s="404"/>
      <c r="C147" s="651"/>
      <c r="D147" s="651"/>
      <c r="E147" s="405"/>
      <c r="F147" s="406"/>
      <c r="G147" s="407"/>
      <c r="H147" s="412"/>
      <c r="I147" s="620">
        <v>3</v>
      </c>
      <c r="J147" s="409"/>
      <c r="K147" s="410"/>
      <c r="L147" s="406"/>
      <c r="M147" s="407"/>
      <c r="N147" s="411"/>
      <c r="O147" s="620">
        <v>1</v>
      </c>
    </row>
    <row r="148" spans="2:15" ht="18" customHeight="1" x14ac:dyDescent="0.2">
      <c r="B148" s="461"/>
      <c r="C148" s="652"/>
      <c r="D148" s="652"/>
      <c r="E148" s="462"/>
      <c r="F148" s="463"/>
      <c r="G148" s="464"/>
      <c r="H148" s="479"/>
      <c r="I148" s="612">
        <v>1</v>
      </c>
      <c r="J148" s="466"/>
      <c r="K148" s="467"/>
      <c r="L148" s="463"/>
      <c r="M148" s="464"/>
      <c r="N148" s="468"/>
      <c r="O148" s="612">
        <v>2</v>
      </c>
    </row>
    <row r="149" spans="2:15" ht="18" customHeight="1" x14ac:dyDescent="0.2">
      <c r="B149" s="461"/>
      <c r="C149" s="652"/>
      <c r="D149" s="652"/>
      <c r="E149" s="462"/>
      <c r="F149" s="463"/>
      <c r="G149" s="464"/>
      <c r="H149" s="479"/>
      <c r="I149" s="612">
        <v>2</v>
      </c>
      <c r="J149" s="466"/>
      <c r="K149" s="467"/>
      <c r="L149" s="463"/>
      <c r="M149" s="464"/>
      <c r="N149" s="468"/>
      <c r="O149" s="612">
        <v>3</v>
      </c>
    </row>
    <row r="150" spans="2:15" ht="18" customHeight="1" x14ac:dyDescent="0.2">
      <c r="B150" s="461"/>
      <c r="C150" s="652"/>
      <c r="D150" s="652"/>
      <c r="E150" s="462"/>
      <c r="F150" s="463"/>
      <c r="G150" s="464"/>
      <c r="H150" s="479"/>
      <c r="I150" s="612">
        <v>3</v>
      </c>
      <c r="J150" s="466"/>
      <c r="K150" s="467"/>
      <c r="L150" s="463"/>
      <c r="M150" s="464"/>
      <c r="N150" s="468"/>
      <c r="O150" s="612">
        <v>1</v>
      </c>
    </row>
    <row r="151" spans="2:15" ht="18" customHeight="1" x14ac:dyDescent="0.2">
      <c r="B151" s="404"/>
      <c r="C151" s="651"/>
      <c r="D151" s="651"/>
      <c r="E151" s="405"/>
      <c r="F151" s="406"/>
      <c r="G151" s="407"/>
      <c r="H151" s="412"/>
      <c r="I151" s="620">
        <v>1</v>
      </c>
      <c r="J151" s="409"/>
      <c r="K151" s="410"/>
      <c r="L151" s="406"/>
      <c r="M151" s="407"/>
      <c r="N151" s="411"/>
      <c r="O151" s="620">
        <v>2</v>
      </c>
    </row>
    <row r="152" spans="2:15" ht="18" customHeight="1" x14ac:dyDescent="0.2">
      <c r="B152" s="404"/>
      <c r="C152" s="651"/>
      <c r="D152" s="651"/>
      <c r="E152" s="405"/>
      <c r="F152" s="406"/>
      <c r="G152" s="407"/>
      <c r="H152" s="412"/>
      <c r="I152" s="620">
        <v>2</v>
      </c>
      <c r="J152" s="409"/>
      <c r="K152" s="410"/>
      <c r="L152" s="406"/>
      <c r="M152" s="407"/>
      <c r="N152" s="411"/>
      <c r="O152" s="620">
        <v>3</v>
      </c>
    </row>
    <row r="153" spans="2:15" ht="18" customHeight="1" x14ac:dyDescent="0.2">
      <c r="B153" s="404"/>
      <c r="C153" s="651"/>
      <c r="D153" s="651"/>
      <c r="E153" s="405"/>
      <c r="F153" s="406"/>
      <c r="G153" s="407"/>
      <c r="H153" s="412"/>
      <c r="I153" s="620">
        <v>3</v>
      </c>
      <c r="J153" s="409"/>
      <c r="K153" s="410"/>
      <c r="L153" s="406"/>
      <c r="M153" s="407"/>
      <c r="N153" s="411"/>
      <c r="O153" s="620">
        <v>1</v>
      </c>
    </row>
    <row r="154" spans="2:15" ht="18" customHeight="1" x14ac:dyDescent="0.2">
      <c r="B154" s="461"/>
      <c r="C154" s="652"/>
      <c r="D154" s="652"/>
      <c r="E154" s="462"/>
      <c r="F154" s="463"/>
      <c r="G154" s="464"/>
      <c r="H154" s="479"/>
      <c r="I154" s="612">
        <v>1</v>
      </c>
      <c r="J154" s="466"/>
      <c r="K154" s="467"/>
      <c r="L154" s="463"/>
      <c r="M154" s="464"/>
      <c r="N154" s="468"/>
      <c r="O154" s="612">
        <v>2</v>
      </c>
    </row>
    <row r="155" spans="2:15" ht="18" customHeight="1" x14ac:dyDescent="0.2">
      <c r="B155" s="461"/>
      <c r="C155" s="652"/>
      <c r="D155" s="652"/>
      <c r="E155" s="462"/>
      <c r="F155" s="463"/>
      <c r="G155" s="464"/>
      <c r="H155" s="479"/>
      <c r="I155" s="612">
        <v>2</v>
      </c>
      <c r="J155" s="466"/>
      <c r="K155" s="467"/>
      <c r="L155" s="463"/>
      <c r="M155" s="464"/>
      <c r="N155" s="468"/>
      <c r="O155" s="612">
        <v>3</v>
      </c>
    </row>
    <row r="156" spans="2:15" ht="18" customHeight="1" x14ac:dyDescent="0.2">
      <c r="B156" s="461"/>
      <c r="C156" s="652"/>
      <c r="D156" s="652"/>
      <c r="E156" s="462"/>
      <c r="F156" s="463"/>
      <c r="G156" s="464"/>
      <c r="H156" s="479"/>
      <c r="I156" s="612">
        <v>3</v>
      </c>
      <c r="J156" s="466"/>
      <c r="K156" s="467"/>
      <c r="L156" s="463"/>
      <c r="M156" s="464"/>
      <c r="N156" s="468"/>
      <c r="O156" s="612">
        <v>1</v>
      </c>
    </row>
    <row r="157" spans="2:15" ht="18" customHeight="1" x14ac:dyDescent="0.2">
      <c r="B157" s="404"/>
      <c r="C157" s="651"/>
      <c r="D157" s="651"/>
      <c r="E157" s="405"/>
      <c r="F157" s="406"/>
      <c r="G157" s="407"/>
      <c r="H157" s="412"/>
      <c r="I157" s="620">
        <v>1</v>
      </c>
      <c r="J157" s="409"/>
      <c r="K157" s="410"/>
      <c r="L157" s="406"/>
      <c r="M157" s="407"/>
      <c r="N157" s="411"/>
      <c r="O157" s="620">
        <v>2</v>
      </c>
    </row>
    <row r="158" spans="2:15" ht="18" customHeight="1" x14ac:dyDescent="0.2">
      <c r="B158" s="404"/>
      <c r="C158" s="651"/>
      <c r="D158" s="651"/>
      <c r="E158" s="405"/>
      <c r="F158" s="406"/>
      <c r="G158" s="407"/>
      <c r="H158" s="412"/>
      <c r="I158" s="620">
        <v>2</v>
      </c>
      <c r="J158" s="409"/>
      <c r="K158" s="410"/>
      <c r="L158" s="406"/>
      <c r="M158" s="407"/>
      <c r="N158" s="411"/>
      <c r="O158" s="620">
        <v>3</v>
      </c>
    </row>
    <row r="159" spans="2:15" ht="18" customHeight="1" x14ac:dyDescent="0.2">
      <c r="B159" s="404"/>
      <c r="C159" s="651"/>
      <c r="D159" s="651"/>
      <c r="E159" s="405"/>
      <c r="F159" s="406"/>
      <c r="G159" s="407"/>
      <c r="H159" s="412"/>
      <c r="I159" s="620">
        <v>3</v>
      </c>
      <c r="J159" s="409"/>
      <c r="K159" s="410"/>
      <c r="L159" s="406"/>
      <c r="M159" s="407"/>
      <c r="N159" s="411"/>
      <c r="O159" s="620">
        <v>1</v>
      </c>
    </row>
    <row r="160" spans="2:15" ht="18" customHeight="1" x14ac:dyDescent="0.2">
      <c r="B160" s="461"/>
      <c r="C160" s="652"/>
      <c r="D160" s="652"/>
      <c r="E160" s="462"/>
      <c r="F160" s="463"/>
      <c r="G160" s="464"/>
      <c r="H160" s="479"/>
      <c r="I160" s="612">
        <v>1</v>
      </c>
      <c r="J160" s="466"/>
      <c r="K160" s="467"/>
      <c r="L160" s="463"/>
      <c r="M160" s="464"/>
      <c r="N160" s="468"/>
      <c r="O160" s="612">
        <v>2</v>
      </c>
    </row>
    <row r="161" spans="2:15" ht="18" customHeight="1" x14ac:dyDescent="0.2">
      <c r="B161" s="461"/>
      <c r="C161" s="652"/>
      <c r="D161" s="652"/>
      <c r="E161" s="462"/>
      <c r="F161" s="463"/>
      <c r="G161" s="464"/>
      <c r="H161" s="479"/>
      <c r="I161" s="612">
        <v>2</v>
      </c>
      <c r="J161" s="466"/>
      <c r="K161" s="467"/>
      <c r="L161" s="463"/>
      <c r="M161" s="464"/>
      <c r="N161" s="468"/>
      <c r="O161" s="612">
        <v>3</v>
      </c>
    </row>
    <row r="162" spans="2:15" ht="18" customHeight="1" x14ac:dyDescent="0.2">
      <c r="B162" s="461"/>
      <c r="C162" s="652"/>
      <c r="D162" s="652"/>
      <c r="E162" s="462"/>
      <c r="F162" s="463"/>
      <c r="G162" s="464"/>
      <c r="H162" s="479"/>
      <c r="I162" s="612">
        <v>3</v>
      </c>
      <c r="J162" s="466"/>
      <c r="K162" s="467"/>
      <c r="L162" s="463"/>
      <c r="M162" s="464"/>
      <c r="N162" s="468"/>
      <c r="O162" s="612">
        <v>1</v>
      </c>
    </row>
    <row r="163" spans="2:15" ht="18" customHeight="1" x14ac:dyDescent="0.2">
      <c r="B163" s="404"/>
      <c r="C163" s="651"/>
      <c r="D163" s="651"/>
      <c r="E163" s="405"/>
      <c r="F163" s="406"/>
      <c r="G163" s="407"/>
      <c r="H163" s="412"/>
      <c r="I163" s="620">
        <v>1</v>
      </c>
      <c r="J163" s="409"/>
      <c r="K163" s="410"/>
      <c r="L163" s="406"/>
      <c r="M163" s="407"/>
      <c r="N163" s="411"/>
      <c r="O163" s="620">
        <v>2</v>
      </c>
    </row>
    <row r="164" spans="2:15" ht="18" customHeight="1" x14ac:dyDescent="0.2">
      <c r="B164" s="404"/>
      <c r="C164" s="651"/>
      <c r="D164" s="651"/>
      <c r="E164" s="405"/>
      <c r="F164" s="406"/>
      <c r="G164" s="407"/>
      <c r="H164" s="412"/>
      <c r="I164" s="620">
        <v>2</v>
      </c>
      <c r="J164" s="409"/>
      <c r="K164" s="410"/>
      <c r="L164" s="406"/>
      <c r="M164" s="407"/>
      <c r="N164" s="411"/>
      <c r="O164" s="620">
        <v>3</v>
      </c>
    </row>
    <row r="165" spans="2:15" ht="18" customHeight="1" x14ac:dyDescent="0.2">
      <c r="B165" s="404"/>
      <c r="C165" s="651"/>
      <c r="D165" s="651"/>
      <c r="E165" s="405"/>
      <c r="F165" s="406"/>
      <c r="G165" s="407"/>
      <c r="H165" s="412"/>
      <c r="I165" s="620">
        <v>3</v>
      </c>
      <c r="J165" s="409"/>
      <c r="K165" s="410"/>
      <c r="L165" s="406"/>
      <c r="M165" s="407"/>
      <c r="N165" s="411"/>
      <c r="O165" s="620">
        <v>1</v>
      </c>
    </row>
    <row r="166" spans="2:15" ht="18" customHeight="1" x14ac:dyDescent="0.2">
      <c r="B166" s="461"/>
      <c r="C166" s="652"/>
      <c r="D166" s="652"/>
      <c r="E166" s="462"/>
      <c r="F166" s="463"/>
      <c r="G166" s="464"/>
      <c r="H166" s="479"/>
      <c r="I166" s="612">
        <v>1</v>
      </c>
      <c r="J166" s="466"/>
      <c r="K166" s="467"/>
      <c r="L166" s="463"/>
      <c r="M166" s="464"/>
      <c r="N166" s="468"/>
      <c r="O166" s="612">
        <v>2</v>
      </c>
    </row>
    <row r="167" spans="2:15" ht="18" customHeight="1" x14ac:dyDescent="0.2">
      <c r="B167" s="461"/>
      <c r="C167" s="652"/>
      <c r="D167" s="652"/>
      <c r="E167" s="462"/>
      <c r="F167" s="463"/>
      <c r="G167" s="464"/>
      <c r="H167" s="479"/>
      <c r="I167" s="612">
        <v>2</v>
      </c>
      <c r="J167" s="466"/>
      <c r="K167" s="467"/>
      <c r="L167" s="463"/>
      <c r="M167" s="464"/>
      <c r="N167" s="468"/>
      <c r="O167" s="612">
        <v>3</v>
      </c>
    </row>
    <row r="168" spans="2:15" ht="18" customHeight="1" x14ac:dyDescent="0.2">
      <c r="B168" s="461"/>
      <c r="C168" s="652"/>
      <c r="D168" s="652"/>
      <c r="E168" s="462"/>
      <c r="F168" s="463"/>
      <c r="G168" s="464"/>
      <c r="H168" s="479"/>
      <c r="I168" s="612">
        <v>3</v>
      </c>
      <c r="J168" s="466"/>
      <c r="K168" s="467"/>
      <c r="L168" s="463"/>
      <c r="M168" s="464"/>
      <c r="N168" s="468"/>
      <c r="O168" s="612">
        <v>1</v>
      </c>
    </row>
    <row r="169" spans="2:15" ht="26.25" x14ac:dyDescent="0.4">
      <c r="B169" s="786" t="str">
        <f>$B$1</f>
        <v>Běh na 100m s překážkami - D - Startovní listina</v>
      </c>
      <c r="C169" s="786"/>
      <c r="D169" s="786"/>
      <c r="E169" s="786"/>
      <c r="F169" s="786"/>
      <c r="G169" s="786"/>
      <c r="H169" s="786"/>
      <c r="I169" s="786"/>
      <c r="J169" s="786"/>
      <c r="K169" s="786"/>
      <c r="L169" s="786"/>
      <c r="M169" s="786"/>
      <c r="N169" s="786"/>
      <c r="O169" s="786"/>
    </row>
    <row r="170" spans="2:15" ht="15" customHeight="1" x14ac:dyDescent="0.4">
      <c r="B170" s="96"/>
      <c r="C170" s="97"/>
      <c r="D170" s="96"/>
      <c r="E170" s="96"/>
      <c r="F170" s="96"/>
      <c r="G170" s="96"/>
      <c r="H170" s="96"/>
      <c r="I170" s="96"/>
      <c r="K170" s="96"/>
      <c r="L170" s="96"/>
      <c r="M170" s="96"/>
      <c r="N170" s="96"/>
      <c r="O170" s="96"/>
    </row>
    <row r="171" spans="2:15" s="628" customFormat="1" ht="18" x14ac:dyDescent="0.25">
      <c r="B171" s="629"/>
      <c r="C171" s="821" t="str">
        <f>$C$3</f>
        <v>Krajské kolo DOROSTU 2018</v>
      </c>
      <c r="D171" s="821"/>
      <c r="E171" s="821"/>
      <c r="F171" s="821"/>
      <c r="G171" s="821" t="str">
        <f>$G$3</f>
        <v>9.6.2018 Chrudim</v>
      </c>
      <c r="H171" s="821"/>
      <c r="I171" s="821"/>
      <c r="J171" s="821"/>
      <c r="K171" s="821"/>
      <c r="L171" s="821"/>
      <c r="M171" s="821"/>
      <c r="N171" s="821"/>
      <c r="O171" s="629"/>
    </row>
    <row r="172" spans="2:15" ht="15" customHeight="1" thickBot="1" x14ac:dyDescent="0.45">
      <c r="B172" s="96"/>
      <c r="C172" s="97"/>
      <c r="D172" s="96"/>
      <c r="E172" s="96"/>
      <c r="F172" s="96"/>
      <c r="G172" s="96"/>
      <c r="H172" s="96"/>
      <c r="I172" s="96"/>
      <c r="K172" s="96"/>
      <c r="L172" s="96"/>
      <c r="M172" s="96"/>
      <c r="N172" s="96"/>
      <c r="O172" s="96"/>
    </row>
    <row r="173" spans="2:15" s="98" customFormat="1" ht="18" customHeight="1" thickBot="1" x14ac:dyDescent="0.25">
      <c r="C173" s="110" t="str">
        <f>Start!$D$5</f>
        <v>Dorci</v>
      </c>
      <c r="E173" s="822" t="s">
        <v>25</v>
      </c>
      <c r="F173" s="823"/>
      <c r="G173" s="823"/>
      <c r="H173" s="824"/>
      <c r="K173" s="822" t="s">
        <v>26</v>
      </c>
      <c r="L173" s="823"/>
      <c r="M173" s="823"/>
      <c r="N173" s="824"/>
    </row>
    <row r="174" spans="2:15" s="100" customFormat="1" ht="18" customHeight="1" thickBot="1" x14ac:dyDescent="0.25">
      <c r="B174" s="99" t="s">
        <v>1</v>
      </c>
      <c r="C174" s="391" t="s">
        <v>22</v>
      </c>
      <c r="D174" s="152" t="s">
        <v>35</v>
      </c>
      <c r="E174" s="456">
        <v>1</v>
      </c>
      <c r="F174" s="457">
        <v>2</v>
      </c>
      <c r="G174" s="458">
        <v>3</v>
      </c>
      <c r="H174" s="152" t="s">
        <v>24</v>
      </c>
      <c r="I174" s="152" t="s">
        <v>77</v>
      </c>
      <c r="J174" s="459"/>
      <c r="K174" s="456">
        <v>1</v>
      </c>
      <c r="L174" s="457">
        <v>2</v>
      </c>
      <c r="M174" s="458">
        <v>3</v>
      </c>
      <c r="N174" s="460" t="s">
        <v>24</v>
      </c>
      <c r="O174" s="152" t="s">
        <v>77</v>
      </c>
    </row>
    <row r="175" spans="2:15" ht="18" customHeight="1" x14ac:dyDescent="0.2">
      <c r="B175" s="404"/>
      <c r="C175" s="651"/>
      <c r="D175" s="651"/>
      <c r="E175" s="405"/>
      <c r="F175" s="406"/>
      <c r="G175" s="407"/>
      <c r="H175" s="412"/>
      <c r="I175" s="620">
        <v>1</v>
      </c>
      <c r="J175" s="409"/>
      <c r="K175" s="410"/>
      <c r="L175" s="406"/>
      <c r="M175" s="407"/>
      <c r="N175" s="411"/>
      <c r="O175" s="620">
        <v>2</v>
      </c>
    </row>
    <row r="176" spans="2:15" ht="18" customHeight="1" x14ac:dyDescent="0.2">
      <c r="B176" s="404"/>
      <c r="C176" s="651"/>
      <c r="D176" s="651"/>
      <c r="E176" s="405"/>
      <c r="F176" s="406"/>
      <c r="G176" s="407"/>
      <c r="H176" s="412"/>
      <c r="I176" s="620">
        <v>2</v>
      </c>
      <c r="J176" s="409"/>
      <c r="K176" s="410"/>
      <c r="L176" s="406"/>
      <c r="M176" s="407"/>
      <c r="N176" s="411"/>
      <c r="O176" s="620">
        <v>3</v>
      </c>
    </row>
    <row r="177" spans="2:15" ht="18" customHeight="1" x14ac:dyDescent="0.2">
      <c r="B177" s="404"/>
      <c r="C177" s="651"/>
      <c r="D177" s="651"/>
      <c r="E177" s="405"/>
      <c r="F177" s="406"/>
      <c r="G177" s="407"/>
      <c r="H177" s="412"/>
      <c r="I177" s="620">
        <v>3</v>
      </c>
      <c r="J177" s="409"/>
      <c r="K177" s="410"/>
      <c r="L177" s="406"/>
      <c r="M177" s="407"/>
      <c r="N177" s="411"/>
      <c r="O177" s="620">
        <v>1</v>
      </c>
    </row>
    <row r="178" spans="2:15" ht="18" customHeight="1" x14ac:dyDescent="0.2">
      <c r="B178" s="461"/>
      <c r="C178" s="652"/>
      <c r="D178" s="652"/>
      <c r="E178" s="462"/>
      <c r="F178" s="463"/>
      <c r="G178" s="464"/>
      <c r="H178" s="479"/>
      <c r="I178" s="612">
        <v>1</v>
      </c>
      <c r="J178" s="466"/>
      <c r="K178" s="467"/>
      <c r="L178" s="463"/>
      <c r="M178" s="464"/>
      <c r="N178" s="468"/>
      <c r="O178" s="612">
        <v>2</v>
      </c>
    </row>
    <row r="179" spans="2:15" ht="18" customHeight="1" x14ac:dyDescent="0.2">
      <c r="B179" s="461"/>
      <c r="C179" s="652"/>
      <c r="D179" s="652"/>
      <c r="E179" s="462"/>
      <c r="F179" s="463"/>
      <c r="G179" s="464"/>
      <c r="H179" s="479"/>
      <c r="I179" s="612">
        <v>2</v>
      </c>
      <c r="J179" s="466"/>
      <c r="K179" s="467"/>
      <c r="L179" s="463"/>
      <c r="M179" s="464"/>
      <c r="N179" s="468"/>
      <c r="O179" s="612">
        <v>3</v>
      </c>
    </row>
    <row r="180" spans="2:15" ht="18" customHeight="1" x14ac:dyDescent="0.2">
      <c r="B180" s="461"/>
      <c r="C180" s="652"/>
      <c r="D180" s="652"/>
      <c r="E180" s="462"/>
      <c r="F180" s="463"/>
      <c r="G180" s="464"/>
      <c r="H180" s="479"/>
      <c r="I180" s="612">
        <v>3</v>
      </c>
      <c r="J180" s="466"/>
      <c r="K180" s="467"/>
      <c r="L180" s="463"/>
      <c r="M180" s="464"/>
      <c r="N180" s="468"/>
      <c r="O180" s="612">
        <v>1</v>
      </c>
    </row>
    <row r="181" spans="2:15" ht="18" customHeight="1" x14ac:dyDescent="0.2">
      <c r="B181" s="404"/>
      <c r="C181" s="651"/>
      <c r="D181" s="651"/>
      <c r="E181" s="405"/>
      <c r="F181" s="406"/>
      <c r="G181" s="407"/>
      <c r="H181" s="412"/>
      <c r="I181" s="620">
        <v>1</v>
      </c>
      <c r="J181" s="409"/>
      <c r="K181" s="410"/>
      <c r="L181" s="406"/>
      <c r="M181" s="407"/>
      <c r="N181" s="411"/>
      <c r="O181" s="620">
        <v>2</v>
      </c>
    </row>
    <row r="182" spans="2:15" ht="18" customHeight="1" x14ac:dyDescent="0.2">
      <c r="B182" s="404"/>
      <c r="C182" s="651"/>
      <c r="D182" s="651"/>
      <c r="E182" s="405"/>
      <c r="F182" s="406"/>
      <c r="G182" s="407"/>
      <c r="H182" s="412"/>
      <c r="I182" s="620">
        <v>2</v>
      </c>
      <c r="J182" s="409"/>
      <c r="K182" s="410"/>
      <c r="L182" s="406"/>
      <c r="M182" s="407"/>
      <c r="N182" s="411"/>
      <c r="O182" s="620">
        <v>3</v>
      </c>
    </row>
    <row r="183" spans="2:15" ht="18" customHeight="1" x14ac:dyDescent="0.2">
      <c r="B183" s="404"/>
      <c r="C183" s="651"/>
      <c r="D183" s="651"/>
      <c r="E183" s="405"/>
      <c r="F183" s="406"/>
      <c r="G183" s="407"/>
      <c r="H183" s="412"/>
      <c r="I183" s="620">
        <v>3</v>
      </c>
      <c r="J183" s="409"/>
      <c r="K183" s="410"/>
      <c r="L183" s="406"/>
      <c r="M183" s="407"/>
      <c r="N183" s="411"/>
      <c r="O183" s="620">
        <v>1</v>
      </c>
    </row>
    <row r="184" spans="2:15" ht="18" customHeight="1" x14ac:dyDescent="0.2">
      <c r="B184" s="461"/>
      <c r="C184" s="652"/>
      <c r="D184" s="652"/>
      <c r="E184" s="462"/>
      <c r="F184" s="463"/>
      <c r="G184" s="464"/>
      <c r="H184" s="479"/>
      <c r="I184" s="612">
        <v>1</v>
      </c>
      <c r="J184" s="466"/>
      <c r="K184" s="467"/>
      <c r="L184" s="463"/>
      <c r="M184" s="464"/>
      <c r="N184" s="468"/>
      <c r="O184" s="612">
        <v>2</v>
      </c>
    </row>
    <row r="185" spans="2:15" ht="18" customHeight="1" x14ac:dyDescent="0.2">
      <c r="B185" s="461"/>
      <c r="C185" s="652"/>
      <c r="D185" s="652"/>
      <c r="E185" s="462"/>
      <c r="F185" s="463"/>
      <c r="G185" s="464"/>
      <c r="H185" s="479"/>
      <c r="I185" s="612">
        <v>2</v>
      </c>
      <c r="J185" s="466"/>
      <c r="K185" s="467"/>
      <c r="L185" s="463"/>
      <c r="M185" s="464"/>
      <c r="N185" s="468"/>
      <c r="O185" s="612">
        <v>3</v>
      </c>
    </row>
    <row r="186" spans="2:15" ht="18" customHeight="1" x14ac:dyDescent="0.2">
      <c r="B186" s="461"/>
      <c r="C186" s="652"/>
      <c r="D186" s="652"/>
      <c r="E186" s="462"/>
      <c r="F186" s="463"/>
      <c r="G186" s="464"/>
      <c r="H186" s="479"/>
      <c r="I186" s="612">
        <v>3</v>
      </c>
      <c r="J186" s="466"/>
      <c r="K186" s="467"/>
      <c r="L186" s="463"/>
      <c r="M186" s="464"/>
      <c r="N186" s="468"/>
      <c r="O186" s="612">
        <v>1</v>
      </c>
    </row>
    <row r="187" spans="2:15" ht="18" customHeight="1" x14ac:dyDescent="0.2">
      <c r="B187" s="404"/>
      <c r="C187" s="651"/>
      <c r="D187" s="651"/>
      <c r="E187" s="405"/>
      <c r="F187" s="406"/>
      <c r="G187" s="407"/>
      <c r="H187" s="412"/>
      <c r="I187" s="620">
        <v>1</v>
      </c>
      <c r="J187" s="409"/>
      <c r="K187" s="410"/>
      <c r="L187" s="406"/>
      <c r="M187" s="407"/>
      <c r="N187" s="411"/>
      <c r="O187" s="620">
        <v>2</v>
      </c>
    </row>
    <row r="188" spans="2:15" ht="18" customHeight="1" x14ac:dyDescent="0.2">
      <c r="B188" s="404"/>
      <c r="C188" s="651"/>
      <c r="D188" s="651"/>
      <c r="E188" s="405"/>
      <c r="F188" s="406"/>
      <c r="G188" s="407"/>
      <c r="H188" s="412"/>
      <c r="I188" s="620">
        <v>2</v>
      </c>
      <c r="J188" s="409"/>
      <c r="K188" s="410"/>
      <c r="L188" s="406"/>
      <c r="M188" s="407"/>
      <c r="N188" s="411"/>
      <c r="O188" s="620">
        <v>3</v>
      </c>
    </row>
    <row r="189" spans="2:15" ht="18" customHeight="1" x14ac:dyDescent="0.2">
      <c r="B189" s="404"/>
      <c r="C189" s="651"/>
      <c r="D189" s="651"/>
      <c r="E189" s="405"/>
      <c r="F189" s="406"/>
      <c r="G189" s="407"/>
      <c r="H189" s="412"/>
      <c r="I189" s="620">
        <v>3</v>
      </c>
      <c r="J189" s="409"/>
      <c r="K189" s="410"/>
      <c r="L189" s="406"/>
      <c r="M189" s="407"/>
      <c r="N189" s="411"/>
      <c r="O189" s="620">
        <v>1</v>
      </c>
    </row>
    <row r="190" spans="2:15" ht="18" customHeight="1" x14ac:dyDescent="0.2">
      <c r="B190" s="461"/>
      <c r="C190" s="652"/>
      <c r="D190" s="652"/>
      <c r="E190" s="462"/>
      <c r="F190" s="463"/>
      <c r="G190" s="464"/>
      <c r="H190" s="479"/>
      <c r="I190" s="612">
        <v>1</v>
      </c>
      <c r="J190" s="466"/>
      <c r="K190" s="467"/>
      <c r="L190" s="463"/>
      <c r="M190" s="464"/>
      <c r="N190" s="468"/>
      <c r="O190" s="612">
        <v>2</v>
      </c>
    </row>
    <row r="191" spans="2:15" ht="18" customHeight="1" x14ac:dyDescent="0.2">
      <c r="B191" s="461"/>
      <c r="C191" s="652"/>
      <c r="D191" s="652"/>
      <c r="E191" s="462"/>
      <c r="F191" s="463"/>
      <c r="G191" s="464"/>
      <c r="H191" s="479"/>
      <c r="I191" s="612">
        <v>2</v>
      </c>
      <c r="J191" s="466"/>
      <c r="K191" s="467"/>
      <c r="L191" s="463"/>
      <c r="M191" s="464"/>
      <c r="N191" s="468"/>
      <c r="O191" s="612">
        <v>3</v>
      </c>
    </row>
    <row r="192" spans="2:15" ht="18" customHeight="1" x14ac:dyDescent="0.2">
      <c r="B192" s="461"/>
      <c r="C192" s="652"/>
      <c r="D192" s="652"/>
      <c r="E192" s="462"/>
      <c r="F192" s="463"/>
      <c r="G192" s="464"/>
      <c r="H192" s="479"/>
      <c r="I192" s="612">
        <v>3</v>
      </c>
      <c r="J192" s="466"/>
      <c r="K192" s="467"/>
      <c r="L192" s="463"/>
      <c r="M192" s="464"/>
      <c r="N192" s="468"/>
      <c r="O192" s="612">
        <v>1</v>
      </c>
    </row>
    <row r="193" spans="2:15" ht="18" customHeight="1" x14ac:dyDescent="0.2">
      <c r="B193" s="404"/>
      <c r="C193" s="651"/>
      <c r="D193" s="651"/>
      <c r="E193" s="405"/>
      <c r="F193" s="406"/>
      <c r="G193" s="407"/>
      <c r="H193" s="412"/>
      <c r="I193" s="620">
        <v>1</v>
      </c>
      <c r="J193" s="409"/>
      <c r="K193" s="410"/>
      <c r="L193" s="406"/>
      <c r="M193" s="407"/>
      <c r="N193" s="411"/>
      <c r="O193" s="620">
        <v>2</v>
      </c>
    </row>
    <row r="194" spans="2:15" ht="18" customHeight="1" x14ac:dyDescent="0.2">
      <c r="B194" s="404"/>
      <c r="C194" s="651"/>
      <c r="D194" s="651"/>
      <c r="E194" s="405"/>
      <c r="F194" s="406"/>
      <c r="G194" s="407"/>
      <c r="H194" s="412"/>
      <c r="I194" s="620">
        <v>2</v>
      </c>
      <c r="J194" s="409"/>
      <c r="K194" s="410"/>
      <c r="L194" s="406"/>
      <c r="M194" s="407"/>
      <c r="N194" s="411"/>
      <c r="O194" s="620">
        <v>3</v>
      </c>
    </row>
    <row r="195" spans="2:15" ht="18" customHeight="1" x14ac:dyDescent="0.2">
      <c r="B195" s="404"/>
      <c r="C195" s="651"/>
      <c r="D195" s="651"/>
      <c r="E195" s="405"/>
      <c r="F195" s="406"/>
      <c r="G195" s="407"/>
      <c r="H195" s="412"/>
      <c r="I195" s="620">
        <v>3</v>
      </c>
      <c r="J195" s="409"/>
      <c r="K195" s="410"/>
      <c r="L195" s="406"/>
      <c r="M195" s="407"/>
      <c r="N195" s="411"/>
      <c r="O195" s="620">
        <v>1</v>
      </c>
    </row>
    <row r="196" spans="2:15" ht="18" customHeight="1" x14ac:dyDescent="0.2">
      <c r="B196" s="461"/>
      <c r="C196" s="652"/>
      <c r="D196" s="652"/>
      <c r="E196" s="462"/>
      <c r="F196" s="463"/>
      <c r="G196" s="464"/>
      <c r="H196" s="479"/>
      <c r="I196" s="612">
        <v>1</v>
      </c>
      <c r="J196" s="466"/>
      <c r="K196" s="467"/>
      <c r="L196" s="463"/>
      <c r="M196" s="464"/>
      <c r="N196" s="468"/>
      <c r="O196" s="612">
        <v>2</v>
      </c>
    </row>
    <row r="197" spans="2:15" ht="18" customHeight="1" x14ac:dyDescent="0.2">
      <c r="B197" s="461"/>
      <c r="C197" s="652"/>
      <c r="D197" s="652"/>
      <c r="E197" s="462"/>
      <c r="F197" s="463"/>
      <c r="G197" s="464"/>
      <c r="H197" s="479"/>
      <c r="I197" s="612">
        <v>2</v>
      </c>
      <c r="J197" s="466"/>
      <c r="K197" s="467"/>
      <c r="L197" s="463"/>
      <c r="M197" s="464"/>
      <c r="N197" s="468"/>
      <c r="O197" s="612">
        <v>3</v>
      </c>
    </row>
    <row r="198" spans="2:15" ht="18" customHeight="1" x14ac:dyDescent="0.2">
      <c r="B198" s="461"/>
      <c r="C198" s="652"/>
      <c r="D198" s="652"/>
      <c r="E198" s="462"/>
      <c r="F198" s="463"/>
      <c r="G198" s="464"/>
      <c r="H198" s="479"/>
      <c r="I198" s="612">
        <v>3</v>
      </c>
      <c r="J198" s="466"/>
      <c r="K198" s="467"/>
      <c r="L198" s="463"/>
      <c r="M198" s="464"/>
      <c r="N198" s="468"/>
      <c r="O198" s="612">
        <v>1</v>
      </c>
    </row>
    <row r="199" spans="2:15" ht="18" customHeight="1" x14ac:dyDescent="0.2">
      <c r="B199" s="404"/>
      <c r="C199" s="651"/>
      <c r="D199" s="651"/>
      <c r="E199" s="405"/>
      <c r="F199" s="406"/>
      <c r="G199" s="407"/>
      <c r="H199" s="412"/>
      <c r="I199" s="620">
        <v>1</v>
      </c>
      <c r="J199" s="409"/>
      <c r="K199" s="410"/>
      <c r="L199" s="406"/>
      <c r="M199" s="407"/>
      <c r="N199" s="411"/>
      <c r="O199" s="620">
        <v>2</v>
      </c>
    </row>
    <row r="200" spans="2:15" ht="18" customHeight="1" x14ac:dyDescent="0.2">
      <c r="B200" s="404"/>
      <c r="C200" s="651"/>
      <c r="D200" s="651"/>
      <c r="E200" s="405"/>
      <c r="F200" s="406"/>
      <c r="G200" s="407"/>
      <c r="H200" s="412"/>
      <c r="I200" s="620">
        <v>2</v>
      </c>
      <c r="J200" s="409"/>
      <c r="K200" s="410"/>
      <c r="L200" s="406"/>
      <c r="M200" s="407"/>
      <c r="N200" s="411"/>
      <c r="O200" s="620">
        <v>3</v>
      </c>
    </row>
    <row r="201" spans="2:15" ht="18" customHeight="1" x14ac:dyDescent="0.2">
      <c r="B201" s="404"/>
      <c r="C201" s="655"/>
      <c r="D201" s="655"/>
      <c r="E201" s="431"/>
      <c r="F201" s="432"/>
      <c r="G201" s="433"/>
      <c r="H201" s="434"/>
      <c r="I201" s="617">
        <v>3</v>
      </c>
      <c r="J201" s="435"/>
      <c r="K201" s="436"/>
      <c r="L201" s="432"/>
      <c r="M201" s="433"/>
      <c r="N201" s="437"/>
      <c r="O201" s="617">
        <v>1</v>
      </c>
    </row>
    <row r="202" spans="2:15" ht="18" customHeight="1" x14ac:dyDescent="0.2">
      <c r="B202" s="487"/>
      <c r="C202" s="656"/>
      <c r="D202" s="656"/>
      <c r="E202" s="488"/>
      <c r="F202" s="489"/>
      <c r="G202" s="490"/>
      <c r="H202" s="491"/>
      <c r="I202" s="614">
        <v>1</v>
      </c>
      <c r="J202" s="492"/>
      <c r="K202" s="493"/>
      <c r="L202" s="489"/>
      <c r="M202" s="490"/>
      <c r="N202" s="494"/>
      <c r="O202" s="614">
        <v>2</v>
      </c>
    </row>
    <row r="203" spans="2:15" ht="18" customHeight="1" x14ac:dyDescent="0.2">
      <c r="B203" s="487"/>
      <c r="C203" s="656"/>
      <c r="D203" s="656"/>
      <c r="E203" s="488"/>
      <c r="F203" s="489"/>
      <c r="G203" s="490"/>
      <c r="H203" s="491"/>
      <c r="I203" s="614">
        <v>2</v>
      </c>
      <c r="J203" s="492"/>
      <c r="K203" s="493"/>
      <c r="L203" s="489"/>
      <c r="M203" s="490"/>
      <c r="N203" s="494"/>
      <c r="O203" s="614">
        <v>3</v>
      </c>
    </row>
    <row r="204" spans="2:15" s="430" customFormat="1" ht="18" customHeight="1" x14ac:dyDescent="0.2">
      <c r="B204" s="487"/>
      <c r="C204" s="656"/>
      <c r="D204" s="656"/>
      <c r="E204" s="488"/>
      <c r="F204" s="489"/>
      <c r="G204" s="490"/>
      <c r="H204" s="491"/>
      <c r="I204" s="614">
        <v>3</v>
      </c>
      <c r="J204" s="492"/>
      <c r="K204" s="493"/>
      <c r="L204" s="489"/>
      <c r="M204" s="490"/>
      <c r="N204" s="494"/>
      <c r="O204" s="614">
        <v>1</v>
      </c>
    </row>
    <row r="205" spans="2:15" s="430" customFormat="1" ht="18" customHeight="1" thickBot="1" x14ac:dyDescent="0.25">
      <c r="B205" s="420"/>
      <c r="C205" s="657"/>
      <c r="D205" s="657"/>
      <c r="E205" s="421"/>
      <c r="F205" s="422"/>
      <c r="G205" s="423"/>
      <c r="H205" s="424"/>
      <c r="I205" s="618">
        <v>1</v>
      </c>
      <c r="J205" s="425"/>
      <c r="K205" s="426"/>
      <c r="L205" s="422"/>
      <c r="M205" s="423"/>
      <c r="N205" s="427"/>
      <c r="O205" s="618">
        <v>2</v>
      </c>
    </row>
    <row r="206" spans="2:15" s="430" customFormat="1" x14ac:dyDescent="0.2">
      <c r="B206" s="428"/>
      <c r="C206" s="429"/>
      <c r="D206" s="428"/>
      <c r="E206" s="428"/>
      <c r="F206" s="428"/>
      <c r="G206" s="428"/>
      <c r="H206" s="428"/>
      <c r="I206" s="428"/>
      <c r="K206" s="428"/>
      <c r="L206" s="428"/>
      <c r="M206" s="428"/>
      <c r="N206" s="428"/>
      <c r="O206" s="428"/>
    </row>
    <row r="207" spans="2:15" s="430" customFormat="1" x14ac:dyDescent="0.2">
      <c r="B207" s="428"/>
      <c r="C207" s="429"/>
      <c r="D207" s="428"/>
      <c r="E207" s="428"/>
      <c r="F207" s="428"/>
      <c r="G207" s="428"/>
      <c r="H207" s="428"/>
      <c r="I207" s="428"/>
      <c r="K207" s="428"/>
      <c r="L207" s="428"/>
      <c r="M207" s="428"/>
      <c r="N207" s="428"/>
      <c r="O207" s="428"/>
    </row>
  </sheetData>
  <sheetProtection sheet="1" objects="1" scenarios="1"/>
  <mergeCells count="25">
    <mergeCell ref="B127:O127"/>
    <mergeCell ref="C129:F129"/>
    <mergeCell ref="G129:N129"/>
    <mergeCell ref="E131:H131"/>
    <mergeCell ref="K131:N131"/>
    <mergeCell ref="B85:O85"/>
    <mergeCell ref="C87:F87"/>
    <mergeCell ref="E89:H89"/>
    <mergeCell ref="K89:N89"/>
    <mergeCell ref="C45:F45"/>
    <mergeCell ref="G45:N45"/>
    <mergeCell ref="E47:H47"/>
    <mergeCell ref="K47:N47"/>
    <mergeCell ref="G87:N87"/>
    <mergeCell ref="B1:O1"/>
    <mergeCell ref="E5:H5"/>
    <mergeCell ref="K5:N5"/>
    <mergeCell ref="B43:O43"/>
    <mergeCell ref="C3:F3"/>
    <mergeCell ref="G3:N3"/>
    <mergeCell ref="B169:O169"/>
    <mergeCell ref="C171:F171"/>
    <mergeCell ref="G171:N171"/>
    <mergeCell ref="E173:H173"/>
    <mergeCell ref="K173:N173"/>
  </mergeCells>
  <phoneticPr fontId="0" type="noConversion"/>
  <printOptions horizontalCentered="1"/>
  <pageMargins left="0" right="0" top="0.78740157480314965" bottom="0.78740157480314965" header="0.19685039370078741" footer="0.19685039370078741"/>
  <pageSetup paperSize="9" scale="96" orientation="portrait" r:id="rId1"/>
  <headerFooter alignWithMargins="0">
    <oddHeader>&amp;CProgram pro zpracování výsledků: DOROST - DRUŽSTVA</oddHeader>
    <oddFooter>&amp;LAutor: Ing. Milan Hoffmann&amp;C&amp;P&amp;ROprávněný uživatel: SH ČMS</oddFooter>
  </headerFooter>
  <rowBreaks count="4" manualBreakCount="4">
    <brk id="42" max="16383" man="1"/>
    <brk id="84" max="16383" man="1"/>
    <brk id="126" max="16383" man="1"/>
    <brk id="16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24</vt:i4>
      </vt:variant>
      <vt:variant>
        <vt:lpstr>Pojmenované oblasti</vt:lpstr>
      </vt:variant>
      <vt:variant>
        <vt:i4>6</vt:i4>
      </vt:variant>
    </vt:vector>
  </HeadingPairs>
  <TitlesOfParts>
    <vt:vector size="30" baseType="lpstr">
      <vt:lpstr>Úvod</vt:lpstr>
      <vt:lpstr>Start</vt:lpstr>
      <vt:lpstr>Kontakt</vt:lpstr>
      <vt:lpstr>ZPV</vt:lpstr>
      <vt:lpstr>V.l.ZPV</vt:lpstr>
      <vt:lpstr>4x100m</vt:lpstr>
      <vt:lpstr>PJ - S</vt:lpstr>
      <vt:lpstr>PJ - T</vt:lpstr>
      <vt:lpstr>PJ-T</vt:lpstr>
      <vt:lpstr>PJ-V</vt:lpstr>
      <vt:lpstr>PJ-VJ</vt:lpstr>
      <vt:lpstr>PJ-VAll</vt:lpstr>
      <vt:lpstr>PJ - P</vt:lpstr>
      <vt:lpstr>PJ - PAll</vt:lpstr>
      <vt:lpstr>PJ-P</vt:lpstr>
      <vt:lpstr>PJ-PAll</vt:lpstr>
      <vt:lpstr>PJ-C</vt:lpstr>
      <vt:lpstr>TEST</vt:lpstr>
      <vt:lpstr>PÚ</vt:lpstr>
      <vt:lpstr>Výsledky</vt:lpstr>
      <vt:lpstr>Tisk-v1</vt:lpstr>
      <vt:lpstr>Tisk-v2</vt:lpstr>
      <vt:lpstr>Pozn.</vt:lpstr>
      <vt:lpstr>J</vt:lpstr>
      <vt:lpstr>'PJ - P'!Oblast_tisku</vt:lpstr>
      <vt:lpstr>'PJ-V'!Oblast_tisku</vt:lpstr>
      <vt:lpstr>'Tisk-v2'!Oblast_tisku</vt:lpstr>
      <vt:lpstr>ZPVOblD</vt:lpstr>
      <vt:lpstr>ZPVOblN</vt:lpstr>
      <vt:lpstr>ZPVOblT</vt:lpstr>
    </vt:vector>
  </TitlesOfParts>
  <Manager>Vojanova 760/49, 318 00 PLZEŇ</Manager>
  <Company>SDH Chotěšov; milan.hoffmann@seznam.cz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DOROST-D+100mAll</dc:title>
  <dc:subject>verze: 2011/2 (16.05.2011)</dc:subject>
  <dc:creator>Ing. Milan Hoffmann;606916333;373540062</dc:creator>
  <cp:keywords>Hasiči, SDH, PLAMEN, MH, PS</cp:keywords>
  <dc:description>Program pro zpracování výsledků - DOROST_x000d_
DRUŽSTVA (Dorostenci, Dorostenky)_x000d_
+_x000d_
Přebor na 100m All (Družstva + Jednotlivci)</dc:description>
  <cp:lastModifiedBy>Matoušek Milan</cp:lastModifiedBy>
  <cp:lastPrinted>2018-06-09T15:44:33Z</cp:lastPrinted>
  <dcterms:created xsi:type="dcterms:W3CDTF">1998-04-21T10:56:50Z</dcterms:created>
  <dcterms:modified xsi:type="dcterms:W3CDTF">2018-06-12T08:10:12Z</dcterms:modified>
  <cp:category>Hasiči</cp:category>
</cp:coreProperties>
</file>